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. paper\Final_publish\Data\"/>
    </mc:Choice>
  </mc:AlternateContent>
  <bookViews>
    <workbookView xWindow="0" yWindow="0" windowWidth="17220" windowHeight="6930"/>
  </bookViews>
  <sheets>
    <sheet name="CNChemicalPlants" sheetId="4" r:id="rId1"/>
    <sheet name="MEChemicalPlants" sheetId="3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4" i="4" l="1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M503" i="4"/>
  <c r="M504" i="4"/>
  <c r="M505" i="4"/>
  <c r="M506" i="4"/>
  <c r="M507" i="4"/>
  <c r="M508" i="4"/>
  <c r="M509" i="4"/>
  <c r="M510" i="4"/>
  <c r="M511" i="4"/>
  <c r="M512" i="4"/>
  <c r="M513" i="4"/>
  <c r="M514" i="4"/>
  <c r="M515" i="4"/>
  <c r="M516" i="4"/>
  <c r="M517" i="4"/>
  <c r="M518" i="4"/>
  <c r="M519" i="4"/>
  <c r="M520" i="4"/>
  <c r="M521" i="4"/>
  <c r="M522" i="4"/>
  <c r="M523" i="4"/>
  <c r="M524" i="4"/>
  <c r="M525" i="4"/>
  <c r="M526" i="4"/>
  <c r="M527" i="4"/>
  <c r="M528" i="4"/>
  <c r="M529" i="4"/>
  <c r="M530" i="4"/>
  <c r="M531" i="4"/>
  <c r="M532" i="4"/>
  <c r="M533" i="4"/>
  <c r="M534" i="4"/>
  <c r="M535" i="4"/>
  <c r="M536" i="4"/>
  <c r="M537" i="4"/>
  <c r="M538" i="4"/>
  <c r="M539" i="4"/>
  <c r="M540" i="4"/>
  <c r="M541" i="4"/>
  <c r="M542" i="4"/>
  <c r="M543" i="4"/>
  <c r="M544" i="4"/>
  <c r="M545" i="4"/>
  <c r="M546" i="4"/>
  <c r="M547" i="4"/>
  <c r="M548" i="4"/>
  <c r="M549" i="4"/>
  <c r="M550" i="4"/>
  <c r="M551" i="4"/>
  <c r="M552" i="4"/>
  <c r="M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413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82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319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230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2" i="4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8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26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0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43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" i="3"/>
  <c r="F320" i="4" l="1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319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230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82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2" i="4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86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43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26" i="3"/>
  <c r="F25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" i="3"/>
  <c r="E551" i="4"/>
  <c r="E552" i="4"/>
</calcChain>
</file>

<file path=xl/comments1.xml><?xml version="1.0" encoding="utf-8"?>
<comments xmlns="http://schemas.openxmlformats.org/spreadsheetml/2006/main">
  <authors>
    <author>Jing Huo</author>
  </authors>
  <commentList>
    <comment ref="D64" authorId="0" shapeId="0">
      <text>
        <r>
          <rPr>
            <b/>
            <sz val="9"/>
            <color indexed="81"/>
            <rFont val="Tahoma"/>
            <family val="2"/>
          </rPr>
          <t>Jing Huo:</t>
        </r>
        <r>
          <rPr>
            <sz val="9"/>
            <color indexed="81"/>
            <rFont val="Tahoma"/>
            <family val="2"/>
          </rPr>
          <t xml:space="preserve">
2700*365=985500</t>
        </r>
      </text>
    </comment>
  </commentList>
</comments>
</file>

<file path=xl/comments2.xml><?xml version="1.0" encoding="utf-8"?>
<comments xmlns="http://schemas.openxmlformats.org/spreadsheetml/2006/main">
  <authors>
    <author>Jing Huo</author>
  </authors>
  <commentList>
    <comment ref="D113" authorId="0" shapeId="0">
      <text>
        <r>
          <rPr>
            <b/>
            <sz val="9"/>
            <color indexed="81"/>
            <rFont val="Tahoma"/>
            <family val="2"/>
          </rPr>
          <t>Jing Huo:</t>
        </r>
        <r>
          <rPr>
            <sz val="9"/>
            <color indexed="81"/>
            <rFont val="Tahoma"/>
            <family val="2"/>
          </rPr>
          <t xml:space="preserve">
total olefins and aromatics: 3300
</t>
        </r>
      </text>
    </comment>
  </commentList>
</comments>
</file>

<file path=xl/sharedStrings.xml><?xml version="1.0" encoding="utf-8"?>
<sst xmlns="http://schemas.openxmlformats.org/spreadsheetml/2006/main" count="3641" uniqueCount="1347">
  <si>
    <t>Urea</t>
  </si>
  <si>
    <t>MEC100</t>
  </si>
  <si>
    <t>MEC101</t>
  </si>
  <si>
    <t>MEC102</t>
  </si>
  <si>
    <t>MEC103</t>
  </si>
  <si>
    <t>MEC104</t>
  </si>
  <si>
    <t>MEC105</t>
  </si>
  <si>
    <t>MEC106</t>
  </si>
  <si>
    <t>MEC107</t>
  </si>
  <si>
    <t>MEC108</t>
  </si>
  <si>
    <t>MEC109</t>
  </si>
  <si>
    <t>MEC110</t>
  </si>
  <si>
    <t>MEC111</t>
  </si>
  <si>
    <t>MEC112</t>
  </si>
  <si>
    <t>MEC113</t>
  </si>
  <si>
    <t>MEC114</t>
  </si>
  <si>
    <t>MEC115</t>
  </si>
  <si>
    <t>MEC116</t>
  </si>
  <si>
    <t>MEC117</t>
  </si>
  <si>
    <t>MEC118</t>
  </si>
  <si>
    <t>MEC119</t>
  </si>
  <si>
    <t>MEC120</t>
  </si>
  <si>
    <t>MEC121</t>
  </si>
  <si>
    <t>MEC122</t>
  </si>
  <si>
    <t>MEC123</t>
  </si>
  <si>
    <t>MEC124</t>
  </si>
  <si>
    <t>MEC125</t>
  </si>
  <si>
    <t>MEC126</t>
  </si>
  <si>
    <t>MEC127</t>
  </si>
  <si>
    <t>Gulf Petrochemical Industries Co. (GPIC)</t>
  </si>
  <si>
    <t>Lordegan Urea Fertilizer Company</t>
  </si>
  <si>
    <t>Hengam Petchem</t>
  </si>
  <si>
    <t>PIDMCO AYUII</t>
  </si>
  <si>
    <t>National Petrochemical Co</t>
  </si>
  <si>
    <t>Golestan Petrochemical Company</t>
  </si>
  <si>
    <t>Zanjan Industries Petrochemical Company</t>
  </si>
  <si>
    <t>Kermanshah Petrochemical Company</t>
  </si>
  <si>
    <t>Petrochemical Industries Company (K.S.C)</t>
  </si>
  <si>
    <t>Sohar Intem. Urea &amp; Chem Ind. (SIUCI)</t>
  </si>
  <si>
    <t>OMIFCO</t>
  </si>
  <si>
    <t>Qatar Fertiliser Company (QAFCO) unit 1</t>
  </si>
  <si>
    <t>Qatar Fertiliser Company (QAFCO) unit 2</t>
  </si>
  <si>
    <t>Qatar Fertiliser Company (QAFCO) unit 3</t>
  </si>
  <si>
    <t>Qatar Fertiliser Company (QAFCO) unit 4</t>
  </si>
  <si>
    <t>Qatar Fertiliser Company (QAFCO) unit 5</t>
  </si>
  <si>
    <t>Qatar Fertiliser Company (QAFCO) unit 6</t>
  </si>
  <si>
    <t>Al Jubail Fertilizer Co</t>
  </si>
  <si>
    <t>SAFCO 2</t>
  </si>
  <si>
    <t>SAFCO 3</t>
  </si>
  <si>
    <t>SAFCO 4</t>
  </si>
  <si>
    <t>SAFCO 5</t>
  </si>
  <si>
    <t>General Fertilizers Company</t>
  </si>
  <si>
    <t>ADNOC Fertilizer Industries</t>
  </si>
  <si>
    <t>CNC100</t>
  </si>
  <si>
    <t>CNC101</t>
  </si>
  <si>
    <t>CNC102</t>
  </si>
  <si>
    <t>CNC103</t>
  </si>
  <si>
    <t>CNC104</t>
  </si>
  <si>
    <t>CNC105</t>
  </si>
  <si>
    <t>CNC106</t>
  </si>
  <si>
    <t>CNC107</t>
  </si>
  <si>
    <t>CNC108</t>
  </si>
  <si>
    <t>CNC109</t>
  </si>
  <si>
    <t>CNC110</t>
  </si>
  <si>
    <t>CNC111</t>
  </si>
  <si>
    <t>CNC112</t>
  </si>
  <si>
    <t>CNC113</t>
  </si>
  <si>
    <t>CNC114</t>
  </si>
  <si>
    <t>CNC115</t>
  </si>
  <si>
    <t>CNC116</t>
  </si>
  <si>
    <t>CNC117</t>
  </si>
  <si>
    <t>CNC118</t>
  </si>
  <si>
    <t>CNC119</t>
  </si>
  <si>
    <t>CNC120</t>
  </si>
  <si>
    <t>CNC121</t>
  </si>
  <si>
    <t>CNC122</t>
  </si>
  <si>
    <t>CNC123</t>
  </si>
  <si>
    <t>CNC124</t>
  </si>
  <si>
    <t>CNC125</t>
  </si>
  <si>
    <t>CNC126</t>
  </si>
  <si>
    <t>CNC127</t>
  </si>
  <si>
    <t>CNC128</t>
  </si>
  <si>
    <t>CNC129</t>
  </si>
  <si>
    <t>CNC130</t>
  </si>
  <si>
    <t>CNC131</t>
  </si>
  <si>
    <t>CNC132</t>
  </si>
  <si>
    <t>CNC133</t>
  </si>
  <si>
    <t>CNC134</t>
  </si>
  <si>
    <t>CNC135</t>
  </si>
  <si>
    <t>CNC136</t>
  </si>
  <si>
    <t>CNC137</t>
  </si>
  <si>
    <t>CNC138</t>
  </si>
  <si>
    <t>CNC139</t>
  </si>
  <si>
    <t>CNC140</t>
  </si>
  <si>
    <t>CNC141</t>
  </si>
  <si>
    <t>CNC142</t>
  </si>
  <si>
    <t>CNC143</t>
  </si>
  <si>
    <t>CNC144</t>
  </si>
  <si>
    <t>CNC145</t>
  </si>
  <si>
    <t>CNC146</t>
  </si>
  <si>
    <t>CNC147</t>
  </si>
  <si>
    <t>CNC148</t>
  </si>
  <si>
    <t>CNC150</t>
  </si>
  <si>
    <t>CNC151</t>
  </si>
  <si>
    <t>CNC152</t>
  </si>
  <si>
    <t>CNC153</t>
  </si>
  <si>
    <t>CNC154</t>
  </si>
  <si>
    <t>CNC155</t>
  </si>
  <si>
    <t>CNC156</t>
  </si>
  <si>
    <t>CNC157</t>
  </si>
  <si>
    <t>CNC158</t>
  </si>
  <si>
    <t>CNC159</t>
  </si>
  <si>
    <t>CNC160</t>
  </si>
  <si>
    <t>CNC161</t>
  </si>
  <si>
    <t>CNC162</t>
  </si>
  <si>
    <t>CNC163</t>
  </si>
  <si>
    <t>CNC164</t>
  </si>
  <si>
    <t>CNC165</t>
  </si>
  <si>
    <t>CNC166</t>
  </si>
  <si>
    <t>CNC167</t>
  </si>
  <si>
    <t>CNC168</t>
  </si>
  <si>
    <t>CNC169</t>
  </si>
  <si>
    <t>CNC170</t>
  </si>
  <si>
    <t>CNC171</t>
  </si>
  <si>
    <t>CNC172</t>
  </si>
  <si>
    <t>CNC173</t>
  </si>
  <si>
    <t>CNC174</t>
  </si>
  <si>
    <t>CNC175</t>
  </si>
  <si>
    <t>CNC176</t>
  </si>
  <si>
    <t>CNC177</t>
  </si>
  <si>
    <t>CNC178</t>
  </si>
  <si>
    <t>CNC179</t>
  </si>
  <si>
    <t>CNC180</t>
  </si>
  <si>
    <t>CNC181</t>
  </si>
  <si>
    <t>CNC182</t>
  </si>
  <si>
    <t>CNC183</t>
  </si>
  <si>
    <t>CNC184</t>
  </si>
  <si>
    <t>CNC185</t>
  </si>
  <si>
    <t>CNC186</t>
  </si>
  <si>
    <t>CNC187</t>
  </si>
  <si>
    <t>CNC188</t>
  </si>
  <si>
    <t>CNC189</t>
  </si>
  <si>
    <t>CNC190</t>
  </si>
  <si>
    <t>CNC191</t>
  </si>
  <si>
    <t>CNC192</t>
  </si>
  <si>
    <t>CNC193</t>
  </si>
  <si>
    <t>CNC194</t>
  </si>
  <si>
    <t>CNC195</t>
  </si>
  <si>
    <t>CNC196</t>
  </si>
  <si>
    <t>CNC197</t>
  </si>
  <si>
    <t>CNC198</t>
  </si>
  <si>
    <t>CNC199</t>
  </si>
  <si>
    <t>CNC200</t>
  </si>
  <si>
    <t>CNC201</t>
  </si>
  <si>
    <t>CNC202</t>
  </si>
  <si>
    <t>CNC203</t>
  </si>
  <si>
    <t>CNC204</t>
  </si>
  <si>
    <t>CNC205</t>
  </si>
  <si>
    <t>CNC206</t>
  </si>
  <si>
    <t>CNC207</t>
  </si>
  <si>
    <t>CNC208</t>
  </si>
  <si>
    <t>CNC209</t>
  </si>
  <si>
    <t>CNC210</t>
  </si>
  <si>
    <t>CNC211</t>
  </si>
  <si>
    <t>CNC212</t>
  </si>
  <si>
    <t>CNC213</t>
  </si>
  <si>
    <t>CNC214</t>
  </si>
  <si>
    <t>CNC215</t>
  </si>
  <si>
    <t>CNC216</t>
  </si>
  <si>
    <t>CNC217</t>
  </si>
  <si>
    <t>CNC218</t>
  </si>
  <si>
    <t>CNC219</t>
  </si>
  <si>
    <t>CNC220</t>
  </si>
  <si>
    <t>CNC221</t>
  </si>
  <si>
    <t>CNC222</t>
  </si>
  <si>
    <t>CNC223</t>
  </si>
  <si>
    <t>CNC224</t>
  </si>
  <si>
    <t>CNC225</t>
  </si>
  <si>
    <t>CNC226</t>
  </si>
  <si>
    <t>CNC227</t>
  </si>
  <si>
    <t>CNC228</t>
  </si>
  <si>
    <t>CNC229</t>
  </si>
  <si>
    <t>CNC230</t>
  </si>
  <si>
    <t>CNC231</t>
  </si>
  <si>
    <t>CNC232</t>
  </si>
  <si>
    <t>CNC233</t>
  </si>
  <si>
    <t>CNC234</t>
  </si>
  <si>
    <t>CNC235</t>
  </si>
  <si>
    <t>CNC236</t>
  </si>
  <si>
    <t>CNC237</t>
  </si>
  <si>
    <t>CNC238</t>
  </si>
  <si>
    <t>CNC239</t>
  </si>
  <si>
    <t>CNC240</t>
  </si>
  <si>
    <t>CNC241</t>
  </si>
  <si>
    <t>CNC242</t>
  </si>
  <si>
    <t>CNC243</t>
  </si>
  <si>
    <t>CNC244</t>
  </si>
  <si>
    <t>CNC245</t>
  </si>
  <si>
    <t>CNC246</t>
  </si>
  <si>
    <t>CNC247</t>
  </si>
  <si>
    <t>CNC248</t>
  </si>
  <si>
    <t>CNC249</t>
  </si>
  <si>
    <t>CNC250</t>
  </si>
  <si>
    <t>CNC251</t>
  </si>
  <si>
    <t>CNC252</t>
  </si>
  <si>
    <t>CNC253</t>
  </si>
  <si>
    <t>CNC254</t>
  </si>
  <si>
    <t>CNC255</t>
  </si>
  <si>
    <t>CNC256</t>
  </si>
  <si>
    <t>CNC257</t>
  </si>
  <si>
    <t>CNC258</t>
  </si>
  <si>
    <t>CNC259</t>
  </si>
  <si>
    <t>CNC260</t>
  </si>
  <si>
    <t>CNC261</t>
  </si>
  <si>
    <t>CNC262</t>
  </si>
  <si>
    <t>CNC263</t>
  </si>
  <si>
    <t>CNC264</t>
  </si>
  <si>
    <t>CNC265</t>
  </si>
  <si>
    <t>CNC266</t>
  </si>
  <si>
    <t>CNC267</t>
  </si>
  <si>
    <t>CNC268</t>
  </si>
  <si>
    <t>CNC269</t>
  </si>
  <si>
    <t>CNC270</t>
  </si>
  <si>
    <t>CNC271</t>
  </si>
  <si>
    <t>CNC272</t>
  </si>
  <si>
    <t>CNC273</t>
  </si>
  <si>
    <t>CNC274</t>
  </si>
  <si>
    <t>CNC275</t>
  </si>
  <si>
    <t>CNC276</t>
  </si>
  <si>
    <t>CNC277</t>
  </si>
  <si>
    <t>CNC278</t>
  </si>
  <si>
    <t>CNC279</t>
  </si>
  <si>
    <t>CNC280</t>
  </si>
  <si>
    <t>CNC281</t>
  </si>
  <si>
    <t>CNC282</t>
  </si>
  <si>
    <t>CNC283</t>
  </si>
  <si>
    <t>CNC284</t>
  </si>
  <si>
    <t>CNC285</t>
  </si>
  <si>
    <t>CNC286</t>
  </si>
  <si>
    <t>CNC287</t>
  </si>
  <si>
    <t>CNC288</t>
  </si>
  <si>
    <t>CNC289</t>
  </si>
  <si>
    <t>CNC290</t>
  </si>
  <si>
    <t>CNC291</t>
  </si>
  <si>
    <t>CNC292</t>
  </si>
  <si>
    <t>CNC293</t>
  </si>
  <si>
    <t>CNC294</t>
  </si>
  <si>
    <t>CNC295</t>
  </si>
  <si>
    <t>CNC296</t>
  </si>
  <si>
    <t>CNC297</t>
  </si>
  <si>
    <t>CNC298</t>
  </si>
  <si>
    <t>CNC299</t>
  </si>
  <si>
    <t>CNC300</t>
  </si>
  <si>
    <t>CNC301</t>
  </si>
  <si>
    <t>CNC302</t>
  </si>
  <si>
    <t>CNC303</t>
  </si>
  <si>
    <t>CNC304</t>
  </si>
  <si>
    <t>CNC305</t>
  </si>
  <si>
    <t>CNC306</t>
  </si>
  <si>
    <t>CNC307</t>
  </si>
  <si>
    <t>CNC308</t>
  </si>
  <si>
    <t>CNC309</t>
  </si>
  <si>
    <t>CNC310</t>
  </si>
  <si>
    <t>CNC311</t>
  </si>
  <si>
    <t>CNC312</t>
  </si>
  <si>
    <t>CNC313</t>
  </si>
  <si>
    <t>CNC314</t>
  </si>
  <si>
    <t>CNC315</t>
  </si>
  <si>
    <t>CNC316</t>
  </si>
  <si>
    <t>CNC317</t>
  </si>
  <si>
    <t>CNC318</t>
  </si>
  <si>
    <t>CNC319</t>
  </si>
  <si>
    <t>CNC320</t>
  </si>
  <si>
    <t>CNC321</t>
  </si>
  <si>
    <t>CNC322</t>
  </si>
  <si>
    <t>CNC323</t>
  </si>
  <si>
    <t>CNC324</t>
  </si>
  <si>
    <t>CNC325</t>
  </si>
  <si>
    <t>CNC326</t>
  </si>
  <si>
    <t>CNC327</t>
  </si>
  <si>
    <t>CNC328</t>
  </si>
  <si>
    <t>CNC329</t>
  </si>
  <si>
    <t>CNC330</t>
  </si>
  <si>
    <t>CNC331</t>
  </si>
  <si>
    <t>CNC332</t>
  </si>
  <si>
    <t>CNC333</t>
  </si>
  <si>
    <t>CNC334</t>
  </si>
  <si>
    <t>CNC335</t>
  </si>
  <si>
    <t>CNC336</t>
  </si>
  <si>
    <t>CNC337</t>
  </si>
  <si>
    <t>CNC338</t>
  </si>
  <si>
    <t>CNC339</t>
  </si>
  <si>
    <t>CNC340</t>
  </si>
  <si>
    <t>CNC341</t>
  </si>
  <si>
    <t>CNC342</t>
  </si>
  <si>
    <t>CNC343</t>
  </si>
  <si>
    <t>CNC344</t>
  </si>
  <si>
    <t>CNC345</t>
  </si>
  <si>
    <t>CNC346</t>
  </si>
  <si>
    <t>CNC347</t>
  </si>
  <si>
    <t>CNC348</t>
  </si>
  <si>
    <t>CNC349</t>
  </si>
  <si>
    <t>CNC350</t>
  </si>
  <si>
    <t>CNC351</t>
  </si>
  <si>
    <t>CNC352</t>
  </si>
  <si>
    <t>CNC353</t>
  </si>
  <si>
    <t>CNC354</t>
  </si>
  <si>
    <t>CNC355</t>
  </si>
  <si>
    <t>CNC356</t>
  </si>
  <si>
    <t>CNC357</t>
  </si>
  <si>
    <t>CNC358</t>
  </si>
  <si>
    <t>CNC359</t>
  </si>
  <si>
    <t>CNC360</t>
  </si>
  <si>
    <t>CNC361</t>
  </si>
  <si>
    <t>CNC362</t>
  </si>
  <si>
    <t>CNC363</t>
  </si>
  <si>
    <t>CNC364</t>
  </si>
  <si>
    <t>CNC365</t>
  </si>
  <si>
    <t>CNC366</t>
  </si>
  <si>
    <t>CNC367</t>
  </si>
  <si>
    <t>CNC368</t>
  </si>
  <si>
    <t>CNC369</t>
  </si>
  <si>
    <t>CNC370</t>
  </si>
  <si>
    <t>CNC371</t>
  </si>
  <si>
    <t>CNC372</t>
  </si>
  <si>
    <t>CNC373</t>
  </si>
  <si>
    <t>CNC374</t>
  </si>
  <si>
    <t>CNC375</t>
  </si>
  <si>
    <t>CNC376</t>
  </si>
  <si>
    <t>CNC377</t>
  </si>
  <si>
    <t>CNC378</t>
  </si>
  <si>
    <t>CNC379</t>
  </si>
  <si>
    <t>CNC380</t>
  </si>
  <si>
    <t>CNC381</t>
  </si>
  <si>
    <t>CNC382</t>
  </si>
  <si>
    <t>CNC383</t>
  </si>
  <si>
    <t>CNC384</t>
  </si>
  <si>
    <t>CNC385</t>
  </si>
  <si>
    <t>CNC386</t>
  </si>
  <si>
    <t>CNC387</t>
  </si>
  <si>
    <t>CNC388</t>
  </si>
  <si>
    <t>CNC389</t>
  </si>
  <si>
    <t>CNC390</t>
  </si>
  <si>
    <t>CNC391</t>
  </si>
  <si>
    <t>CNC392</t>
  </si>
  <si>
    <t>CNC393</t>
  </si>
  <si>
    <t>CNC394</t>
  </si>
  <si>
    <t>CNC395</t>
  </si>
  <si>
    <t>CNC396</t>
  </si>
  <si>
    <t>CNC397</t>
  </si>
  <si>
    <t>CNC398</t>
  </si>
  <si>
    <t>CNC399</t>
  </si>
  <si>
    <t>CNC400</t>
  </si>
  <si>
    <t>CNC401</t>
  </si>
  <si>
    <t>CNC402</t>
  </si>
  <si>
    <t>CNC403</t>
  </si>
  <si>
    <t>CNC404</t>
  </si>
  <si>
    <t>CNC405</t>
  </si>
  <si>
    <t>CNC406</t>
  </si>
  <si>
    <t>CNC407</t>
  </si>
  <si>
    <t>CNC408</t>
  </si>
  <si>
    <t>CNC409</t>
  </si>
  <si>
    <t>CNC410</t>
  </si>
  <si>
    <t>CNC411</t>
  </si>
  <si>
    <t>CNC412</t>
  </si>
  <si>
    <t>CNC413</t>
  </si>
  <si>
    <t>CNC414</t>
  </si>
  <si>
    <t>CNC415</t>
  </si>
  <si>
    <t>CNC416</t>
  </si>
  <si>
    <t>CNC417</t>
  </si>
  <si>
    <t>CNC418</t>
  </si>
  <si>
    <t>CNC419</t>
  </si>
  <si>
    <t>CNC420</t>
  </si>
  <si>
    <t>CNC421</t>
  </si>
  <si>
    <t>CNC422</t>
  </si>
  <si>
    <t>CNC423</t>
  </si>
  <si>
    <t>CNC424</t>
  </si>
  <si>
    <t>CNC425</t>
  </si>
  <si>
    <t>CNC426</t>
  </si>
  <si>
    <t>CNC427</t>
  </si>
  <si>
    <t>CNC428</t>
  </si>
  <si>
    <t>CNC429</t>
  </si>
  <si>
    <t>CNC430</t>
  </si>
  <si>
    <t>CNC431</t>
  </si>
  <si>
    <t>CNC432</t>
  </si>
  <si>
    <t>CNC433</t>
  </si>
  <si>
    <t>CNC434</t>
  </si>
  <si>
    <t>CNC435</t>
  </si>
  <si>
    <t>CNC436</t>
  </si>
  <si>
    <t>CNC437</t>
  </si>
  <si>
    <t>CNC438</t>
  </si>
  <si>
    <t>CNC439</t>
  </si>
  <si>
    <t>CNC440</t>
  </si>
  <si>
    <t>CNC441</t>
  </si>
  <si>
    <t>CNC442</t>
  </si>
  <si>
    <t>CNC443</t>
  </si>
  <si>
    <t>CNC444</t>
  </si>
  <si>
    <t>CNC445</t>
  </si>
  <si>
    <t>CNC446</t>
  </si>
  <si>
    <t>CNC447</t>
  </si>
  <si>
    <t>CNC448</t>
  </si>
  <si>
    <t>CNC449</t>
  </si>
  <si>
    <t>CNC450</t>
  </si>
  <si>
    <t>CNC451</t>
  </si>
  <si>
    <t>CNC452</t>
  </si>
  <si>
    <t>CNC453</t>
  </si>
  <si>
    <t>CNC454</t>
  </si>
  <si>
    <t>CNC455</t>
  </si>
  <si>
    <t>CNC456</t>
  </si>
  <si>
    <t>CNC457</t>
  </si>
  <si>
    <t>CNC458</t>
  </si>
  <si>
    <t>CNC459</t>
  </si>
  <si>
    <t>CNC460</t>
  </si>
  <si>
    <t>CNC461</t>
  </si>
  <si>
    <t>CNC462</t>
  </si>
  <si>
    <t>CNC463</t>
  </si>
  <si>
    <t>CNC464</t>
  </si>
  <si>
    <t>CNC465</t>
  </si>
  <si>
    <t>CNC466</t>
  </si>
  <si>
    <t>CNC467</t>
  </si>
  <si>
    <t>CNC468</t>
  </si>
  <si>
    <t>CNC469</t>
  </si>
  <si>
    <t>CNC470</t>
  </si>
  <si>
    <t>CNC471</t>
  </si>
  <si>
    <t>CNC472</t>
  </si>
  <si>
    <t>CNC473</t>
  </si>
  <si>
    <t>CNC474</t>
  </si>
  <si>
    <t>CNC475</t>
  </si>
  <si>
    <t>CNC476</t>
  </si>
  <si>
    <t>CNC477</t>
  </si>
  <si>
    <t>CNC478</t>
  </si>
  <si>
    <t>CNC479</t>
  </si>
  <si>
    <t>CNC480</t>
  </si>
  <si>
    <t>CNC481</t>
  </si>
  <si>
    <t>CNC482</t>
  </si>
  <si>
    <t>CNC483</t>
  </si>
  <si>
    <t>CNC484</t>
  </si>
  <si>
    <t>CNC485</t>
  </si>
  <si>
    <t>CNC486</t>
  </si>
  <si>
    <t>CNC487</t>
  </si>
  <si>
    <t>CNC488</t>
  </si>
  <si>
    <t>CNC489</t>
  </si>
  <si>
    <t>CNC490</t>
  </si>
  <si>
    <t>CNC491</t>
  </si>
  <si>
    <t>CNC492</t>
  </si>
  <si>
    <t>CNC493</t>
  </si>
  <si>
    <t>CNC494</t>
  </si>
  <si>
    <t>CNC495</t>
  </si>
  <si>
    <t>CNC496</t>
  </si>
  <si>
    <t>CNC497</t>
  </si>
  <si>
    <t>CNC498</t>
  </si>
  <si>
    <t>CNC499</t>
  </si>
  <si>
    <t>CNC500</t>
  </si>
  <si>
    <t>CNC501</t>
  </si>
  <si>
    <t>CNC502</t>
  </si>
  <si>
    <t>CNC503</t>
  </si>
  <si>
    <t>CNC504</t>
  </si>
  <si>
    <t>CNC505</t>
  </si>
  <si>
    <t>CNC506</t>
  </si>
  <si>
    <t>CNC507</t>
  </si>
  <si>
    <t>CNC508</t>
  </si>
  <si>
    <t>CNC509</t>
  </si>
  <si>
    <t>CNC510</t>
  </si>
  <si>
    <t>CNC511</t>
  </si>
  <si>
    <t>CNC512</t>
  </si>
  <si>
    <t>CNC513</t>
  </si>
  <si>
    <t>CNC514</t>
  </si>
  <si>
    <t>CNC515</t>
  </si>
  <si>
    <t>CNC516</t>
  </si>
  <si>
    <t>CNC517</t>
  </si>
  <si>
    <t>CNC518</t>
  </si>
  <si>
    <t>CNC519</t>
  </si>
  <si>
    <t>CNC520</t>
  </si>
  <si>
    <t>CNC521</t>
  </si>
  <si>
    <t>CNC522</t>
  </si>
  <si>
    <t>CNC523</t>
  </si>
  <si>
    <t>CNC524</t>
  </si>
  <si>
    <t>CNC525</t>
  </si>
  <si>
    <t>CNC526</t>
  </si>
  <si>
    <t>CNC527</t>
  </si>
  <si>
    <t>CNC528</t>
  </si>
  <si>
    <t>CNC529</t>
  </si>
  <si>
    <t>CNC530</t>
  </si>
  <si>
    <t>CNC531</t>
  </si>
  <si>
    <t>CNC532</t>
  </si>
  <si>
    <t>CNC533</t>
  </si>
  <si>
    <t>CNC534</t>
  </si>
  <si>
    <t>CNC535</t>
  </si>
  <si>
    <t>CNC536</t>
  </si>
  <si>
    <t>CNC537</t>
  </si>
  <si>
    <t>CNC538</t>
  </si>
  <si>
    <t>CNC539</t>
  </si>
  <si>
    <t>CNC540</t>
  </si>
  <si>
    <t>CNC541</t>
  </si>
  <si>
    <t>CNC542</t>
  </si>
  <si>
    <t>CNC543</t>
  </si>
  <si>
    <t>CNC544</t>
  </si>
  <si>
    <t>CNC545</t>
  </si>
  <si>
    <t>CNC546</t>
  </si>
  <si>
    <t>CNC547</t>
  </si>
  <si>
    <t>CNC548</t>
  </si>
  <si>
    <t>CNC549</t>
  </si>
  <si>
    <t>CNC550</t>
  </si>
  <si>
    <t>CNC551</t>
  </si>
  <si>
    <t>河南中原大化</t>
  </si>
  <si>
    <t>中煤鄂尔多斯</t>
  </si>
  <si>
    <t>中盐安徽红四方股份有限公司</t>
  </si>
  <si>
    <t>乌鲁木齐石化化肥厂</t>
  </si>
  <si>
    <t>九江心连心</t>
  </si>
  <si>
    <t>云南云维集团</t>
  </si>
  <si>
    <t>云南解化集团</t>
  </si>
  <si>
    <t>云天化集团</t>
  </si>
  <si>
    <t>兖矿新疆</t>
  </si>
  <si>
    <t>兖矿鲁南化工有限公司</t>
  </si>
  <si>
    <t>吉林通化</t>
  </si>
  <si>
    <t>吉林长山化肥（中化</t>
  </si>
  <si>
    <t>唐山邦力晋银化工有限公司</t>
  </si>
  <si>
    <t>四川天华</t>
  </si>
  <si>
    <t>玖源化工</t>
  </si>
  <si>
    <t>四川泸天化</t>
  </si>
  <si>
    <t>四川美丰德阳</t>
  </si>
  <si>
    <t>四川美丰绵阳</t>
  </si>
  <si>
    <t>四川美青化工</t>
  </si>
  <si>
    <t>奥维乾元</t>
  </si>
  <si>
    <t>宁夏和宁</t>
  </si>
  <si>
    <t>宁夏石化（中石油</t>
  </si>
  <si>
    <t>安徽晋煤中能</t>
  </si>
  <si>
    <t>安徽六国化工股份有限公司</t>
  </si>
  <si>
    <t>安徽昊源</t>
  </si>
  <si>
    <t>安阳中盈化肥</t>
  </si>
  <si>
    <t>山东华鲁恒升</t>
  </si>
  <si>
    <t>山东寿光联盟化工</t>
  </si>
  <si>
    <t>山东晋煤明升达化工有限公司</t>
  </si>
  <si>
    <t>明水大化</t>
  </si>
  <si>
    <t>山东润银生物化工股份有限公司</t>
  </si>
  <si>
    <t>山东章丘日月化工</t>
  </si>
  <si>
    <t>山东鲁洲集团沂水化工有限公司</t>
  </si>
  <si>
    <t>山东鲁西化工股份</t>
  </si>
  <si>
    <t>山西丰喜肥业</t>
  </si>
  <si>
    <t>山西兰花科创</t>
  </si>
  <si>
    <t>山西天柱山化工有限公司</t>
  </si>
  <si>
    <t>山西天泽</t>
  </si>
  <si>
    <t>山西晋丰</t>
  </si>
  <si>
    <t>山西晋煤田园</t>
  </si>
  <si>
    <t>山西潞安煤基合成油有限公司</t>
  </si>
  <si>
    <t>山西金象</t>
  </si>
  <si>
    <t>新疆中能</t>
  </si>
  <si>
    <t>新疆塔里木油田（中石油库尔勒</t>
  </si>
  <si>
    <t>新疆大黄山鸿基焦化尿素</t>
  </si>
  <si>
    <t>新疆奎屯锦疆化工</t>
  </si>
  <si>
    <t>新疆宜化天运尿素</t>
  </si>
  <si>
    <t>新疆心连心</t>
  </si>
  <si>
    <t>江苏恒盛</t>
  </si>
  <si>
    <t>本溪北方煤化工</t>
  </si>
  <si>
    <t>江苏华昌化工股份</t>
  </si>
  <si>
    <t>江苏双多化工（阜宁县</t>
  </si>
  <si>
    <t>江苏灵谷化工股份（宜兴</t>
  </si>
  <si>
    <t>河北正元</t>
  </si>
  <si>
    <t>河北省东光化工有限责任公司</t>
  </si>
  <si>
    <t>河南安阳化学</t>
  </si>
  <si>
    <t>河南延化化工</t>
  </si>
  <si>
    <t>河南心连心</t>
  </si>
  <si>
    <t>河南晋开化工投资控股集团</t>
  </si>
  <si>
    <t>河南晋开集团武陟绿宇化工有限公司</t>
  </si>
  <si>
    <t>河南晋煤天庆煤化工有限责任公司</t>
  </si>
  <si>
    <t>河南骏马化工集团</t>
  </si>
  <si>
    <t>海南富岛</t>
  </si>
  <si>
    <t>湖北三宁化工</t>
  </si>
  <si>
    <t>华强化工</t>
  </si>
  <si>
    <t>湖北潜江华润</t>
  </si>
  <si>
    <t>灵石中煤化工有限责任公司</t>
  </si>
  <si>
    <t>甘肃刘化集团</t>
  </si>
  <si>
    <t>贵州赤天化</t>
  </si>
  <si>
    <t>辽宁华锦</t>
  </si>
  <si>
    <t>鄂尔多斯联合化工</t>
  </si>
  <si>
    <t>重庆建峰化肥</t>
  </si>
  <si>
    <t>阳煤和顺化工公司</t>
  </si>
  <si>
    <t>阳煤平原化工有限公司</t>
  </si>
  <si>
    <t>阿克苏华锦</t>
  </si>
  <si>
    <t>陕西华山</t>
  </si>
  <si>
    <t>陕西渭化</t>
  </si>
  <si>
    <t>黑龙江中海石油华鹤煤化</t>
  </si>
  <si>
    <t>黑龙江大庆石化</t>
  </si>
  <si>
    <t>龙门煤化</t>
  </si>
  <si>
    <t>http://pdf.dfcfw.com/pdf/H3_AP201907101338389191_1.pdf</t>
  </si>
  <si>
    <t>https://gas.in-en.com/html/gas-3156449.shtml</t>
  </si>
  <si>
    <t>https://new.qq.com/omn/20210302/20210302A0EED700.html</t>
  </si>
  <si>
    <t>https://www.feidoodoo.com/article-13842.html</t>
  </si>
  <si>
    <t>http://www.jhcel.cn/view/mainpc/1/16/view/814.html</t>
  </si>
  <si>
    <t>https://m.nbd.com.cn/articles/2021-08-16/1877311.html</t>
  </si>
  <si>
    <t>https://www.oilchem.net/</t>
  </si>
  <si>
    <t>https://www.oilchem.net/21-1021-11-557f2a08ee41aed2.html</t>
  </si>
  <si>
    <t>https://www.oilchem.net/21-1008-10-bbcb5f89eec4cccf.html</t>
  </si>
  <si>
    <t>https://www.oilchem.net/21-1021-11-2d95e3e43115cc7a.html</t>
  </si>
  <si>
    <t>https://www.feidoodoo.com/article-13933.html</t>
  </si>
  <si>
    <t>https://www.oilchem.net/21-1026-10-5d9417fb105758f5.html</t>
  </si>
  <si>
    <t>https://www.oilchem.net/21-1026-10-ba98f29f6ad1b933.html</t>
  </si>
  <si>
    <t>https://www.feidoodoo.com/article-14609.html</t>
  </si>
  <si>
    <t>https://www.svwpa.com/steel/infodetail/infodetail?infoId=15055207&amp;productId=009&amp;columnId=jyd</t>
  </si>
  <si>
    <t>https://www.oilchem.net/21-1026-09-e19528aecc3eb25e.html</t>
  </si>
  <si>
    <t>http://www.cs.com.cn/ssgs/gsxw/201210/t20121010_3616822.html</t>
  </si>
  <si>
    <t>https://www.oilchem.net/21-1026-10-cf30802f2e70d0f5.html</t>
  </si>
  <si>
    <t>https://www.oilchem.net/21-1026-10-85045b654925e911.html</t>
  </si>
  <si>
    <t>https://www.oilchem.net/21-1025-11-c8d63a2cd522eaed.html</t>
  </si>
  <si>
    <t>https://www.oilchem.net/21-1026-11-ee4f71b8fc6e1349.html</t>
  </si>
  <si>
    <t>https://www.oilchem.net/21-1026-09-2af20a232716de3d.html</t>
  </si>
  <si>
    <t>http://kjt.hubei.gov.cn/kjdt/sxkj/yc/202006/t20200608_2384514.shtml</t>
  </si>
  <si>
    <t>https://www.oilchem.net/21-1026-09-59becbf1eb80e995.html</t>
  </si>
  <si>
    <t>http://gxt.gansu.gov.cn/gxt/c107573/202009/823072.shtml</t>
  </si>
  <si>
    <t>https://www.oilchem.net/21-1026-09-5fc64a6fecddcfd5.html</t>
  </si>
  <si>
    <t>http://www.xjmic.com/org_jbxx/10072.do</t>
  </si>
  <si>
    <t>https://www.oilchem.net/21-1025-13-55fcb6f7e97b8334.html</t>
  </si>
  <si>
    <t>http://gaoxinqu.weinan.gov.cn/show/index/cid/319/id/6823.html</t>
  </si>
  <si>
    <t>https://www.oilchem.net/21-1021-11-120c791776d9e13f.html</t>
  </si>
  <si>
    <t>https://www.oilchem.net/21-1026-09-e143c9ffecb2ba57.html</t>
  </si>
  <si>
    <t>https://pdf.dfcfw.com/pdf/H3_AP202009091409892705_1.pdf?1601215122000.pdf</t>
  </si>
  <si>
    <t>浙江石化</t>
  </si>
  <si>
    <t>中安联合</t>
  </si>
  <si>
    <t>山东联泓</t>
  </si>
  <si>
    <t>中煤榆林能源化工</t>
  </si>
  <si>
    <t>中煤榆林能源化工二期</t>
  </si>
  <si>
    <t>万华化学</t>
  </si>
  <si>
    <t>神华宁煤</t>
  </si>
  <si>
    <t>神华榆林</t>
  </si>
  <si>
    <t>天津渤海化工</t>
  </si>
  <si>
    <t>宁夏宝丰</t>
  </si>
  <si>
    <t>宁夏宝丰二期</t>
  </si>
  <si>
    <t>中天合创</t>
  </si>
  <si>
    <t>中煤蒙大</t>
  </si>
  <si>
    <t>久泰能源鄂尔多斯</t>
  </si>
  <si>
    <t>神华包头</t>
  </si>
  <si>
    <t>大唐内蒙古多伦煤化工</t>
  </si>
  <si>
    <t>神华新疆</t>
  </si>
  <si>
    <t>七台河吉伟</t>
  </si>
  <si>
    <t>七台河宝泰隆</t>
  </si>
  <si>
    <t>七台河隆鹏焦化</t>
  </si>
  <si>
    <t>上海华谊</t>
  </si>
  <si>
    <t>中海化学</t>
  </si>
  <si>
    <t>中石化长城</t>
  </si>
  <si>
    <t>临沂恒昌</t>
  </si>
  <si>
    <t>临涣焦化</t>
  </si>
  <si>
    <t>云南云维</t>
  </si>
  <si>
    <t>云南昆钢</t>
  </si>
  <si>
    <t>云南泸西大为</t>
  </si>
  <si>
    <t>云南解化</t>
  </si>
  <si>
    <t>兖矿国宏</t>
  </si>
  <si>
    <t>兖矿国际焦化</t>
  </si>
  <si>
    <t>兖矿榆林</t>
  </si>
  <si>
    <t>兖矿榆林二期</t>
  </si>
  <si>
    <t>冀中峰峰</t>
  </si>
  <si>
    <t>内蒙古三维</t>
  </si>
  <si>
    <t>内蒙古世林</t>
  </si>
  <si>
    <t>内蒙古东华</t>
  </si>
  <si>
    <t>内蒙古九鼎</t>
  </si>
  <si>
    <t>内蒙古和百泰</t>
  </si>
  <si>
    <t>内蒙古国泰</t>
  </si>
  <si>
    <t>内蒙古家景镁业</t>
  </si>
  <si>
    <t>内蒙古新奥</t>
  </si>
  <si>
    <t>内蒙古旭峰合源</t>
  </si>
  <si>
    <t>内蒙古易高</t>
  </si>
  <si>
    <t>内蒙古荣信</t>
  </si>
  <si>
    <t>内蒙古西蒙集团</t>
  </si>
  <si>
    <t>内蒙古赤峰博源</t>
  </si>
  <si>
    <t>内蒙古远兴能源股份有限公司</t>
  </si>
  <si>
    <t>内蒙古金诚泰</t>
  </si>
  <si>
    <t>包钢庆华</t>
  </si>
  <si>
    <t>咸阳化学</t>
  </si>
  <si>
    <t>咸阳石油化工</t>
  </si>
  <si>
    <t>唐山万丰兴</t>
  </si>
  <si>
    <t>唐山古玉</t>
  </si>
  <si>
    <t>四川江油万利</t>
  </si>
  <si>
    <t>四川煤焦化</t>
  </si>
  <si>
    <t>大庆甲醇厂</t>
  </si>
  <si>
    <t>孝义鹏飞</t>
  </si>
  <si>
    <t>宁夏庆华</t>
  </si>
  <si>
    <t>安庆曙光</t>
  </si>
  <si>
    <t>安徽泉盛</t>
  </si>
  <si>
    <t>定州天鹭新能源</t>
  </si>
  <si>
    <t>山东新泰正大</t>
  </si>
  <si>
    <t>山东盛隆</t>
  </si>
  <si>
    <t>山东联盟</t>
  </si>
  <si>
    <t>山东荣信</t>
  </si>
  <si>
    <t>山西中信二期</t>
  </si>
  <si>
    <t>山西五麟</t>
  </si>
  <si>
    <t>山西光大焦化</t>
  </si>
  <si>
    <t>山西兰花</t>
  </si>
  <si>
    <t>山西同煤广发</t>
  </si>
  <si>
    <t>山西大土河</t>
  </si>
  <si>
    <t>山西天源</t>
  </si>
  <si>
    <t>山西建滔万鑫达</t>
  </si>
  <si>
    <t>山西晋丰闻喜</t>
  </si>
  <si>
    <t>山西晋煤华昱</t>
  </si>
  <si>
    <t>山西晋煤天溪</t>
  </si>
  <si>
    <t>山西永鑫</t>
  </si>
  <si>
    <t>山西潞宝</t>
  </si>
  <si>
    <t>山西焦化</t>
  </si>
  <si>
    <t>山西阳煤丰喜</t>
  </si>
  <si>
    <t>川维化工</t>
  </si>
  <si>
    <t>广西华谊</t>
  </si>
  <si>
    <t>新疆众泰</t>
  </si>
  <si>
    <t>新疆天业</t>
  </si>
  <si>
    <t>新疆天智辰业二期</t>
  </si>
  <si>
    <t>新疆广汇</t>
  </si>
  <si>
    <t>新疆新业</t>
  </si>
  <si>
    <t>旭峰合源</t>
  </si>
  <si>
    <t>旺苍合众化工</t>
  </si>
  <si>
    <t>榆林凯越</t>
  </si>
  <si>
    <t>榆林天然气化工</t>
  </si>
  <si>
    <t>沂州焦化</t>
  </si>
  <si>
    <t>沧州中铁</t>
  </si>
  <si>
    <t>河北中润</t>
  </si>
  <si>
    <t>河北华丰</t>
  </si>
  <si>
    <t>河北古玉</t>
  </si>
  <si>
    <t>河北金石</t>
  </si>
  <si>
    <t>河南永煤</t>
  </si>
  <si>
    <t>湖北三宁</t>
  </si>
  <si>
    <t>甘肃华亭中煦煤化</t>
  </si>
  <si>
    <t>神华巴彦淖尔</t>
  </si>
  <si>
    <t>神华蒙西</t>
  </si>
  <si>
    <t>神华西来峰</t>
  </si>
  <si>
    <t>荆门盈德</t>
  </si>
  <si>
    <t>荣盛石化</t>
  </si>
  <si>
    <t>西北能源</t>
  </si>
  <si>
    <t>豫北化工</t>
  </si>
  <si>
    <t>贵州天福</t>
  </si>
  <si>
    <t>达州钢铁</t>
  </si>
  <si>
    <t>鄂尔多斯瀚博科技</t>
  </si>
  <si>
    <t>重庆万利来</t>
  </si>
  <si>
    <t>重庆万盛</t>
  </si>
  <si>
    <t>重庆卡贝乐</t>
  </si>
  <si>
    <t>金牛旭阳</t>
  </si>
  <si>
    <t>铁雄新沙</t>
  </si>
  <si>
    <t>陕西兴化</t>
  </si>
  <si>
    <t>陕西焦化</t>
  </si>
  <si>
    <t>陕西煤化（长武）</t>
  </si>
  <si>
    <t>陕西神木</t>
  </si>
  <si>
    <t>陕西精益</t>
  </si>
  <si>
    <t>陕西长青</t>
  </si>
  <si>
    <t>陕西黄陵</t>
  </si>
  <si>
    <t>陕西黑猫</t>
  </si>
  <si>
    <t>青海中浩</t>
  </si>
  <si>
    <t>青海桂鲁</t>
  </si>
  <si>
    <t>鹤壁煤业</t>
  </si>
  <si>
    <t>黑龙江亿达信</t>
  </si>
  <si>
    <t>Methanol</t>
  </si>
  <si>
    <t>https://baijiahao.baidu.com/s?id=1688827873171454684&amp;wfr=spider&amp;for=pc</t>
  </si>
  <si>
    <t>https://www.sohu.com/a/329052653_796799</t>
  </si>
  <si>
    <t>oilchem</t>
  </si>
  <si>
    <t>ICIS</t>
  </si>
  <si>
    <t>https://wenku.baidu.com/view/6a6e54991b37f111f18583d049649b6648d70973.html?fixfr=nBj7gSuklOtSihYFLvCecg%253D%253D&amp;fr=income6-search</t>
  </si>
  <si>
    <t>https://wenku.baidu.com/view/e3243c1e5bcfa1c7aa00b52acfc789eb172d9e9d.html?fixfr=YVkhT7fEtqTl9Gp2dnvJ2A%253D%253D&amp;fr=income2-wk_go_search-search</t>
  </si>
  <si>
    <t>https://wenku.baidu.com/view/17ad12234b73f242336c5fde.html?fixfr=%252FK2tonutinP79hkWv3Tsog%253D%253D&amp;fr=income6-wk_go_search-search</t>
  </si>
  <si>
    <t>https://www.oilchem.net/21-1012-14-0270eeb20b7b81db.html</t>
  </si>
  <si>
    <t>http://www.tetegu.com/hudong/600623/174177.html</t>
  </si>
  <si>
    <t>https://www.oilchem.net/21-0402-19-45cbc4d430fff48f.html</t>
  </si>
  <si>
    <t>https://guba.eastmoney.com/news,600256,113397549.html</t>
  </si>
  <si>
    <t>https://baijiahao.baidu.com/s?id=1710418784571374125&amp;wfr=spider&amp;for=pc</t>
  </si>
  <si>
    <t>http://nyj.guizhou.gov.cn/nyxgc/201704/t20170427_27677706.html</t>
  </si>
  <si>
    <t>District</t>
  </si>
  <si>
    <t>上海石化</t>
  </si>
  <si>
    <t>上海赛科</t>
  </si>
  <si>
    <t>东明石化</t>
  </si>
  <si>
    <t>东营石化</t>
  </si>
  <si>
    <t>中化泉州</t>
  </si>
  <si>
    <t>中化泉州二期</t>
  </si>
  <si>
    <t>中沙（天津）</t>
  </si>
  <si>
    <t>中海壳牌</t>
  </si>
  <si>
    <t>中海油泰州</t>
  </si>
  <si>
    <t>中石化长岭</t>
  </si>
  <si>
    <t>中科炼化</t>
  </si>
  <si>
    <t>中韩（武汉）</t>
  </si>
  <si>
    <t>乌鲁木齐石化</t>
  </si>
  <si>
    <t>九江石化</t>
  </si>
  <si>
    <t>云南石化</t>
  </si>
  <si>
    <t>京博石化</t>
  </si>
  <si>
    <t>任丘石化</t>
  </si>
  <si>
    <t>兰州石化</t>
  </si>
  <si>
    <t>利津石化</t>
  </si>
  <si>
    <t>华北石化</t>
  </si>
  <si>
    <t>华锦化工</t>
  </si>
  <si>
    <t>吉林石化</t>
  </si>
  <si>
    <t>唐山旭阳化工</t>
  </si>
  <si>
    <t>四川石化</t>
  </si>
  <si>
    <t>塔河石化</t>
  </si>
  <si>
    <t>大庆石化</t>
  </si>
  <si>
    <t>大庆石化二期</t>
  </si>
  <si>
    <t>大榭石化</t>
  </si>
  <si>
    <t>大连石化</t>
  </si>
  <si>
    <t>大连福佳大化</t>
  </si>
  <si>
    <t>大连西太平洋</t>
  </si>
  <si>
    <t>天津石化</t>
  </si>
  <si>
    <t>富海集团</t>
  </si>
  <si>
    <t>山东华星</t>
  </si>
  <si>
    <t>山东垦利</t>
  </si>
  <si>
    <t>山东海化</t>
  </si>
  <si>
    <t>山东胜星</t>
  </si>
  <si>
    <t>广州石化</t>
  </si>
  <si>
    <t>广饶正和</t>
  </si>
  <si>
    <t>弘润石化</t>
  </si>
  <si>
    <t>恒力石化</t>
  </si>
  <si>
    <t>惠州炼厂</t>
  </si>
  <si>
    <t>惠州石化二期</t>
  </si>
  <si>
    <t>扬子巴斯夫</t>
  </si>
  <si>
    <t>扬子石化</t>
  </si>
  <si>
    <t>抚顺石化</t>
  </si>
  <si>
    <t>昌邑石化</t>
  </si>
  <si>
    <t>武汉石化</t>
  </si>
  <si>
    <t>江苏新海</t>
  </si>
  <si>
    <t>沈阳蜡化</t>
  </si>
  <si>
    <t>洛阳宏兴新能</t>
  </si>
  <si>
    <t>洛阳石化</t>
  </si>
  <si>
    <t>浙江石化（一期）</t>
  </si>
  <si>
    <t>浙江石化（二期）</t>
  </si>
  <si>
    <t>海南炼化</t>
  </si>
  <si>
    <t>海国龙油石化</t>
  </si>
  <si>
    <t>湛江东兴</t>
  </si>
  <si>
    <t>燕山石化</t>
  </si>
  <si>
    <t>独山子石化</t>
  </si>
  <si>
    <t>盘锦浩业</t>
  </si>
  <si>
    <t>盛虹炼化</t>
  </si>
  <si>
    <t>盛虹石化</t>
  </si>
  <si>
    <t>石家庄炼化</t>
  </si>
  <si>
    <t>石家庄炼化二期</t>
  </si>
  <si>
    <t>福建古雷石化</t>
  </si>
  <si>
    <t>福建联合</t>
  </si>
  <si>
    <t>福海创石化</t>
  </si>
  <si>
    <t>舟山石化</t>
  </si>
  <si>
    <t>茂名石化</t>
  </si>
  <si>
    <t>荣盛中金石化</t>
  </si>
  <si>
    <t>辽阳石化</t>
  </si>
  <si>
    <t>金诚石化</t>
  </si>
  <si>
    <t>金陵石化</t>
  </si>
  <si>
    <t>钦州炼油厂</t>
  </si>
  <si>
    <t>锦州石化</t>
  </si>
  <si>
    <t>锦州石化二期</t>
  </si>
  <si>
    <t>镇海炼化</t>
  </si>
  <si>
    <t>青岛丽东石化</t>
  </si>
  <si>
    <t>青岛炼化</t>
  </si>
  <si>
    <t>青岛石化</t>
  </si>
  <si>
    <t>高桥石化</t>
  </si>
  <si>
    <t>鲁清石化</t>
  </si>
  <si>
    <t>齐成石化</t>
  </si>
  <si>
    <t>齐鲁石化</t>
  </si>
  <si>
    <t>BTX</t>
  </si>
  <si>
    <t>https://www.oilchem.net/21-0429-16-63dec0062f3c16fa.html</t>
  </si>
  <si>
    <t xml:space="preserve">http://free.chinabaogao.com/huagong/202012/1211524pr020.html </t>
  </si>
  <si>
    <t>http://free.chinabaogao.com/huagong/202012/1211524pr020.html https://www.oilchem.net/21-0429-16-63dec0062f3c16fa.html</t>
  </si>
  <si>
    <t xml:space="preserve">https://www.oilchem.net/21-0402-12-fb2f4b8714ca8674.html </t>
  </si>
  <si>
    <t>https://www.oilchem.net/21-0402-12-fb2f4b8714ca8674.html https://www.oilchem.net/19/1031/17/b137819efe9b539f.html</t>
  </si>
  <si>
    <t>http://free.chinabaogao.com/huagong/202012/1211524pr020.html https://baijiahao.baidu.com/s?id=1666358036078106712&amp;wfr=spider&amp;for=pc</t>
  </si>
  <si>
    <t xml:space="preserve"> https://www.oilchem.net/21-0429-16-63dec0062f3c16fa.html</t>
  </si>
  <si>
    <t>https://www.oilchem.net/21-0402-12-fb2f4b8714ca8674.html oilchem</t>
  </si>
  <si>
    <t>https://wenku.baidu.com/view/7666d62fcfc789eb172dc869.html https://www.docin.com/p-593137469.html</t>
  </si>
  <si>
    <t xml:space="preserve">oilchem </t>
  </si>
  <si>
    <t>oilchem http://mt.sohu.com/20170623/n498297237.shtml</t>
  </si>
  <si>
    <t xml:space="preserve">https://wenku.baidu.com/view/fe59c5186c175f0e7cd137d8.html </t>
  </si>
  <si>
    <t>oilchem https://www.oilchem.net/19/1031/17/b137819efe9b539f.html</t>
  </si>
  <si>
    <t>http://free.chinabaogao.com/huagong/202012/1211524pr020.html https://www.oilchem.net/19/1031/17/b137819efe9b539f.html</t>
  </si>
  <si>
    <t>https://www.oilchem.net/21-0402-12-fb2f4b8714ca8674.html https://www.docin.com/p-593137469.html</t>
  </si>
  <si>
    <t xml:space="preserve">https://www.sohu.com/a/166732775_778794 </t>
  </si>
  <si>
    <t>https://www.sohu.com/a/166732775_778794 oilchem</t>
  </si>
  <si>
    <t>https://www.oilchem.net/20-1218-16-9b5b7d003cc9e093.html https://www.oilchem.net/19/1031/17/b137819efe9b539f.html</t>
  </si>
  <si>
    <t>https://wenku.baidu.com/view/7666d62fcfc789eb172dc869.html https://www.oilchem.net/21-0410-09-303e6e46c40f12e6.html</t>
  </si>
  <si>
    <t>oilchem https://www.oilchem.net/21-0410-09-303e6e46c40f12e6.html</t>
  </si>
  <si>
    <t>https://www.oilchem.net/21-0402-12-fb2f4b8714ca8674.html https://www.oilchem.net/21-0410-09-303e6e46c40f12e6.html</t>
  </si>
  <si>
    <t>http://free.chinabaogao.com/huagong/202012/1211524pr020.html https://www.oilchem.net/21-0410-09-303e6e46c40f12e6.html</t>
  </si>
  <si>
    <t xml:space="preserve"> https://www.oilchem.net/19/1031/17/b137819efe9b539f.html</t>
  </si>
  <si>
    <t xml:space="preserve"> https://www.oilchem.net/21-0410-09-303e6e46c40f12e6.html</t>
  </si>
  <si>
    <t>https://www.sohu.com/a/166732775_778794 https://www.docin.com/p-593137469.html</t>
  </si>
  <si>
    <t>https://news.cdgtw.net/476971.html https://www.oilchem.net/19/1031/17/b137819efe9b539f.html</t>
  </si>
  <si>
    <t>https://wenku.baidu.com/view/fe59c5186c175f0e7cd137d8.html https://www.oilchem.net/19/1031/17/b137819efe9b539f.html</t>
  </si>
  <si>
    <t xml:space="preserve"> oilchem</t>
  </si>
  <si>
    <t>https://wenku.baidu.com/view/7666d62fcfc789eb172dc869.html https://www.oilchem.net/19/1031/17/b137819efe9b539f.html</t>
  </si>
  <si>
    <t>https://wenku.baidu.com/view/fe59c5186c175f0e7cd137d8.html https://www.oilchem.net/21-0410-09-303e6e46c40f12e6.html</t>
  </si>
  <si>
    <t>https://www.oilchem.net/20-1218-16-9b5b7d003cc9e093.html https://www.oilchem.net/21-0410-09-303e6e46c40f12e6.html</t>
  </si>
  <si>
    <t>http://free.chinabaogao.com/huagong/202012/1211524pr020.html oilchem</t>
  </si>
  <si>
    <t xml:space="preserve">https://wenku.baidu.com/view/7666d62fcfc789eb172dc869.html </t>
  </si>
  <si>
    <t xml:space="preserve"> http://mt.sohu.com/20170623/n498297237.shtml</t>
  </si>
  <si>
    <t xml:space="preserve"> https://www.docin.com/p-593137469.html</t>
  </si>
  <si>
    <t xml:space="preserve">BTX，oilchem </t>
  </si>
  <si>
    <t>https://www.oilchem.net/19/1031/17/b137819efe9b539f.html</t>
  </si>
  <si>
    <t>after 2020</t>
  </si>
  <si>
    <t>before 2020</t>
  </si>
  <si>
    <t>Site</t>
  </si>
  <si>
    <t>Steam cracking, LPG</t>
  </si>
  <si>
    <t>refinery</t>
  </si>
  <si>
    <t>Steam cracking, unknown feed</t>
  </si>
  <si>
    <t>steam cracking, naphtha</t>
  </si>
  <si>
    <t>CPP DCC</t>
  </si>
  <si>
    <t>Steam cracking: heavy oil</t>
  </si>
  <si>
    <t>Steam cracking, ethane</t>
  </si>
  <si>
    <t>BASF</t>
  </si>
  <si>
    <t>BASF II</t>
  </si>
  <si>
    <t>Exxonmobil</t>
  </si>
  <si>
    <t>Steam cracking: crude oil</t>
  </si>
  <si>
    <t>Exxonmobil II</t>
  </si>
  <si>
    <t>上海石化2号</t>
  </si>
  <si>
    <t>中原石化</t>
  </si>
  <si>
    <t>MTO/CTO</t>
  </si>
  <si>
    <t>中沙古雷</t>
  </si>
  <si>
    <t>中科炼化（二期）</t>
  </si>
  <si>
    <t>华亭煤业</t>
  </si>
  <si>
    <t>华泰盛富</t>
  </si>
  <si>
    <t>华锦阿美</t>
  </si>
  <si>
    <t>南京诚志</t>
  </si>
  <si>
    <t>南港</t>
  </si>
  <si>
    <t>卫星石化</t>
  </si>
  <si>
    <t>吉林康奈尔</t>
  </si>
  <si>
    <t>同煤集团</t>
  </si>
  <si>
    <t>塔里木</t>
  </si>
  <si>
    <t>宁波富德</t>
  </si>
  <si>
    <t>宝来石化</t>
  </si>
  <si>
    <t>山东神达</t>
  </si>
  <si>
    <t>山东裕龙石化</t>
  </si>
  <si>
    <t>山西焦煤</t>
  </si>
  <si>
    <t>常州富德</t>
  </si>
  <si>
    <t>广东石化</t>
  </si>
  <si>
    <t>广投石化</t>
  </si>
  <si>
    <t>延安能化</t>
  </si>
  <si>
    <t>恒力石化（二期）</t>
  </si>
  <si>
    <t>恒力石化（榆林）</t>
  </si>
  <si>
    <t>惠州炼化</t>
  </si>
  <si>
    <t>惠州炼化二期</t>
  </si>
  <si>
    <t>新浦烯烃</t>
  </si>
  <si>
    <t>新疆中泰</t>
  </si>
  <si>
    <t>永荣集团</t>
  </si>
  <si>
    <t>浙江兴兴</t>
  </si>
  <si>
    <t>海南石化</t>
  </si>
  <si>
    <t>盛虹斯尔邦</t>
  </si>
  <si>
    <t>神华宁煤SABIC</t>
  </si>
  <si>
    <t>缘泰石油</t>
  </si>
  <si>
    <t>蒲城清洁能源</t>
  </si>
  <si>
    <t>辽通化工</t>
  </si>
  <si>
    <t>镇海炼化扩建</t>
  </si>
  <si>
    <t>长庆</t>
  </si>
  <si>
    <t>阳煤恒通</t>
  </si>
  <si>
    <t>陕煤集团</t>
  </si>
  <si>
    <t>青海大美</t>
  </si>
  <si>
    <t>青海盐湖工业</t>
  </si>
  <si>
    <t>青海矿业</t>
  </si>
  <si>
    <t>Ethylene</t>
  </si>
  <si>
    <t>中国石化2019 年乙烯业务述评</t>
  </si>
  <si>
    <t>https://baijiahao.baidu.com/s?id=1662137280638162710&amp;wfr=spider&amp;for=pc</t>
  </si>
  <si>
    <t>http://www.shzywchina.com/index.php?s=/Jysh38shzyw/news/info/id/2226.html</t>
  </si>
  <si>
    <t>中国石化2019 年乙烯业务述评，扩能300https://www.sohu.com/a/468339605_121123882</t>
  </si>
  <si>
    <t>https://www.sohu.com/a/290474931_237486</t>
  </si>
  <si>
    <t>中国石化2019 年乙烯业务述评, https://baijiahao.baidu.com/s?id=1662137280638162710&amp;wfr=spider&amp;for=pc</t>
  </si>
  <si>
    <t>中国石化2019 年乙烯业务述评，扩能300https://www.sohu.com/a/468339605_121123883</t>
  </si>
  <si>
    <t>https://www.sohu.com/a/468339605_121123888</t>
  </si>
  <si>
    <t>https://www.sohu.com/a/468339605_121123883</t>
  </si>
  <si>
    <t>https://www.sohu.com/a/455285607_120116442</t>
  </si>
  <si>
    <t>https://www.sohu.com/a/468339605_121123887</t>
  </si>
  <si>
    <t>http://www.360doc.com/content/15/0414/13/21889302_463123036.shtml</t>
  </si>
  <si>
    <t>https://www.sohu.com/a/455285607_120116439</t>
  </si>
  <si>
    <t>https://www.sohu.com/a/455285607_120116444</t>
  </si>
  <si>
    <t>https://www.sohu.com/a/455285607_120116438</t>
  </si>
  <si>
    <t>https://www.sohu.com/a/359002417_100273878</t>
  </si>
  <si>
    <t>https://xueshu.baidu.com/usercenter/paper/show?paperid=909a7f5a9b1a62c86e7d8a13f75fc59e&amp;site=xueshu_se</t>
  </si>
  <si>
    <t>https://www.sohu.com/a/230345104_167168</t>
  </si>
  <si>
    <t>https://www.chyxx.com/industry/202005/861617.html</t>
  </si>
  <si>
    <t>https://www.sohu.com/a/455285607_120116440</t>
  </si>
  <si>
    <t>https://www.sohu.com/a/468339605_121123882</t>
  </si>
  <si>
    <t>http://futures.hexun.com/2020-09-25/202133633.html</t>
  </si>
  <si>
    <t>https://www.sohu.com/a/455285607_120116443</t>
  </si>
  <si>
    <t>https://www.sohu.com/a/151417821_237486</t>
  </si>
  <si>
    <t>https://www.sohu.com/a/468339605_121123884</t>
  </si>
  <si>
    <t>https://www.sohu.com/a/131593626_697078/</t>
  </si>
  <si>
    <t>https://business.sohu.com/20080531/n257234655.shtml</t>
  </si>
  <si>
    <t>https://www.hzeyun.com/detail/2502973</t>
  </si>
  <si>
    <t>https://www.sohu.com/a/455285607_120116441，2022扩能800 https://www.sohu.com/a/468339605_121123882, 扩能用ethane https://www.sohu.com/a/351964038_100273878</t>
  </si>
  <si>
    <t>https://www.sohu.com/a/468339605_121123886</t>
  </si>
  <si>
    <t>https://www.sohu.com/a/468339605_121123885</t>
  </si>
  <si>
    <t>东华能源宁波（福基石化）</t>
  </si>
  <si>
    <t>东华能源宁波（福基石化） II</t>
  </si>
  <si>
    <t>东华能源曹妃甸</t>
  </si>
  <si>
    <t>东方石化</t>
  </si>
  <si>
    <t>东莞巨正源一期</t>
  </si>
  <si>
    <t>东莞巨正源二期</t>
  </si>
  <si>
    <t>中化瑞恒</t>
  </si>
  <si>
    <t>中国振华</t>
  </si>
  <si>
    <t>中星石化</t>
  </si>
  <si>
    <t>亚通石化</t>
  </si>
  <si>
    <t>卫星石化连云港</t>
  </si>
  <si>
    <t>台塑宁波</t>
  </si>
  <si>
    <t>哈尔滨石化</t>
  </si>
  <si>
    <t>大庆中蓝</t>
  </si>
  <si>
    <t>大庆炼化</t>
  </si>
  <si>
    <t>宁夏润丰新材料科技</t>
  </si>
  <si>
    <t>宁波海越 / 金发科技</t>
  </si>
  <si>
    <t>安庆石化</t>
  </si>
  <si>
    <t>山东大泽化工</t>
  </si>
  <si>
    <t>山东瑞昌石油化工</t>
  </si>
  <si>
    <t>山东贝特尔清洁能源</t>
  </si>
  <si>
    <t>山东鲁深发化工</t>
  </si>
  <si>
    <t>山东鲁清石化</t>
  </si>
  <si>
    <t>岳阳兴长</t>
  </si>
  <si>
    <t>广源沥青</t>
  </si>
  <si>
    <t>广西石化</t>
  </si>
  <si>
    <t>扬子江石化</t>
  </si>
  <si>
    <t>晨曦化工</t>
  </si>
  <si>
    <t>汇丰石化</t>
  </si>
  <si>
    <t>江苏斯尔邦</t>
  </si>
  <si>
    <t>河北海伟</t>
  </si>
  <si>
    <t>济南炼厂</t>
  </si>
  <si>
    <t>浙江华泓新材料</t>
  </si>
  <si>
    <t>淄博齐翔腾达</t>
  </si>
  <si>
    <t>滨华新材料</t>
  </si>
  <si>
    <t>玉皇盛世</t>
  </si>
  <si>
    <t>神驰化工</t>
  </si>
  <si>
    <t>绍兴三圆</t>
  </si>
  <si>
    <t>美得石化</t>
  </si>
  <si>
    <t>荆门石化</t>
  </si>
  <si>
    <t>金发科技二期</t>
  </si>
  <si>
    <t>金能科技</t>
  </si>
  <si>
    <t>锦西炼厂</t>
  </si>
  <si>
    <t>齐鲁炼厂</t>
  </si>
  <si>
    <t>Propylene</t>
  </si>
  <si>
    <t>PDH</t>
  </si>
  <si>
    <t>https://www.qianinfo.com/wz/dsgl/397.html</t>
  </si>
  <si>
    <t>FCC, http://www.sh.chinanews.com.cn/swzx/2021-01-15/84440.shtml</t>
  </si>
  <si>
    <t>https://wenku.baidu.com/view/0b87371f260c844769eae009581b6bd97e19bcfe.html</t>
  </si>
  <si>
    <t>https://www.163.com/dy/article/FEU2R48A05509P99.html</t>
  </si>
  <si>
    <t>https://wenku.baidu.com/view/f8f36d0083c758f5f61fb7360b4c2e3f56272541.html</t>
  </si>
  <si>
    <t>https://www.docin.com/p-2294431960.html</t>
  </si>
  <si>
    <t>https://www.sohu.com/a/303777381_747560</t>
  </si>
  <si>
    <t>https://www.sohu.com/a/435814807_120478004</t>
  </si>
  <si>
    <t>https://www.sohu.com/a/157326375_237486</t>
  </si>
  <si>
    <t>https://www.sohu.com/a/279471718_100199292</t>
  </si>
  <si>
    <t>https://www.sohu.com/a/463742939_808009</t>
  </si>
  <si>
    <t>https://wenku.baidu.com/view/4f6912e9376baf1ffd4fad72.html</t>
  </si>
  <si>
    <t>http://xianjinliu.ainoob.cn/tzlc/tzfx2020/53330.html</t>
  </si>
  <si>
    <t>extrapolate from monthly output http://www.sinopecnews.com.cn/b2b/content/2020-07/13/content_1811589.htm</t>
  </si>
  <si>
    <t>https://www.sohu.com/a/335510888_617351</t>
  </si>
  <si>
    <t>200 FCC，700 steam crackinghttps://baijiahao.baidu.com/s?id=1653765925591507771&amp;wfr=spider&amp;for=pc</t>
  </si>
  <si>
    <t>https://www.hzeyun.com/detail/2506874</t>
  </si>
  <si>
    <t>http://www.360doc.com/content/21/1030/18/71804609_1002058977.shtml</t>
  </si>
  <si>
    <t>https://d2zo35mdb530wx.cloudfront.net/_legacy/UCPthyssenkruppBAISOUWebsiteUhdeFertilizerTechnologies/assets.files/fertilizer/tk-fertilizer-technology-references-2019-v02.pdf</t>
  </si>
  <si>
    <t>http://www.lufc.ir/en/home</t>
  </si>
  <si>
    <t>https://en.shana.ir/news/287115/Hengam-Petchem-Plant-70-Complete</t>
  </si>
  <si>
    <t>https://www.qafco.qa/about/our-plants</t>
  </si>
  <si>
    <t>https://www.sabic.com/en/news/3932-sabic-to-produce-technical-grade-urea-in-support-of-cleaner-diesel-technology</t>
  </si>
  <si>
    <t>https://www.riyadcapital.com/en/Images/SAFCO_TC_05_31_2018%20EN_tcm10-15415.PDF</t>
  </si>
  <si>
    <t>https://english.enabbaladi.net/archives/2019/01/general-fertilizers-company-from-syrian-stumbling-and-iranian-competition-to-russian-takeover/</t>
  </si>
  <si>
    <t>https://www.stamicarbon.com/downloads?f%5B0%5D=category%3A6</t>
  </si>
  <si>
    <t>Kaveh Methanol</t>
  </si>
  <si>
    <t>Saudi Methanol (Ar-Razi 5)</t>
  </si>
  <si>
    <t>Zagros Petrochemical</t>
  </si>
  <si>
    <t>Marjan Petrochemical</t>
  </si>
  <si>
    <t>Salalah Methanol</t>
  </si>
  <si>
    <t>Oman Methanol</t>
  </si>
  <si>
    <t>Fanavaran</t>
  </si>
  <si>
    <t>QAFAC</t>
  </si>
  <si>
    <t>Ar-Razi 1</t>
  </si>
  <si>
    <t>Ar-Razi 2</t>
  </si>
  <si>
    <t>Ar-Razi 3</t>
  </si>
  <si>
    <t>Ar-Razi 4</t>
  </si>
  <si>
    <t>Methanol Chemicals Co (Chemanol)</t>
  </si>
  <si>
    <t>Ibn Sina</t>
  </si>
  <si>
    <t>International Methanol Co</t>
  </si>
  <si>
    <t>Kharg Petrochemical</t>
  </si>
  <si>
    <t>https://www.icis.com/explore/resources/news/2014/07/02/9797783/qatar-fuel-additives-to-increase-methanol-mtbe-capacity-contractor/</t>
  </si>
  <si>
    <t>https://www.icis.com/explore/resources/news/2019/09/17/10418063/asia-methanol-higher-on-potential-saudi-arabia-supply-issues</t>
  </si>
  <si>
    <t>http://khargpetrochemical.ir/index.php/en/2013-12-24-11-36-5/products</t>
  </si>
  <si>
    <t>11th olefin Kavian Petrochemical Co</t>
  </si>
  <si>
    <t>12th Kian Petrochemical</t>
  </si>
  <si>
    <t>13th olefin, Ilam Petrochemical Co.</t>
  </si>
  <si>
    <t>14th olefin Firouzabad Petrochemical Co.</t>
  </si>
  <si>
    <t>15th olefin Genaveh-Dashtestan Petrochemical Co.</t>
  </si>
  <si>
    <t>16th olefin and methanol Bushehr Petrochemical Co</t>
  </si>
  <si>
    <t>17th olefin Sepehr Dehloran Petrochemical Industries Co</t>
  </si>
  <si>
    <t>8th olefin Gachsaran Petrochemical Co.</t>
  </si>
  <si>
    <t>Amir Kabir Petrochemical</t>
  </si>
  <si>
    <t>Arak Petrochemical</t>
  </si>
  <si>
    <t>Arya Sasol Polyme</t>
  </si>
  <si>
    <t>Borouge</t>
  </si>
  <si>
    <t>Equate petrochemical Co</t>
  </si>
  <si>
    <t>Faravaresh Bandar Imam Petrochemical</t>
  </si>
  <si>
    <t>Jam Petrochemical</t>
  </si>
  <si>
    <t>Kavian Petrochemical</t>
  </si>
  <si>
    <t>Marun Petrochemical</t>
  </si>
  <si>
    <t>Morvarid Petrochemical</t>
  </si>
  <si>
    <t>OQ LPIC</t>
  </si>
  <si>
    <t>Petro Rabigh</t>
  </si>
  <si>
    <t>Qatar / Chevron</t>
  </si>
  <si>
    <t>Sadara Basic Services</t>
  </si>
  <si>
    <t>Tabriz Petrochemical</t>
  </si>
  <si>
    <t>https://www.researchgate.net/publication/305390632_Polyolefin_and_olefin_production_in_Iran_Current_and_future_capacities</t>
  </si>
  <si>
    <t>https://www.ogj.com/refining-processing/petrochemicals/article/14074968/borouge-lets-contract-for-ruwais-petrochemical-expansion</t>
  </si>
  <si>
    <t>https://www.jgc.com/en/projects/021.html</t>
  </si>
  <si>
    <t>https://www.plasticstoday.com/business/chevron-phillips-qatar-petroleum-build-largest-ethane-cracker-middle-east</t>
  </si>
  <si>
    <t>https://www.spglobal.com/platts/en/market-insights/topics/recycled-plastics</t>
  </si>
  <si>
    <t>Christopher</t>
  </si>
  <si>
    <t>Kian Petrochemical</t>
  </si>
  <si>
    <t>1st aromatics Isfahan Petrochemical Co</t>
  </si>
  <si>
    <t>2nd aromatics Bandar Imam Petrochemical Co</t>
  </si>
  <si>
    <t>3rd aromatics Bouali Sina Petrochemical Co.</t>
  </si>
  <si>
    <t>4th aromatics, Nouri / Borzouyeh Petrochemical Company</t>
  </si>
  <si>
    <t>ADNOC</t>
  </si>
  <si>
    <t>Aromatics Oman Ltd</t>
  </si>
  <si>
    <t>Ibn Rushd</t>
  </si>
  <si>
    <t>KIPIC Al-Zour Refinery</t>
  </si>
  <si>
    <t>Petrokemya</t>
  </si>
  <si>
    <t>Sasref Saudi Aramco Shell Refinery</t>
  </si>
  <si>
    <t>Satorp Saudi Aramco Total Refining and Petrochemical</t>
  </si>
  <si>
    <t>Saudi Chevron Phillips / Jubail Chevron Phillips</t>
  </si>
  <si>
    <t>Saudi Kayan</t>
  </si>
  <si>
    <t>TKAC Aromatics JV between PIC, KNPC and Al-Qurain</t>
  </si>
  <si>
    <t>Yanbu National Petrochemical Company (Yansab)</t>
  </si>
  <si>
    <t>Al-Waha</t>
  </si>
  <si>
    <t>APC</t>
  </si>
  <si>
    <t>Basparan Bandar Imam Petrochemical</t>
  </si>
  <si>
    <t>Mehr Petrokimiya Co.</t>
  </si>
  <si>
    <t>National Industrialization Co (Tasnee)</t>
  </si>
  <si>
    <t>Natpet</t>
  </si>
  <si>
    <t>Salman-e-Farsi Petrochemical Co.</t>
  </si>
  <si>
    <t>Sohar Refinery</t>
  </si>
  <si>
    <t>SPC</t>
  </si>
  <si>
    <t>Yanpet Saudi Yanbu Petrochemical Company</t>
  </si>
  <si>
    <t>http://petrofarhang.com/en/kian-petrochemical-co/</t>
  </si>
  <si>
    <t>https://www.nopc.co/Content/media/image/2019/03/205_orig.pdf</t>
  </si>
  <si>
    <t>https://www.sazeh.co.ir/Project/Details/4th-Aromatics-Plant</t>
  </si>
  <si>
    <t>https://www.chemanager-online.com/en/news-opinions/headlines/adnoc-steams-ahead-ruwais-expansion</t>
  </si>
  <si>
    <t>https://www.refiningandpetrochemicalsme.com/news/article-6904-aromatics-oman-starts-commercial-production</t>
  </si>
  <si>
    <t>https://www.icis.com/explore/resources/news/2012/03/05/9537651/saudi-aramco-focuses-on-aromatics-in-its-petrochemicals-push/</t>
  </si>
  <si>
    <t>https://www.constructionboxscore.com/project-news/kuwait-to-expand-al-zour-refinery-and-petrochemicals-with-uop-technology.aspx</t>
  </si>
  <si>
    <t>https://www.argusmedia.com/pt/news/2057072-petrorabigh-to-shut-aromatics-unit-endfebruary</t>
  </si>
  <si>
    <t>https://www.kpc.com.kw/press/kpc-speeches/Documents/Kuwait%20Petrochemicals%20A%20Growth%20Strategy.pdf</t>
  </si>
  <si>
    <t>https://www.ogj.com/refining-processing/refining/optimization/article/17296509/adnoc-commissions-pdh-unit-at-ruwais-integrated-complex</t>
  </si>
  <si>
    <t>https://core.ac.uk/download/pdf/235050644.pdf</t>
  </si>
  <si>
    <t>https://borouge.com/MediaCentre/Lists/News/DispformCustom.aspx?id=157</t>
  </si>
  <si>
    <t>https://www.argusmedia.com/en/news/2199720-saudis-sadara-conducts-turnaround-on-jubail-crackers</t>
  </si>
  <si>
    <t>Refinery</t>
  </si>
  <si>
    <t>MIXED</t>
  </si>
  <si>
    <t>olefins conversion unit</t>
  </si>
  <si>
    <t>https://www.ogj.com/refining-processing/article/17264254/yanpet-completes-yanbu-plant-expansion</t>
  </si>
  <si>
    <t>CO2_NEED_2050_HIGH</t>
  </si>
  <si>
    <t>CO2_NEED_2050_LOW</t>
  </si>
  <si>
    <t>CODE</t>
  </si>
  <si>
    <t>COMPANY_NAME</t>
  </si>
  <si>
    <t>CHEMICAL</t>
  </si>
  <si>
    <t>CAPACITY_kT</t>
  </si>
  <si>
    <t>CAPACITY_SOURCE</t>
  </si>
  <si>
    <t>CO2_NEED_kT_FULL_CAPACITY</t>
  </si>
  <si>
    <t>LAT</t>
  </si>
  <si>
    <t>LONG</t>
  </si>
  <si>
    <t>TECHNOLOGY</t>
  </si>
  <si>
    <t>START_UP_YEAR</t>
  </si>
  <si>
    <t>SITE_LOCATION_TYPE</t>
  </si>
  <si>
    <t>CNC001</t>
  </si>
  <si>
    <t>CNC002</t>
  </si>
  <si>
    <t>CNC003</t>
  </si>
  <si>
    <t>CNC004</t>
  </si>
  <si>
    <t>CNC005</t>
  </si>
  <si>
    <t>CNC006</t>
  </si>
  <si>
    <t>CNC007</t>
  </si>
  <si>
    <t>CNC008</t>
  </si>
  <si>
    <t>CNC009</t>
  </si>
  <si>
    <t>CNC010</t>
  </si>
  <si>
    <t>CNC011</t>
  </si>
  <si>
    <t>CNC012</t>
  </si>
  <si>
    <t>CNC013</t>
  </si>
  <si>
    <t>CNC014</t>
  </si>
  <si>
    <t>CNC015</t>
  </si>
  <si>
    <t>CNC016</t>
  </si>
  <si>
    <t>CNC017</t>
  </si>
  <si>
    <t>CNC018</t>
  </si>
  <si>
    <t>CNC019</t>
  </si>
  <si>
    <t>CNC020</t>
  </si>
  <si>
    <t>CNC021</t>
  </si>
  <si>
    <t>CNC022</t>
  </si>
  <si>
    <t>CNC023</t>
  </si>
  <si>
    <t>CNC024</t>
  </si>
  <si>
    <t>CNC025</t>
  </si>
  <si>
    <t>CNC026</t>
  </si>
  <si>
    <t>CNC027</t>
  </si>
  <si>
    <t>CNC028</t>
  </si>
  <si>
    <t>CNC029</t>
  </si>
  <si>
    <t>CNC030</t>
  </si>
  <si>
    <t>CNC031</t>
  </si>
  <si>
    <t>CNC032</t>
  </si>
  <si>
    <t>CNC033</t>
  </si>
  <si>
    <t>CNC034</t>
  </si>
  <si>
    <t>CNC035</t>
  </si>
  <si>
    <t>CNC036</t>
  </si>
  <si>
    <t>CNC037</t>
  </si>
  <si>
    <t>CNC038</t>
  </si>
  <si>
    <t>CNC039</t>
  </si>
  <si>
    <t>CNC040</t>
  </si>
  <si>
    <t>CNC041</t>
  </si>
  <si>
    <t>CNC042</t>
  </si>
  <si>
    <t>CNC043</t>
  </si>
  <si>
    <t>CNC044</t>
  </si>
  <si>
    <t>CNC045</t>
  </si>
  <si>
    <t>CNC046</t>
  </si>
  <si>
    <t>CNC047</t>
  </si>
  <si>
    <t>CNC048</t>
  </si>
  <si>
    <t>CNC049</t>
  </si>
  <si>
    <t>CNC050</t>
  </si>
  <si>
    <t>CNC051</t>
  </si>
  <si>
    <t>CNC052</t>
  </si>
  <si>
    <t>CNC053</t>
  </si>
  <si>
    <t>CNC054</t>
  </si>
  <si>
    <t>CNC055</t>
  </si>
  <si>
    <t>CNC056</t>
  </si>
  <si>
    <t>CNC057</t>
  </si>
  <si>
    <t>CNC058</t>
  </si>
  <si>
    <t>CNC059</t>
  </si>
  <si>
    <t>CNC060</t>
  </si>
  <si>
    <t>CNC061</t>
  </si>
  <si>
    <t>CNC062</t>
  </si>
  <si>
    <t>CNC063</t>
  </si>
  <si>
    <t>CNC064</t>
  </si>
  <si>
    <t>CNC065</t>
  </si>
  <si>
    <t>CNC066</t>
  </si>
  <si>
    <t>CNC067</t>
  </si>
  <si>
    <t>CNC068</t>
  </si>
  <si>
    <t>CNC069</t>
  </si>
  <si>
    <t>CNC070</t>
  </si>
  <si>
    <t>CNC071</t>
  </si>
  <si>
    <t>CNC072</t>
  </si>
  <si>
    <t>CNC073</t>
  </si>
  <si>
    <t>CNC074</t>
  </si>
  <si>
    <t>CNC075</t>
  </si>
  <si>
    <t>CNC076</t>
  </si>
  <si>
    <t>CNC077</t>
  </si>
  <si>
    <t>CNC078</t>
  </si>
  <si>
    <t>CNC079</t>
  </si>
  <si>
    <t>CNC080</t>
  </si>
  <si>
    <t>CNC081</t>
  </si>
  <si>
    <t>CNC082</t>
  </si>
  <si>
    <t>CNC083</t>
  </si>
  <si>
    <t>CNC084</t>
  </si>
  <si>
    <t>CNC085</t>
  </si>
  <si>
    <t>CNC086</t>
  </si>
  <si>
    <t>CNC087</t>
  </si>
  <si>
    <t>CNC088</t>
  </si>
  <si>
    <t>CNC089</t>
  </si>
  <si>
    <t>CNC090</t>
  </si>
  <si>
    <t>CNC091</t>
  </si>
  <si>
    <t>CNC092</t>
  </si>
  <si>
    <t>CNC093</t>
  </si>
  <si>
    <t>CNC094</t>
  </si>
  <si>
    <t>CNC095</t>
  </si>
  <si>
    <t>CNC096</t>
  </si>
  <si>
    <t>CNC097</t>
  </si>
  <si>
    <t>CNC098</t>
  </si>
  <si>
    <t>CNC099</t>
  </si>
  <si>
    <t>CNC149</t>
  </si>
  <si>
    <t>MEC001</t>
  </si>
  <si>
    <t>MEC002</t>
  </si>
  <si>
    <t>MEC003</t>
  </si>
  <si>
    <t>MEC004</t>
  </si>
  <si>
    <t>MEC005</t>
  </si>
  <si>
    <t>MEC006</t>
  </si>
  <si>
    <t>MEC007</t>
  </si>
  <si>
    <t>MEC008</t>
  </si>
  <si>
    <t>MEC009</t>
  </si>
  <si>
    <t>MEC010</t>
  </si>
  <si>
    <t>MEC011</t>
  </si>
  <si>
    <t>MEC012</t>
  </si>
  <si>
    <t>MEC013</t>
  </si>
  <si>
    <t>MEC014</t>
  </si>
  <si>
    <t>MEC015</t>
  </si>
  <si>
    <t>MEC016</t>
  </si>
  <si>
    <t>MEC017</t>
  </si>
  <si>
    <t>MEC018</t>
  </si>
  <si>
    <t>MEC019</t>
  </si>
  <si>
    <t>MEC020</t>
  </si>
  <si>
    <t>MEC021</t>
  </si>
  <si>
    <t>MEC022</t>
  </si>
  <si>
    <t>MEC023</t>
  </si>
  <si>
    <t>MEC024</t>
  </si>
  <si>
    <t>MEC025</t>
  </si>
  <si>
    <t>MEC026</t>
  </si>
  <si>
    <t>MEC027</t>
  </si>
  <si>
    <t>MEC028</t>
  </si>
  <si>
    <t>MEC029</t>
  </si>
  <si>
    <t>MEC030</t>
  </si>
  <si>
    <t>MEC031</t>
  </si>
  <si>
    <t>MEC032</t>
  </si>
  <si>
    <t>MEC033</t>
  </si>
  <si>
    <t>MEC034</t>
  </si>
  <si>
    <t>MEC035</t>
  </si>
  <si>
    <t>MEC036</t>
  </si>
  <si>
    <t>MEC037</t>
  </si>
  <si>
    <t>MEC038</t>
  </si>
  <si>
    <t>MEC039</t>
  </si>
  <si>
    <t>MEC040</t>
  </si>
  <si>
    <t>MEC041</t>
  </si>
  <si>
    <t>MEC042</t>
  </si>
  <si>
    <t>MEC043</t>
  </si>
  <si>
    <t>MEC044</t>
  </si>
  <si>
    <t>MEC045</t>
  </si>
  <si>
    <t>MEC046</t>
  </si>
  <si>
    <t>MEC047</t>
  </si>
  <si>
    <t>MEC048</t>
  </si>
  <si>
    <t>MEC049</t>
  </si>
  <si>
    <t>MEC050</t>
  </si>
  <si>
    <t>MEC051</t>
  </si>
  <si>
    <t>MEC052</t>
  </si>
  <si>
    <t>MEC053</t>
  </si>
  <si>
    <t>MEC054</t>
  </si>
  <si>
    <t>MEC055</t>
  </si>
  <si>
    <t>MEC056</t>
  </si>
  <si>
    <t>MEC057</t>
  </si>
  <si>
    <t>MEC058</t>
  </si>
  <si>
    <t>MEC059</t>
  </si>
  <si>
    <t>MEC060</t>
  </si>
  <si>
    <t>MEC061</t>
  </si>
  <si>
    <t>MEC062</t>
  </si>
  <si>
    <t>MEC063</t>
  </si>
  <si>
    <t>MEC064</t>
  </si>
  <si>
    <t>MEC065</t>
  </si>
  <si>
    <t>MEC066</t>
  </si>
  <si>
    <t>MEC067</t>
  </si>
  <si>
    <t>MEC068</t>
  </si>
  <si>
    <t>MEC069</t>
  </si>
  <si>
    <t>MEC070</t>
  </si>
  <si>
    <t>MEC071</t>
  </si>
  <si>
    <t>MEC072</t>
  </si>
  <si>
    <t>MEC073</t>
  </si>
  <si>
    <t>MEC074</t>
  </si>
  <si>
    <t>MEC075</t>
  </si>
  <si>
    <t>MEC076</t>
  </si>
  <si>
    <t>MEC077</t>
  </si>
  <si>
    <t>MEC078</t>
  </si>
  <si>
    <t>MEC079</t>
  </si>
  <si>
    <t>MEC080</t>
  </si>
  <si>
    <t>MEC081</t>
  </si>
  <si>
    <t>MEC082</t>
  </si>
  <si>
    <t>MEC083</t>
  </si>
  <si>
    <t>MEC084</t>
  </si>
  <si>
    <t>MEC085</t>
  </si>
  <si>
    <t>MEC086</t>
  </si>
  <si>
    <t>MEC087</t>
  </si>
  <si>
    <t>MEC088</t>
  </si>
  <si>
    <t>MEC089</t>
  </si>
  <si>
    <t>MEC090</t>
  </si>
  <si>
    <t>MEC091</t>
  </si>
  <si>
    <t>MEC092</t>
  </si>
  <si>
    <t>MEC093</t>
  </si>
  <si>
    <t>MEC094</t>
  </si>
  <si>
    <t>MEC095</t>
  </si>
  <si>
    <t>MEC096</t>
  </si>
  <si>
    <t>MEC097</t>
  </si>
  <si>
    <t>MEC098</t>
  </si>
  <si>
    <t>MEC099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</si>
</sst>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/>
    <xf numFmtId="0" fontId="1" fillId="0" borderId="0" xfId="0" applyFont="1" applyFill="1"/>
    <xf numFmtId="0" fontId="0" fillId="0" borderId="0" xfId="0" applyAlignment="1"/>
    <xf numFmtId="0" fontId="0" fillId="0" borderId="0" xfId="0" applyBorder="1"/>
    <xf numFmtId="0" fontId="4" fillId="0" borderId="0" xfId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NumberFormat="1" applyFont="1" applyFill="1" applyBorder="1"/>
    <xf numFmtId="0" fontId="0" fillId="0" borderId="0" xfId="0" applyFill="1"/>
    <xf numFmtId="0" fontId="0" fillId="0" borderId="1" xfId="0" applyFill="1" applyBorder="1"/>
    <xf numFmtId="0" fontId="0" fillId="0" borderId="1" xfId="0" applyFont="1" applyFill="1" applyBorder="1"/>
  </cellXfs>
  <cellStyles count="2">
    <cellStyle name="Hyperlink" xfId="1" builtinId="8"/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FU-SRV-3\ESDstaff\Huo\1.%20paper\olefin%20plants_202111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FU-SRV-3\ESDstaff\Huo\1.%20paper\urea%20and%20methanol%20plants_202111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propylene china"/>
      <sheetName val="ethylene China"/>
      <sheetName val="Sheet6"/>
      <sheetName val="ChinaOlefinPlants"/>
      <sheetName val="Christopher_Ethylene cracker"/>
      <sheetName val="Sheet7"/>
      <sheetName val="steam_cracker_inputs_2021-10-30"/>
    </sheetNames>
    <sheetDataSet>
      <sheetData sheetId="0"/>
      <sheetData sheetId="1"/>
      <sheetData sheetId="2">
        <row r="3">
          <cell r="A3" t="str">
            <v>BASF</v>
          </cell>
        </row>
        <row r="4">
          <cell r="A4" t="str">
            <v>BASF II</v>
          </cell>
        </row>
        <row r="5">
          <cell r="A5" t="str">
            <v>Exxonmobil</v>
          </cell>
        </row>
        <row r="6">
          <cell r="A6" t="str">
            <v>中化瑞恒</v>
          </cell>
          <cell r="I6" t="str">
            <v>https://www.sohu.com/a/435814807_120478004</v>
          </cell>
        </row>
        <row r="7">
          <cell r="A7" t="str">
            <v>Exxonmobil II</v>
          </cell>
        </row>
        <row r="8">
          <cell r="A8" t="str">
            <v>万华化学</v>
          </cell>
        </row>
        <row r="9">
          <cell r="A9" t="str">
            <v>上海石化2号</v>
          </cell>
          <cell r="I9" t="str">
            <v>https://wenku.baidu.com/view/0b87371f260c844769eae009581b6bd97e19bcfe.html</v>
          </cell>
        </row>
        <row r="10">
          <cell r="A10" t="str">
            <v>东方石化</v>
          </cell>
          <cell r="I10" t="str">
            <v>https://wenku.baidu.com/view/0b87371f260c844769eae009581b6bd97e19bcfe.html</v>
          </cell>
        </row>
        <row r="11">
          <cell r="A11" t="str">
            <v>东明石化</v>
          </cell>
        </row>
        <row r="12">
          <cell r="A12" t="str">
            <v>中煤榆林能源化工</v>
          </cell>
        </row>
        <row r="13">
          <cell r="A13" t="str">
            <v>中煤榆林能源化工二期</v>
          </cell>
          <cell r="I13" t="str">
            <v>https://www.sohu.com/a/157326375_237486</v>
          </cell>
        </row>
        <row r="14">
          <cell r="A14" t="str">
            <v>中煤蒙大</v>
          </cell>
        </row>
        <row r="15">
          <cell r="A15" t="str">
            <v>东明石化</v>
          </cell>
          <cell r="I15" t="str">
            <v>https://wenku.baidu.com/view/0b87371f260c844769eae009581b6bd97e19bcfe.html</v>
          </cell>
        </row>
        <row r="16">
          <cell r="A16" t="str">
            <v>亚通石化</v>
          </cell>
        </row>
        <row r="17">
          <cell r="A17" t="str">
            <v>大庆炼化</v>
          </cell>
        </row>
        <row r="18">
          <cell r="A18" t="str">
            <v>中天合创</v>
          </cell>
        </row>
        <row r="19">
          <cell r="A19" t="str">
            <v>中星石化</v>
          </cell>
          <cell r="I19" t="str">
            <v>https://wenku.baidu.com/view/0b87371f260c844769eae009581b6bd97e19bcfe.html</v>
          </cell>
        </row>
        <row r="20">
          <cell r="A20" t="str">
            <v>武汉石化</v>
          </cell>
          <cell r="I20" t="str">
            <v>https://wenku.baidu.com/view/0b87371f260c844769eae009581b6bd97e19bcfe.html</v>
          </cell>
        </row>
        <row r="21">
          <cell r="A21" t="str">
            <v>中沙古雷</v>
          </cell>
        </row>
        <row r="22">
          <cell r="A22" t="str">
            <v>石家庄炼化</v>
          </cell>
        </row>
        <row r="23">
          <cell r="A23" t="str">
            <v>锦州石化</v>
          </cell>
          <cell r="I23" t="str">
            <v>https://wenku.baidu.com/view/0b87371f260c844769eae009581b6bd97e19bcfe.html</v>
          </cell>
        </row>
        <row r="24">
          <cell r="A24" t="str">
            <v>浙江石化（一期）</v>
          </cell>
        </row>
        <row r="25">
          <cell r="A25" t="str">
            <v>恒力石化</v>
          </cell>
          <cell r="I25" t="str">
            <v>https://www.163.com/dy/article/FEU2R48A05509P99.html</v>
          </cell>
        </row>
        <row r="26">
          <cell r="A26" t="str">
            <v>唐山旭阳化工</v>
          </cell>
        </row>
        <row r="27">
          <cell r="A27" t="str">
            <v>上海石化</v>
          </cell>
          <cell r="I27" t="str">
            <v>FCC, http://www.sh.chinanews.com.cn/swzx/2021-01-15/84440.shtml</v>
          </cell>
        </row>
        <row r="28">
          <cell r="A28" t="str">
            <v>中科炼化</v>
          </cell>
          <cell r="I28" t="str">
            <v>https://www.163.com/dy/article/FEU2R48A05509P99.html</v>
          </cell>
        </row>
        <row r="29">
          <cell r="A29" t="str">
            <v>中科炼化（二期）</v>
          </cell>
        </row>
        <row r="30">
          <cell r="A30" t="str">
            <v>鲁清化工</v>
          </cell>
          <cell r="I30" t="str">
            <v>https://wenku.baidu.com/view/0b87371f260c844769eae009581b6bd97e19bcfe.html</v>
          </cell>
        </row>
        <row r="31">
          <cell r="A31" t="str">
            <v>天津石化</v>
          </cell>
          <cell r="I31" t="str">
            <v>https://wenku.baidu.com/view/0b87371f260c844769eae009581b6bd97e19bcfe.html</v>
          </cell>
        </row>
        <row r="32">
          <cell r="A32" t="str">
            <v>中原石化</v>
          </cell>
          <cell r="I32" t="str">
            <v>https://wenku.baidu.com/view/0b87371f260c844769eae009581b6bd97e19bcfe.html</v>
          </cell>
        </row>
        <row r="33">
          <cell r="A33" t="str">
            <v>荣盛中金石化</v>
          </cell>
        </row>
        <row r="34">
          <cell r="A34" t="str">
            <v>中海壳牌</v>
          </cell>
          <cell r="I34" t="str">
            <v>https://wenku.baidu.com/view/0b87371f260c844769eae009581b6bd97e19bcfe.html</v>
          </cell>
        </row>
        <row r="35">
          <cell r="A35" t="str">
            <v>海南炼化</v>
          </cell>
          <cell r="I35" t="str">
            <v>https://wenku.baidu.com/view/0b87371f260c844769eae009581b6bd97e19bcfe.html</v>
          </cell>
        </row>
        <row r="36">
          <cell r="A36" t="str">
            <v>大连石化</v>
          </cell>
          <cell r="I36" t="str">
            <v>https://wenku.baidu.com/view/0b87371f260c844769eae009581b6bd97e19bcfe.html</v>
          </cell>
        </row>
        <row r="37">
          <cell r="A37" t="str">
            <v>中沙（天津）</v>
          </cell>
          <cell r="I37" t="str">
            <v>https://www.qianinfo.com/wz/dsgl/397.html</v>
          </cell>
        </row>
        <row r="38">
          <cell r="A38" t="str">
            <v>乌鲁木齐石化</v>
          </cell>
        </row>
        <row r="39">
          <cell r="A39" t="str">
            <v>华泰盛富</v>
          </cell>
        </row>
        <row r="40">
          <cell r="A40" t="str">
            <v>福建联合</v>
          </cell>
          <cell r="I40" t="str">
            <v>https://www.qianinfo.com/wz/dsgl/397.html</v>
          </cell>
        </row>
        <row r="41">
          <cell r="A41" t="str">
            <v>华锦阿美</v>
          </cell>
        </row>
        <row r="42">
          <cell r="A42" t="str">
            <v>镇海炼化</v>
          </cell>
          <cell r="I42" t="str">
            <v>http://www.360doc.com/content/21/1030/18/71804609_1002058977.shtml</v>
          </cell>
        </row>
        <row r="43">
          <cell r="A43" t="str">
            <v>南京炼厂</v>
          </cell>
        </row>
        <row r="44">
          <cell r="A44" t="str">
            <v>南港</v>
          </cell>
        </row>
        <row r="45">
          <cell r="A45" t="str">
            <v>卫星石化</v>
          </cell>
        </row>
        <row r="46">
          <cell r="A46" t="str">
            <v>独山子石化</v>
          </cell>
          <cell r="I46" t="str">
            <v>https://www.qianinfo.com/wz/dsgl/397.html</v>
          </cell>
        </row>
        <row r="47">
          <cell r="A47" t="str">
            <v>四川石化</v>
          </cell>
          <cell r="I47" t="str">
            <v>https://www.qianinfo.com/wz/dsgl/397.html</v>
          </cell>
        </row>
        <row r="48">
          <cell r="A48" t="str">
            <v>哈尔滨石化</v>
          </cell>
          <cell r="I48" t="str">
            <v>https://wenku.baidu.com/view/0b87371f260c844769eae009581b6bd97e19bcfe.html</v>
          </cell>
        </row>
        <row r="49">
          <cell r="A49" t="str">
            <v>大连福佳大化</v>
          </cell>
        </row>
        <row r="50">
          <cell r="A50" t="str">
            <v>齐鲁石化</v>
          </cell>
          <cell r="I50" t="str">
            <v>https://www.qianinfo.com/wz/dsgl/397.html</v>
          </cell>
        </row>
        <row r="51">
          <cell r="A51" t="str">
            <v>四川能投</v>
          </cell>
        </row>
        <row r="52">
          <cell r="A52" t="str">
            <v>塔里木</v>
          </cell>
        </row>
        <row r="53">
          <cell r="A53" t="str">
            <v>大庆中蓝</v>
          </cell>
          <cell r="I53" t="str">
            <v>https://wenku.baidu.com/view/0b87371f260c844769eae009581b6bd97e19bcfe.html</v>
          </cell>
        </row>
        <row r="54">
          <cell r="A54" t="str">
            <v>大庆石化</v>
          </cell>
          <cell r="I54" t="str">
            <v>https://www.qianinfo.com/wz/dsgl/397.html</v>
          </cell>
        </row>
        <row r="55">
          <cell r="A55" t="str">
            <v>东营威联</v>
          </cell>
        </row>
        <row r="56">
          <cell r="A56" t="str">
            <v>大庆石化二期</v>
          </cell>
        </row>
        <row r="57">
          <cell r="A57" t="str">
            <v>富海集团</v>
          </cell>
        </row>
        <row r="58">
          <cell r="A58" t="str">
            <v>惠州石化二期</v>
          </cell>
        </row>
        <row r="59">
          <cell r="A59" t="str">
            <v>神沙</v>
          </cell>
        </row>
        <row r="60">
          <cell r="A60" t="str">
            <v>青岛丽东石化</v>
          </cell>
        </row>
        <row r="61">
          <cell r="A61" t="str">
            <v>大连西太平洋</v>
          </cell>
          <cell r="I61" t="str">
            <v>https://wenku.baidu.com/view/0b87371f260c844769eae009581b6bd97e19bcfe.html</v>
          </cell>
        </row>
        <row r="62">
          <cell r="A62" t="str">
            <v>燕山石化</v>
          </cell>
          <cell r="I62" t="str">
            <v>https://wenku.baidu.com/view/0b87371f260c844769eae009581b6bd97e19bcfe.html</v>
          </cell>
        </row>
        <row r="63">
          <cell r="A63" t="str">
            <v>抚顺石化</v>
          </cell>
          <cell r="I63" t="str">
            <v>https://www.qianinfo.com/wz/dsgl/397.html</v>
          </cell>
        </row>
        <row r="64">
          <cell r="A64" t="str">
            <v>安庆石化</v>
          </cell>
          <cell r="I64" t="str">
            <v>https://wenku.baidu.com/view/0b87371f260c844769eae009581b6bd97e19bcfe.html</v>
          </cell>
        </row>
        <row r="65">
          <cell r="A65" t="str">
            <v>宝来石化</v>
          </cell>
          <cell r="I65" t="str">
            <v>https://www.163.com/dy/article/FEU2R48A05509P99.html</v>
          </cell>
        </row>
        <row r="66">
          <cell r="A66" t="str">
            <v>金陵石化</v>
          </cell>
        </row>
        <row r="67">
          <cell r="A67" t="str">
            <v>弘润石化</v>
          </cell>
        </row>
        <row r="68">
          <cell r="A68" t="str">
            <v>吉林石化</v>
          </cell>
          <cell r="I68" t="str">
            <v>https://www.qianinfo.com/wz/dsgl/397.html</v>
          </cell>
        </row>
        <row r="69">
          <cell r="A69" t="str">
            <v>福海创石化</v>
          </cell>
        </row>
        <row r="70">
          <cell r="A70" t="str">
            <v>山东裕龙石化</v>
          </cell>
        </row>
        <row r="71">
          <cell r="A71" t="str">
            <v>岳阳兴长</v>
          </cell>
          <cell r="I71" t="str">
            <v>https://wenku.baidu.com/view/0b87371f260c844769eae009581b6bd97e19bcfe.html</v>
          </cell>
        </row>
        <row r="72">
          <cell r="A72" t="str">
            <v>广东石化</v>
          </cell>
        </row>
        <row r="73">
          <cell r="A73" t="str">
            <v>天津渤化</v>
          </cell>
          <cell r="I73" t="str">
            <v>http://guba.eastmoney.com/news,gssz,1010528343.html?jumph5=1</v>
          </cell>
        </row>
        <row r="74">
          <cell r="A74" t="str">
            <v>上海赛科</v>
          </cell>
          <cell r="I74" t="str">
            <v>https://www.qianinfo.com/wz/dsgl/397.html</v>
          </cell>
        </row>
        <row r="75">
          <cell r="A75" t="str">
            <v>广投石化</v>
          </cell>
        </row>
        <row r="76">
          <cell r="A76" t="str">
            <v>恒力石化（榆林）</v>
          </cell>
        </row>
        <row r="77">
          <cell r="A77" t="str">
            <v>广源沥青</v>
          </cell>
          <cell r="I77" t="str">
            <v>https://wenku.baidu.com/view/0b87371f260c844769eae009581b6bd97e19bcfe.html</v>
          </cell>
        </row>
        <row r="78">
          <cell r="A78" t="str">
            <v>广西石化</v>
          </cell>
          <cell r="I78" t="str">
            <v>https://wenku.baidu.com/view/0b87371f260c844769eae009581b6bd97e19bcfe.html</v>
          </cell>
        </row>
        <row r="79">
          <cell r="A79" t="str">
            <v>兰州石化</v>
          </cell>
        </row>
        <row r="80">
          <cell r="A80" t="str">
            <v>中化泉州二期</v>
          </cell>
        </row>
        <row r="81">
          <cell r="A81" t="str">
            <v>神华包头</v>
          </cell>
          <cell r="I81"/>
        </row>
        <row r="82">
          <cell r="A82" t="str">
            <v>神华宁煤SABIC</v>
          </cell>
          <cell r="I82" t="str">
            <v>https://www.sohu.com/a/359002417_100273878</v>
          </cell>
        </row>
        <row r="83">
          <cell r="A83" t="str">
            <v>神华新疆</v>
          </cell>
        </row>
        <row r="84">
          <cell r="A84" t="str">
            <v>神华榆林</v>
          </cell>
        </row>
        <row r="85">
          <cell r="A85" t="str">
            <v>惠州炼厂</v>
          </cell>
          <cell r="I85" t="str">
            <v>https://wenku.baidu.com/view/0b87371f260c844769eae009581b6bd97e19bcfe.html</v>
          </cell>
        </row>
        <row r="86">
          <cell r="A86" t="str">
            <v>镇海炼化</v>
          </cell>
        </row>
        <row r="87">
          <cell r="A87" t="str">
            <v>金能科技</v>
          </cell>
          <cell r="I87" t="str">
            <v>https://wenku.baidu.com/view/f8f36d0083c758f5f61fb7360b4c2e3f56272541.html</v>
          </cell>
        </row>
        <row r="88">
          <cell r="A88" t="str">
            <v>恒力石化（二期）</v>
          </cell>
        </row>
        <row r="89">
          <cell r="A89" t="str">
            <v>惠州炼化</v>
          </cell>
          <cell r="I89" t="str">
            <v>https://www.qianinfo.com/wz/dsgl/397.html</v>
          </cell>
        </row>
        <row r="90">
          <cell r="A90" t="str">
            <v>惠州炼化二期</v>
          </cell>
          <cell r="I90" t="str">
            <v>https://www.qianinfo.com/wz/dsgl/397.html</v>
          </cell>
        </row>
        <row r="91">
          <cell r="A91" t="str">
            <v>九江石化</v>
          </cell>
        </row>
        <row r="92">
          <cell r="A92" t="str">
            <v>盘锦浩业</v>
          </cell>
        </row>
        <row r="93">
          <cell r="A93" t="str">
            <v>洛阳石化</v>
          </cell>
          <cell r="I93" t="str">
            <v>https://wenku.baidu.com/view/0b87371f260c844769eae009581b6bd97e19bcfe.html</v>
          </cell>
        </row>
        <row r="94">
          <cell r="A94" t="str">
            <v>中科炼化</v>
          </cell>
          <cell r="I94" t="str">
            <v>https://www.163.com/dy/article/FEU2R48A05509P99.html</v>
          </cell>
        </row>
        <row r="95">
          <cell r="A95" t="str">
            <v>扬州实友</v>
          </cell>
          <cell r="I95" t="str">
            <v>https://wenku.baidu.com/view/0b87371f260c844769eae009581b6bd97e19bcfe.html</v>
          </cell>
        </row>
        <row r="96">
          <cell r="A96" t="str">
            <v>扬子巴斯夫</v>
          </cell>
          <cell r="I96" t="str">
            <v>https://wenku.baidu.com/view/0b87371f260c844769eae009581b6bd97e19bcfe.html</v>
          </cell>
        </row>
        <row r="97">
          <cell r="A97" t="str">
            <v>新浦烯烃</v>
          </cell>
          <cell r="I97" t="str">
            <v>https://www.sohu.com/a/335510888_617351</v>
          </cell>
        </row>
        <row r="98">
          <cell r="A98" t="str">
            <v>高桥石化</v>
          </cell>
        </row>
        <row r="99">
          <cell r="A99" t="str">
            <v>晨曦化工</v>
          </cell>
          <cell r="I99" t="str">
            <v>https://wenku.baidu.com/view/0b87371f260c844769eae009581b6bd97e19bcfe.html</v>
          </cell>
        </row>
        <row r="100">
          <cell r="A100" t="str">
            <v>中韩（武汉）</v>
          </cell>
          <cell r="I100" t="str">
            <v>https://www.163.com/dy/article/FEU2R48A05509P99.html</v>
          </cell>
        </row>
        <row r="101">
          <cell r="A101" t="str">
            <v>茂名石化</v>
          </cell>
          <cell r="I101" t="str">
            <v>https://www.qianinfo.com/wz/dsgl/397.html</v>
          </cell>
        </row>
        <row r="102">
          <cell r="A102" t="str">
            <v>永荣集团</v>
          </cell>
        </row>
        <row r="103">
          <cell r="A103" t="str">
            <v>辽阳石化</v>
          </cell>
        </row>
        <row r="104">
          <cell r="A104" t="str">
            <v>云南石化</v>
          </cell>
        </row>
        <row r="105">
          <cell r="A105" t="str">
            <v>洛阳宏兴新能</v>
          </cell>
        </row>
        <row r="106">
          <cell r="A106" t="str">
            <v>华锦化工</v>
          </cell>
          <cell r="I106" t="str">
            <v>https://wenku.baidu.com/view/4f6912e9376baf1ffd4fad72.html</v>
          </cell>
        </row>
        <row r="107">
          <cell r="A107" t="str">
            <v>洛阳石化</v>
          </cell>
        </row>
        <row r="108">
          <cell r="A108" t="str">
            <v>济南炼厂</v>
          </cell>
          <cell r="I108" t="str">
            <v>https://wenku.baidu.com/view/0b87371f260c844769eae009581b6bd97e19bcfe.html</v>
          </cell>
        </row>
        <row r="109">
          <cell r="A109" t="str">
            <v>浙江石化（一期）</v>
          </cell>
          <cell r="I109" t="str">
            <v>200 FCC，700 steam crackinghttps://baijiahao.baidu.com/s?id=1653765925591507771&amp;wfr=spider&amp;for=pc</v>
          </cell>
        </row>
        <row r="110">
          <cell r="A110" t="str">
            <v>中化泉州</v>
          </cell>
          <cell r="I110" t="str">
            <v>https://www.docin.com/p-2294431960.html</v>
          </cell>
        </row>
        <row r="111">
          <cell r="A111" t="str">
            <v>浙江石化（二期）</v>
          </cell>
        </row>
        <row r="112">
          <cell r="A112" t="str">
            <v>浙江石化（二期）</v>
          </cell>
        </row>
        <row r="113">
          <cell r="A113" t="str">
            <v>大榭石化</v>
          </cell>
        </row>
        <row r="114">
          <cell r="A114" t="str">
            <v>海南石化</v>
          </cell>
        </row>
        <row r="115">
          <cell r="A115" t="str">
            <v>海国龙油石化</v>
          </cell>
        </row>
        <row r="116">
          <cell r="A116" t="str">
            <v>任丘石化</v>
          </cell>
        </row>
        <row r="117">
          <cell r="A117" t="str">
            <v>山东胜星</v>
          </cell>
        </row>
        <row r="118">
          <cell r="A118" t="str">
            <v>万华化学</v>
          </cell>
          <cell r="I118" t="str">
            <v>https://www.qianinfo.com/wz/dsgl/397.html</v>
          </cell>
        </row>
        <row r="119">
          <cell r="A119" t="str">
            <v>东华能源宁波（福基石化）</v>
          </cell>
          <cell r="I119" t="str">
            <v>https://www.163.com/dy/article/FEU2R48A05509P99.html</v>
          </cell>
        </row>
        <row r="120">
          <cell r="A120" t="str">
            <v>东华能源宁波（福基石化） II</v>
          </cell>
          <cell r="I120" t="str">
            <v>https://wenku.baidu.com/view/f8f36d0083c758f5f61fb7360b4c2e3f56272541.html</v>
          </cell>
        </row>
        <row r="121">
          <cell r="A121" t="str">
            <v>东华能源曹妃甸</v>
          </cell>
          <cell r="I121" t="str">
            <v>https://www.docin.com/p-2294431960.html</v>
          </cell>
        </row>
        <row r="122">
          <cell r="A122" t="str">
            <v>扬子石化</v>
          </cell>
          <cell r="I122" t="str">
            <v>https://www.qianinfo.com/wz/dsgl/397.html</v>
          </cell>
        </row>
        <row r="123">
          <cell r="A123" t="str">
            <v>东莞巨正源一期</v>
          </cell>
          <cell r="I123" t="str">
            <v>https://www.sohu.com/a/303777381_747560</v>
          </cell>
        </row>
        <row r="124">
          <cell r="A124" t="str">
            <v>东莞巨正源二期</v>
          </cell>
        </row>
        <row r="125">
          <cell r="A125" t="str">
            <v>中国振华</v>
          </cell>
          <cell r="I125" t="str">
            <v>https://www.sohu.com/a/435814807_120478004</v>
          </cell>
        </row>
        <row r="126">
          <cell r="A126" t="str">
            <v>中天合创</v>
          </cell>
        </row>
        <row r="127">
          <cell r="A127" t="str">
            <v>玉皇盛世</v>
          </cell>
          <cell r="I127" t="str">
            <v>https://wenku.baidu.com/view/0b87371f260c844769eae009581b6bd97e19bcfe.html</v>
          </cell>
        </row>
        <row r="128">
          <cell r="A128" t="str">
            <v>中安联合</v>
          </cell>
        </row>
        <row r="129">
          <cell r="A129" t="str">
            <v>京博石化</v>
          </cell>
          <cell r="I129" t="str">
            <v>https://wenku.baidu.com/view/0b87371f260c844769eae009581b6bd97e19bcfe.html</v>
          </cell>
        </row>
        <row r="130">
          <cell r="A130" t="str">
            <v>久泰源鄂尔多斯</v>
          </cell>
          <cell r="I130" t="str">
            <v>https://xueshu.baidu.com/usercenter/paper/show?paperid=11610j70xf6q0r00dj4r04502w449288</v>
          </cell>
        </row>
        <row r="131">
          <cell r="A131" t="str">
            <v>久泰能源（准格尔）</v>
          </cell>
        </row>
        <row r="132">
          <cell r="A132" t="str">
            <v>华亭煤业</v>
          </cell>
        </row>
        <row r="133">
          <cell r="A133" t="str">
            <v>华泰盛富</v>
          </cell>
          <cell r="I133" t="str">
            <v>https://www.sohu.com/a/463742939_808009</v>
          </cell>
        </row>
        <row r="134">
          <cell r="A134" t="str">
            <v>南京诚志</v>
          </cell>
        </row>
        <row r="135">
          <cell r="A135" t="str">
            <v>卫星石化连云港</v>
          </cell>
          <cell r="I135" t="str">
            <v>http://xianjinliu.ainoob.cn/tzlc/tzfx2020/53330.html</v>
          </cell>
        </row>
        <row r="136">
          <cell r="A136" t="str">
            <v>台塑宁波</v>
          </cell>
          <cell r="I136" t="str">
            <v>https://www.sohu.com/a/435814807_120478004</v>
          </cell>
        </row>
        <row r="137">
          <cell r="A137" t="str">
            <v>吉林康奈尔</v>
          </cell>
          <cell r="I137" t="str">
            <v>https://www.163.com/dy/article/FEU2R48A05509P99.html</v>
          </cell>
        </row>
        <row r="138">
          <cell r="A138" t="str">
            <v>同煤集团</v>
          </cell>
        </row>
        <row r="139">
          <cell r="A139" t="str">
            <v>盛虹炼化</v>
          </cell>
        </row>
        <row r="140">
          <cell r="A140" t="str">
            <v>盛虹石化</v>
          </cell>
        </row>
        <row r="141">
          <cell r="A141" t="str">
            <v>彩虹精细化工</v>
          </cell>
        </row>
        <row r="142">
          <cell r="A142" t="str">
            <v>石家庄炼化二期</v>
          </cell>
        </row>
        <row r="143">
          <cell r="A143" t="str">
            <v>天津渤海化工</v>
          </cell>
          <cell r="I143" t="str">
            <v>https://www.qianinfo.com/wz/dsgl/397.html</v>
          </cell>
        </row>
        <row r="144">
          <cell r="A144" t="str">
            <v>宁夏宝丰</v>
          </cell>
        </row>
        <row r="145">
          <cell r="A145" t="str">
            <v>宁夏润丰新材料科技</v>
          </cell>
          <cell r="I145" t="str">
            <v>https://www.163.com/dy/article/FEU2R48A05509P99.html</v>
          </cell>
        </row>
        <row r="146">
          <cell r="A146" t="str">
            <v>宁波富德</v>
          </cell>
        </row>
        <row r="147">
          <cell r="A147" t="str">
            <v>宁波海越 / 金发科技</v>
          </cell>
          <cell r="I147" t="str">
            <v>https://www.qianinfo.com/wz/dsgl/397.html</v>
          </cell>
        </row>
        <row r="148">
          <cell r="A148" t="str">
            <v>神驰化工</v>
          </cell>
          <cell r="I148" t="str">
            <v>https://wenku.baidu.com/view/0b87371f260c844769eae009581b6bd97e19bcfe.html</v>
          </cell>
        </row>
        <row r="149">
          <cell r="A149" t="str">
            <v>山东神达</v>
          </cell>
        </row>
        <row r="150">
          <cell r="A150" t="str">
            <v>山东联泓</v>
          </cell>
        </row>
        <row r="151">
          <cell r="A151" t="str">
            <v>山西焦煤</v>
          </cell>
        </row>
        <row r="152">
          <cell r="A152" t="str">
            <v>福建古雷石化</v>
          </cell>
        </row>
        <row r="153">
          <cell r="A153" t="str">
            <v>常州富德</v>
          </cell>
          <cell r="I153" t="str">
            <v>https://www.sohu.com/a/151417821_237486</v>
          </cell>
        </row>
        <row r="154">
          <cell r="A154" t="str">
            <v>中海油泰州</v>
          </cell>
        </row>
        <row r="155">
          <cell r="A155" t="str">
            <v>山东垦利</v>
          </cell>
        </row>
        <row r="156">
          <cell r="A156" t="str">
            <v>缘泰石油</v>
          </cell>
          <cell r="I156"/>
        </row>
        <row r="157">
          <cell r="A157" t="str">
            <v>延安能化</v>
          </cell>
          <cell r="I157" t="str">
            <v>https://www.qianinfo.com/wz/dsgl/397.html</v>
          </cell>
        </row>
        <row r="158">
          <cell r="A158" t="str">
            <v>扬子江石化</v>
          </cell>
          <cell r="I158" t="str">
            <v>https://www.qianinfo.com/wz/dsgl/397.html</v>
          </cell>
        </row>
        <row r="159">
          <cell r="A159" t="str">
            <v>舟山石化</v>
          </cell>
          <cell r="I159"/>
        </row>
        <row r="160">
          <cell r="A160" t="str">
            <v>广州石化</v>
          </cell>
          <cell r="I160" t="str">
            <v>extrapolate from monthly output http://www.sinopecnews.com.cn/b2b/content/2020-07/13/content_1811589.htm</v>
          </cell>
        </row>
        <row r="161">
          <cell r="A161" t="str">
            <v>新疆中泰</v>
          </cell>
          <cell r="I161"/>
        </row>
        <row r="162">
          <cell r="A162" t="str">
            <v>荆门石化</v>
          </cell>
          <cell r="I162" t="str">
            <v>https://wenku.baidu.com/view/0b87371f260c844769eae009581b6bd97e19bcfe.html</v>
          </cell>
        </row>
        <row r="163">
          <cell r="A163" t="str">
            <v>汇丰石化</v>
          </cell>
          <cell r="I163" t="str">
            <v>https://wenku.baidu.com/view/f8f36d0083c758f5f61fb7360b4c2e3f56272541.html</v>
          </cell>
        </row>
        <row r="164">
          <cell r="A164" t="str">
            <v>江苏斯尔邦</v>
          </cell>
          <cell r="I164" t="str">
            <v>https://wenku.baidu.com/view/f8f36d0083c758f5f61fb7360b4c2e3f56272541.html</v>
          </cell>
        </row>
        <row r="165">
          <cell r="A165" t="str">
            <v>华北石化</v>
          </cell>
          <cell r="I165" t="str">
            <v>https://www.163.com/dy/article/FEU2R48A05509P99.html</v>
          </cell>
        </row>
        <row r="166">
          <cell r="A166" t="str">
            <v>河北海伟</v>
          </cell>
          <cell r="I166" t="str">
            <v>https://www.qianinfo.com/wz/dsgl/397.html</v>
          </cell>
        </row>
        <row r="167">
          <cell r="A167" t="str">
            <v>辽通化工</v>
          </cell>
          <cell r="I167" t="str">
            <v>https://www.docin.com/p-2294431960.html</v>
          </cell>
        </row>
        <row r="168">
          <cell r="A168" t="str">
            <v>浙江兴兴</v>
          </cell>
        </row>
        <row r="169">
          <cell r="A169" t="str">
            <v>浙江华泓新材料</v>
          </cell>
          <cell r="I169" t="str">
            <v>https://www.163.com/dy/article/FEU2R48A05509P99.html</v>
          </cell>
        </row>
        <row r="170">
          <cell r="A170" t="str">
            <v>浙江卫星石化</v>
          </cell>
          <cell r="I170" t="str">
            <v>https://www.sohu.com/a/295570961_617351</v>
          </cell>
        </row>
        <row r="171">
          <cell r="A171" t="str">
            <v>浙江石化</v>
          </cell>
          <cell r="I171" t="str">
            <v>https://wenku.baidu.com/view/f8f36d0083c758f5f61fb7360b4c2e3f56272541.html</v>
          </cell>
        </row>
        <row r="172">
          <cell r="A172" t="str">
            <v>淄博齐翔腾达</v>
          </cell>
          <cell r="I172" t="str">
            <v>https://wenku.baidu.com/view/f8f36d0083c758f5f61fb7360b4c2e3f56272541.html</v>
          </cell>
        </row>
        <row r="173">
          <cell r="A173" t="str">
            <v>滨华新材料</v>
          </cell>
          <cell r="I173" t="str">
            <v>https://wenku.baidu.com/view/f8f36d0083c758f5f61fb7360b4c2e3f56272541.html</v>
          </cell>
        </row>
        <row r="174">
          <cell r="A174" t="str">
            <v>齐旺达海仲</v>
          </cell>
        </row>
        <row r="175">
          <cell r="A175" t="str">
            <v>盛虹斯尔邦</v>
          </cell>
          <cell r="I175" t="str">
            <v>https://www.qianinfo.com/wz/dsgl/397.html</v>
          </cell>
        </row>
        <row r="176">
          <cell r="A176" t="str">
            <v>湛江东兴</v>
          </cell>
        </row>
        <row r="177">
          <cell r="A177" t="str">
            <v>神驰化工</v>
          </cell>
          <cell r="I177" t="str">
            <v>oilchem</v>
          </cell>
        </row>
        <row r="178">
          <cell r="A178" t="str">
            <v>绍兴三圆</v>
          </cell>
          <cell r="I178" t="str">
            <v>https://www.qianinfo.com/wz/dsgl/397.html</v>
          </cell>
        </row>
        <row r="179">
          <cell r="A179" t="str">
            <v>美得石化</v>
          </cell>
          <cell r="I179" t="str">
            <v>https://www.docin.com/p-2294431960.html</v>
          </cell>
        </row>
        <row r="180">
          <cell r="A180" t="str">
            <v>山东华星</v>
          </cell>
          <cell r="I180" t="str">
            <v>https://wenku.baidu.com/view/0b87371f260c844769eae009581b6bd97e19bcfe.html</v>
          </cell>
        </row>
        <row r="181">
          <cell r="A181" t="str">
            <v>蒲城清洁能源</v>
          </cell>
        </row>
        <row r="182">
          <cell r="A182" t="str">
            <v>钦州炼油厂</v>
          </cell>
        </row>
        <row r="183">
          <cell r="A183" t="str">
            <v>金发科技二期</v>
          </cell>
          <cell r="I183" t="str">
            <v>https://www.hzeyun.com/detail/2506874</v>
          </cell>
        </row>
        <row r="184">
          <cell r="A184" t="str">
            <v>广饶正和</v>
          </cell>
          <cell r="I184" t="str">
            <v>https://wenku.baidu.com/view/0b87371f260c844769eae009581b6bd97e19bcfe.html</v>
          </cell>
        </row>
        <row r="185">
          <cell r="A185" t="str">
            <v>阳煤恒通</v>
          </cell>
        </row>
        <row r="186">
          <cell r="A186" t="str">
            <v>陕煤集团</v>
          </cell>
        </row>
        <row r="187">
          <cell r="A187" t="str">
            <v>青海大美</v>
          </cell>
          <cell r="I187"/>
        </row>
        <row r="188">
          <cell r="A188" t="str">
            <v>青海盐湖工业</v>
          </cell>
          <cell r="I188"/>
        </row>
        <row r="189">
          <cell r="A189" t="str">
            <v>青海矿业</v>
          </cell>
          <cell r="I189"/>
        </row>
        <row r="190">
          <cell r="A190" t="str">
            <v>锦州石化二期</v>
          </cell>
        </row>
        <row r="191">
          <cell r="A191" t="str">
            <v>锦州石化二期</v>
          </cell>
        </row>
        <row r="192">
          <cell r="A192" t="str">
            <v>锦西炼厂</v>
          </cell>
          <cell r="I192" t="str">
            <v>https://wenku.baidu.com/view/0b87371f260c844769eae009581b6bd97e19bcfe.html</v>
          </cell>
        </row>
        <row r="193">
          <cell r="A193" t="str">
            <v>镇海炼化</v>
          </cell>
          <cell r="I193" t="str">
            <v>http://www.vegnet.com.cn/tech/801225.html</v>
          </cell>
        </row>
        <row r="194">
          <cell r="A194" t="str">
            <v>昌邑石化</v>
          </cell>
          <cell r="I194" t="str">
            <v>https://wenku.baidu.com/view/0b87371f260c844769eae009581b6bd97e19bcfe.html</v>
          </cell>
        </row>
        <row r="195">
          <cell r="A195" t="str">
            <v>镇海炼化扩建</v>
          </cell>
          <cell r="I195" t="str">
            <v>https://www.qianinfo.com/wz/dsgl/397.html</v>
          </cell>
        </row>
        <row r="196">
          <cell r="A196" t="str">
            <v>长庆</v>
          </cell>
          <cell r="I196" t="str">
            <v>oilchem</v>
          </cell>
        </row>
        <row r="197">
          <cell r="A197" t="str">
            <v>江苏新海</v>
          </cell>
          <cell r="I197" t="str">
            <v>https://wenku.baidu.com/view/0b87371f260c844769eae009581b6bd97e19bcfe.html</v>
          </cell>
        </row>
        <row r="198">
          <cell r="A198" t="str">
            <v>青岛炼化</v>
          </cell>
          <cell r="I198" t="str">
            <v>https://wenku.baidu.com/view/0b87371f260c844769eae009581b6bd97e19bcfe.html</v>
          </cell>
        </row>
        <row r="199">
          <cell r="A199" t="str">
            <v>利津石化</v>
          </cell>
        </row>
        <row r="200">
          <cell r="A200" t="str">
            <v>中石化长岭</v>
          </cell>
        </row>
        <row r="201">
          <cell r="A201" t="str">
            <v>东营石化</v>
          </cell>
        </row>
        <row r="202">
          <cell r="A202" t="str">
            <v>鲁清石化</v>
          </cell>
          <cell r="I202"/>
        </row>
        <row r="203">
          <cell r="A203" t="str">
            <v>齐成石化</v>
          </cell>
        </row>
        <row r="204">
          <cell r="A204" t="str">
            <v>沈阳蜡化</v>
          </cell>
        </row>
        <row r="205">
          <cell r="A205" t="str">
            <v>齐鲁炼厂</v>
          </cell>
          <cell r="I205" t="str">
            <v>https://wenku.baidu.com/view/0b87371f260c844769eae009581b6bd97e19bcfe.html</v>
          </cell>
        </row>
        <row r="206">
          <cell r="A206" t="str">
            <v>金诚石化</v>
          </cell>
        </row>
        <row r="207">
          <cell r="A207" t="str">
            <v>青岛石化</v>
          </cell>
          <cell r="I207" t="str">
            <v>https://wenku.baidu.com/view/0b87371f260c844769eae009581b6bd97e19bcfe.html</v>
          </cell>
        </row>
        <row r="208">
          <cell r="A208" t="str">
            <v>塔河石化</v>
          </cell>
        </row>
        <row r="209">
          <cell r="A209" t="str">
            <v>山东海化</v>
          </cell>
        </row>
        <row r="210">
          <cell r="A210" t="str">
            <v>中海外能源</v>
          </cell>
        </row>
        <row r="211">
          <cell r="A211" t="str">
            <v>神华宁煤</v>
          </cell>
        </row>
        <row r="212">
          <cell r="A212" t="str">
            <v>大唐内蒙古多伦煤化工</v>
          </cell>
        </row>
        <row r="213">
          <cell r="A213" t="str">
            <v>山东鲁清石化</v>
          </cell>
        </row>
        <row r="214">
          <cell r="A214" t="str">
            <v>山东鲁深发化工</v>
          </cell>
        </row>
        <row r="215">
          <cell r="A215" t="str">
            <v>山东瑞昌石油化工</v>
          </cell>
        </row>
        <row r="216">
          <cell r="A216" t="str">
            <v>山东贝特尔清洁能源</v>
          </cell>
        </row>
        <row r="217">
          <cell r="A217" t="str">
            <v>山东大泽化工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eaCo"/>
      <sheetName val="methanol"/>
      <sheetName val="methanol China"/>
      <sheetName val="MTO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id="1" name="Table132" displayName="Table132" ref="A1:M552" totalsRowShown="0" headerRowDxfId="28" dataDxfId="27">
  <autoFilter ref="A1:M552"/>
  <tableColumns count="13">
    <tableColumn id="11" name="CODE" dataDxfId="26"/>
    <tableColumn id="1" name="COMPANY_NAME" dataDxfId="25"/>
    <tableColumn id="2" name="CHEMICAL" dataDxfId="24"/>
    <tableColumn id="3" name="CAPACITY_kT" dataDxfId="23">
      <calculatedColumnFormula>[2]ureaCo!$G21/1000</calculatedColumnFormula>
    </tableColumn>
    <tableColumn id="13" name="CAPACITY_SOURCE"/>
    <tableColumn id="5" name="CO2_NEED_kT_FULL_CAPACITY" dataDxfId="22"/>
    <tableColumn id="6" name="LAT" dataDxfId="21"/>
    <tableColumn id="7" name="LONG" dataDxfId="20"/>
    <tableColumn id="8" name="TECHNOLOGY" dataDxfId="19"/>
    <tableColumn id="9" name="START_UP_YEAR" dataDxfId="18"/>
    <tableColumn id="10" name="SITE_LOCATION_TYPE" dataDxfId="17"/>
    <tableColumn id="14" name="CO2_NEED_2050_HIGH" dataDxfId="16"/>
    <tableColumn id="15" name="CO2_NEED_2050_LOW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M128" totalsRowShown="0" headerRowDxfId="14" dataDxfId="13">
  <autoFilter ref="A1:M128"/>
  <tableColumns count="13">
    <tableColumn id="11" name="CODE" dataDxfId="12"/>
    <tableColumn id="1" name="COMPANY_NAME" dataDxfId="11"/>
    <tableColumn id="2" name="CHEMICAL" dataDxfId="10"/>
    <tableColumn id="3" name="CAPACITY_kT" dataDxfId="9"/>
    <tableColumn id="12" name="CAPACITY_SOURCE" dataDxfId="8"/>
    <tableColumn id="5" name="CO2_NEED_kT_FULL_CAPACITY" dataDxfId="7"/>
    <tableColumn id="6" name="LAT" dataDxfId="6"/>
    <tableColumn id="7" name="LONG" dataDxfId="5"/>
    <tableColumn id="8" name="TECHNOLOGY" dataDxfId="4"/>
    <tableColumn id="9" name="START_UP_YEAR" dataDxfId="3"/>
    <tableColumn id="10" name="SITE_LOCATION_TYPE" dataDxfId="2"/>
    <tableColumn id="15" name="CO2_NEED_2050_HIGH" dataDxfId="1"/>
    <tableColumn id="16" name="CO2_NEED_2050_LOW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ilchem.net/21-0402-12-fb2f4b8714ca8674.html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free.chinabaogao.com/huagong/202012/1211524pr020.html" TargetMode="External"/><Relationship Id="rId1" Type="http://schemas.openxmlformats.org/officeDocument/2006/relationships/hyperlink" Target="https://www.oilchem.net/21-1021-11-557f2a08ee41aed2.html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2"/>
  <sheetViews>
    <sheetView tabSelected="1" workbookViewId="0">
      <selection activeCell="K1" sqref="K1:K1048576"/>
    </sheetView>
  </sheetViews>
  <sheetFormatPr defaultRowHeight="15" x14ac:dyDescent="0.25"/>
  <cols>
    <col min="2" max="2" width="33.28515625" bestFit="1" customWidth="1"/>
    <col min="3" max="3" width="10.28515625" customWidth="1"/>
    <col min="4" max="5" width="12.7109375" customWidth="1"/>
    <col min="6" max="6" width="14.28515625" customWidth="1"/>
    <col min="7" max="7" width="9.5703125" customWidth="1"/>
    <col min="8" max="8" width="10.85546875" customWidth="1"/>
    <col min="9" max="9" width="12.140625" customWidth="1"/>
    <col min="10" max="10" width="14.42578125" customWidth="1"/>
    <col min="11" max="11" width="18.140625" customWidth="1"/>
  </cols>
  <sheetData>
    <row r="1" spans="1:13" x14ac:dyDescent="0.25">
      <c r="A1" s="8" t="s">
        <v>1137</v>
      </c>
      <c r="B1" s="1" t="s">
        <v>1138</v>
      </c>
      <c r="C1" s="1" t="s">
        <v>1139</v>
      </c>
      <c r="D1" s="1" t="s">
        <v>1140</v>
      </c>
      <c r="E1" s="1" t="s">
        <v>1141</v>
      </c>
      <c r="F1" s="1" t="s">
        <v>1142</v>
      </c>
      <c r="G1" s="1" t="s">
        <v>1143</v>
      </c>
      <c r="H1" s="1" t="s">
        <v>1144</v>
      </c>
      <c r="I1" s="1" t="s">
        <v>1145</v>
      </c>
      <c r="J1" s="1" t="s">
        <v>1146</v>
      </c>
      <c r="K1" s="1" t="s">
        <v>1147</v>
      </c>
      <c r="L1" s="18" t="s">
        <v>1135</v>
      </c>
      <c r="M1" s="18" t="s">
        <v>1136</v>
      </c>
    </row>
    <row r="2" spans="1:13" x14ac:dyDescent="0.25">
      <c r="A2" s="7" t="s">
        <v>1148</v>
      </c>
      <c r="B2" s="9" t="s">
        <v>504</v>
      </c>
      <c r="C2" s="2" t="s">
        <v>0</v>
      </c>
      <c r="D2">
        <v>520</v>
      </c>
      <c r="E2" t="s">
        <v>584</v>
      </c>
      <c r="F2" s="4">
        <f>Table132[[#This Row],[CAPACITY_kT]]*0.75</f>
        <v>390</v>
      </c>
      <c r="G2">
        <v>35.764290585306</v>
      </c>
      <c r="H2">
        <v>114.99869403015499</v>
      </c>
      <c r="I2" s="4"/>
      <c r="J2" s="4"/>
      <c r="K2" s="4"/>
      <c r="L2" s="17">
        <f>37455.01*Table132[[#This Row],[CAPACITY_kT]]/66490</f>
        <v>292.92533012483079</v>
      </c>
      <c r="M2" s="17">
        <f>26087.72*Table132[[#This Row],[CAPACITY_kT]]/66490</f>
        <v>204.02488193713342</v>
      </c>
    </row>
    <row r="3" spans="1:13" x14ac:dyDescent="0.25">
      <c r="A3" s="7" t="s">
        <v>1149</v>
      </c>
      <c r="B3" t="s">
        <v>505</v>
      </c>
      <c r="C3" s="2" t="s">
        <v>0</v>
      </c>
      <c r="D3">
        <v>1750</v>
      </c>
      <c r="E3" t="s">
        <v>584</v>
      </c>
      <c r="F3" s="4">
        <f>Table132[[#This Row],[CAPACITY_kT]]*0.75</f>
        <v>1312.5</v>
      </c>
      <c r="G3">
        <v>39.055296875397801</v>
      </c>
      <c r="H3">
        <v>109.493429899568</v>
      </c>
      <c r="I3" s="4"/>
      <c r="J3" s="4"/>
      <c r="K3" s="4"/>
      <c r="L3" s="17">
        <f>37455.01*Table132[[#This Row],[CAPACITY_kT]]/66490</f>
        <v>985.80639945856524</v>
      </c>
      <c r="M3" s="17">
        <f>26087.72*Table132[[#This Row],[CAPACITY_kT]]/66490</f>
        <v>686.62219882689124</v>
      </c>
    </row>
    <row r="4" spans="1:13" x14ac:dyDescent="0.25">
      <c r="A4" s="7" t="s">
        <v>1150</v>
      </c>
      <c r="B4" t="s">
        <v>506</v>
      </c>
      <c r="C4" s="2" t="s">
        <v>0</v>
      </c>
      <c r="D4">
        <v>300</v>
      </c>
      <c r="E4" t="s">
        <v>584</v>
      </c>
      <c r="F4" s="4">
        <f>Table132[[#This Row],[CAPACITY_kT]]*0.75</f>
        <v>225</v>
      </c>
      <c r="G4">
        <v>31.806023454534898</v>
      </c>
      <c r="H4">
        <v>117.24165289565001</v>
      </c>
      <c r="I4" s="4"/>
      <c r="J4" s="4"/>
      <c r="K4" s="4"/>
      <c r="L4" s="17">
        <f>37455.01*Table132[[#This Row],[CAPACITY_kT]]/66490</f>
        <v>168.99538276432546</v>
      </c>
      <c r="M4" s="17">
        <f>26087.72*Table132[[#This Row],[CAPACITY_kT]]/66490</f>
        <v>117.7066626560385</v>
      </c>
    </row>
    <row r="5" spans="1:13" x14ac:dyDescent="0.25">
      <c r="A5" s="7" t="s">
        <v>1151</v>
      </c>
      <c r="B5" t="s">
        <v>507</v>
      </c>
      <c r="C5" s="2" t="s">
        <v>0</v>
      </c>
      <c r="D5">
        <v>520</v>
      </c>
      <c r="E5" t="s">
        <v>585</v>
      </c>
      <c r="F5" s="4">
        <f>Table132[[#This Row],[CAPACITY_kT]]*0.75</f>
        <v>390</v>
      </c>
      <c r="G5">
        <v>43.620331763363303</v>
      </c>
      <c r="H5">
        <v>87.713656915754896</v>
      </c>
      <c r="I5" s="4"/>
      <c r="J5" s="4"/>
      <c r="K5" s="4"/>
      <c r="L5" s="17">
        <f>37455.01*Table132[[#This Row],[CAPACITY_kT]]/66490</f>
        <v>292.92533012483079</v>
      </c>
      <c r="M5" s="17">
        <f>26087.72*Table132[[#This Row],[CAPACITY_kT]]/66490</f>
        <v>204.02488193713342</v>
      </c>
    </row>
    <row r="6" spans="1:13" x14ac:dyDescent="0.25">
      <c r="A6" s="7" t="s">
        <v>1152</v>
      </c>
      <c r="B6" t="s">
        <v>508</v>
      </c>
      <c r="C6" s="2" t="s">
        <v>0</v>
      </c>
      <c r="D6">
        <v>520</v>
      </c>
      <c r="E6" t="s">
        <v>586</v>
      </c>
      <c r="F6" s="4">
        <f>Table132[[#This Row],[CAPACITY_kT]]*0.75</f>
        <v>390</v>
      </c>
      <c r="G6">
        <v>29.953683612722401</v>
      </c>
      <c r="H6">
        <v>116.610726128585</v>
      </c>
      <c r="I6" s="4"/>
      <c r="J6" s="4"/>
      <c r="K6" s="4"/>
      <c r="L6" s="17">
        <f>37455.01*Table132[[#This Row],[CAPACITY_kT]]/66490</f>
        <v>292.92533012483079</v>
      </c>
      <c r="M6" s="17">
        <f>26087.72*Table132[[#This Row],[CAPACITY_kT]]/66490</f>
        <v>204.02488193713342</v>
      </c>
    </row>
    <row r="7" spans="1:13" x14ac:dyDescent="0.25">
      <c r="A7" s="7" t="s">
        <v>1153</v>
      </c>
      <c r="B7" t="s">
        <v>509</v>
      </c>
      <c r="C7" s="2" t="s">
        <v>0</v>
      </c>
      <c r="D7">
        <v>600</v>
      </c>
      <c r="E7" t="s">
        <v>587</v>
      </c>
      <c r="F7" s="4">
        <f>Table132[[#This Row],[CAPACITY_kT]]*0.75</f>
        <v>450</v>
      </c>
      <c r="G7">
        <v>25.756108894550799</v>
      </c>
      <c r="H7">
        <v>103.883776641537</v>
      </c>
      <c r="I7" s="4"/>
      <c r="J7" s="4"/>
      <c r="K7" s="4"/>
      <c r="L7" s="17">
        <f>37455.01*Table132[[#This Row],[CAPACITY_kT]]/66490</f>
        <v>337.99076552865091</v>
      </c>
      <c r="M7" s="17">
        <f>26087.72*Table132[[#This Row],[CAPACITY_kT]]/66490</f>
        <v>235.41332531207701</v>
      </c>
    </row>
    <row r="8" spans="1:13" x14ac:dyDescent="0.25">
      <c r="A8" s="7" t="s">
        <v>1154</v>
      </c>
      <c r="B8" t="s">
        <v>510</v>
      </c>
      <c r="C8" s="2" t="s">
        <v>0</v>
      </c>
      <c r="D8">
        <v>200</v>
      </c>
      <c r="E8" t="s">
        <v>588</v>
      </c>
      <c r="F8" s="4">
        <f>Table132[[#This Row],[CAPACITY_kT]]*0.75</f>
        <v>150</v>
      </c>
      <c r="G8">
        <v>23.7276821352391</v>
      </c>
      <c r="H8">
        <v>103.24603882799801</v>
      </c>
      <c r="I8" s="4"/>
      <c r="J8" s="4"/>
      <c r="K8" s="4"/>
      <c r="L8" s="17">
        <f>37455.01*Table132[[#This Row],[CAPACITY_kT]]/66490</f>
        <v>112.66358850955031</v>
      </c>
      <c r="M8" s="17">
        <f>26087.72*Table132[[#This Row],[CAPACITY_kT]]/66490</f>
        <v>78.471108437359007</v>
      </c>
    </row>
    <row r="9" spans="1:13" x14ac:dyDescent="0.25">
      <c r="A9" s="7" t="s">
        <v>1155</v>
      </c>
      <c r="B9" t="s">
        <v>511</v>
      </c>
      <c r="C9" s="2" t="s">
        <v>0</v>
      </c>
      <c r="D9">
        <v>2000</v>
      </c>
      <c r="E9" t="s">
        <v>589</v>
      </c>
      <c r="F9" s="4">
        <f>Table132[[#This Row],[CAPACITY_kT]]*0.75</f>
        <v>1500</v>
      </c>
      <c r="G9">
        <v>29.409809945149501</v>
      </c>
      <c r="H9">
        <v>106.485982828123</v>
      </c>
      <c r="I9" s="4"/>
      <c r="J9" s="4"/>
      <c r="K9" s="4"/>
      <c r="L9" s="17">
        <f>37455.01*Table132[[#This Row],[CAPACITY_kT]]/66490</f>
        <v>1126.635885095503</v>
      </c>
      <c r="M9" s="17">
        <f>26087.72*Table132[[#This Row],[CAPACITY_kT]]/66490</f>
        <v>784.71108437358998</v>
      </c>
    </row>
    <row r="10" spans="1:13" x14ac:dyDescent="0.25">
      <c r="A10" s="7" t="s">
        <v>1156</v>
      </c>
      <c r="B10" t="s">
        <v>512</v>
      </c>
      <c r="C10" s="2" t="s">
        <v>0</v>
      </c>
      <c r="D10">
        <v>520</v>
      </c>
      <c r="E10" t="s">
        <v>590</v>
      </c>
      <c r="F10" s="4">
        <f>Table132[[#This Row],[CAPACITY_kT]]*0.75</f>
        <v>390</v>
      </c>
      <c r="G10">
        <v>44.115017893961003</v>
      </c>
      <c r="H10">
        <v>87.765714222209397</v>
      </c>
      <c r="I10" s="4"/>
      <c r="J10" s="4"/>
      <c r="K10" s="4"/>
      <c r="L10" s="17">
        <f>37455.01*Table132[[#This Row],[CAPACITY_kT]]/66490</f>
        <v>292.92533012483079</v>
      </c>
      <c r="M10" s="17">
        <f>26087.72*Table132[[#This Row],[CAPACITY_kT]]/66490</f>
        <v>204.02488193713342</v>
      </c>
    </row>
    <row r="11" spans="1:13" x14ac:dyDescent="0.25">
      <c r="A11" s="7" t="s">
        <v>1157</v>
      </c>
      <c r="B11" t="s">
        <v>513</v>
      </c>
      <c r="C11" s="2" t="s">
        <v>0</v>
      </c>
      <c r="D11">
        <v>400</v>
      </c>
      <c r="E11" t="s">
        <v>591</v>
      </c>
      <c r="F11" s="4">
        <f>Table132[[#This Row],[CAPACITY_kT]]*0.75</f>
        <v>300</v>
      </c>
      <c r="G11">
        <v>34.977803808354601</v>
      </c>
      <c r="H11">
        <v>117.284830991405</v>
      </c>
      <c r="I11" s="4"/>
      <c r="J11" s="4"/>
      <c r="K11" s="4"/>
      <c r="L11" s="17">
        <f>37455.01*Table132[[#This Row],[CAPACITY_kT]]/66490</f>
        <v>225.32717701910062</v>
      </c>
      <c r="M11" s="17">
        <f>26087.72*Table132[[#This Row],[CAPACITY_kT]]/66490</f>
        <v>156.94221687471801</v>
      </c>
    </row>
    <row r="12" spans="1:13" x14ac:dyDescent="0.25">
      <c r="A12" s="7" t="s">
        <v>1158</v>
      </c>
      <c r="B12" t="s">
        <v>514</v>
      </c>
      <c r="C12" s="2" t="s">
        <v>0</v>
      </c>
      <c r="D12">
        <v>300</v>
      </c>
      <c r="E12" t="s">
        <v>592</v>
      </c>
      <c r="F12" s="4">
        <f>Table132[[#This Row],[CAPACITY_kT]]*0.75</f>
        <v>225</v>
      </c>
      <c r="G12">
        <v>41.7868919754834</v>
      </c>
      <c r="H12">
        <v>125.820930286166</v>
      </c>
      <c r="I12" s="4"/>
      <c r="J12" s="4"/>
      <c r="K12" s="4"/>
      <c r="L12" s="17">
        <f>37455.01*Table132[[#This Row],[CAPACITY_kT]]/66490</f>
        <v>168.99538276432546</v>
      </c>
      <c r="M12" s="17">
        <f>26087.72*Table132[[#This Row],[CAPACITY_kT]]/66490</f>
        <v>117.7066626560385</v>
      </c>
    </row>
    <row r="13" spans="1:13" x14ac:dyDescent="0.25">
      <c r="A13" s="7" t="s">
        <v>1159</v>
      </c>
      <c r="B13" t="s">
        <v>515</v>
      </c>
      <c r="C13" s="2" t="s">
        <v>0</v>
      </c>
      <c r="D13">
        <v>600</v>
      </c>
      <c r="E13" t="s">
        <v>593</v>
      </c>
      <c r="F13" s="4">
        <f>Table132[[#This Row],[CAPACITY_kT]]*0.75</f>
        <v>450</v>
      </c>
      <c r="G13">
        <v>45.314702416953402</v>
      </c>
      <c r="H13">
        <v>124.48500609978301</v>
      </c>
      <c r="I13" s="4"/>
      <c r="J13" s="4"/>
      <c r="K13" s="4"/>
      <c r="L13" s="17">
        <f>37455.01*Table132[[#This Row],[CAPACITY_kT]]/66490</f>
        <v>337.99076552865091</v>
      </c>
      <c r="M13" s="17">
        <f>26087.72*Table132[[#This Row],[CAPACITY_kT]]/66490</f>
        <v>235.41332531207701</v>
      </c>
    </row>
    <row r="14" spans="1:13" x14ac:dyDescent="0.25">
      <c r="A14" s="7" t="s">
        <v>1160</v>
      </c>
      <c r="B14" t="s">
        <v>516</v>
      </c>
      <c r="C14" s="2" t="s">
        <v>0</v>
      </c>
      <c r="D14">
        <v>450</v>
      </c>
      <c r="E14" t="s">
        <v>584</v>
      </c>
      <c r="F14" s="4">
        <f>Table132[[#This Row],[CAPACITY_kT]]*0.75</f>
        <v>337.5</v>
      </c>
      <c r="G14">
        <v>39.880883139967899</v>
      </c>
      <c r="H14">
        <v>117.77988055726701</v>
      </c>
      <c r="I14" s="4"/>
      <c r="J14" s="4"/>
      <c r="K14" s="4"/>
      <c r="L14" s="17">
        <f>37455.01*Table132[[#This Row],[CAPACITY_kT]]/66490</f>
        <v>253.4930741464882</v>
      </c>
      <c r="M14" s="17">
        <f>26087.72*Table132[[#This Row],[CAPACITY_kT]]/66490</f>
        <v>176.55999398405774</v>
      </c>
    </row>
    <row r="15" spans="1:13" x14ac:dyDescent="0.25">
      <c r="A15" s="7" t="s">
        <v>1161</v>
      </c>
      <c r="B15" t="s">
        <v>517</v>
      </c>
      <c r="C15" s="2" t="s">
        <v>0</v>
      </c>
      <c r="D15">
        <v>520</v>
      </c>
      <c r="E15" t="s">
        <v>594</v>
      </c>
      <c r="F15" s="4">
        <f>Table132[[#This Row],[CAPACITY_kT]]*0.75</f>
        <v>390</v>
      </c>
      <c r="G15">
        <v>30.698592714160299</v>
      </c>
      <c r="H15">
        <v>104.33406089562</v>
      </c>
      <c r="I15" s="4"/>
      <c r="J15" s="4"/>
      <c r="K15" s="4"/>
      <c r="L15" s="17">
        <f>37455.01*Table132[[#This Row],[CAPACITY_kT]]/66490</f>
        <v>292.92533012483079</v>
      </c>
      <c r="M15" s="17">
        <f>26087.72*Table132[[#This Row],[CAPACITY_kT]]/66490</f>
        <v>204.02488193713342</v>
      </c>
    </row>
    <row r="16" spans="1:13" x14ac:dyDescent="0.25">
      <c r="A16" s="7" t="s">
        <v>1162</v>
      </c>
      <c r="B16" s="9" t="s">
        <v>518</v>
      </c>
      <c r="C16" s="2" t="s">
        <v>0</v>
      </c>
      <c r="D16">
        <v>450</v>
      </c>
      <c r="E16" t="s">
        <v>595</v>
      </c>
      <c r="F16" s="4">
        <f>Table132[[#This Row],[CAPACITY_kT]]*0.75</f>
        <v>337.5</v>
      </c>
      <c r="G16">
        <v>30.835191490213401</v>
      </c>
      <c r="H16">
        <v>104.14967131282</v>
      </c>
      <c r="I16" s="4"/>
      <c r="J16" s="4"/>
      <c r="K16" s="4"/>
      <c r="L16" s="17">
        <f>37455.01*Table132[[#This Row],[CAPACITY_kT]]/66490</f>
        <v>253.4930741464882</v>
      </c>
      <c r="M16" s="17">
        <f>26087.72*Table132[[#This Row],[CAPACITY_kT]]/66490</f>
        <v>176.55999398405774</v>
      </c>
    </row>
    <row r="17" spans="1:13" x14ac:dyDescent="0.25">
      <c r="A17" s="7" t="s">
        <v>1163</v>
      </c>
      <c r="B17" t="s">
        <v>519</v>
      </c>
      <c r="C17" s="2" t="s">
        <v>0</v>
      </c>
      <c r="D17">
        <v>700</v>
      </c>
      <c r="E17" t="s">
        <v>596</v>
      </c>
      <c r="F17" s="4">
        <f>Table132[[#This Row],[CAPACITY_kT]]*0.75</f>
        <v>525</v>
      </c>
      <c r="G17">
        <v>28.774809275093801</v>
      </c>
      <c r="H17">
        <v>105.380079912768</v>
      </c>
      <c r="I17" s="4"/>
      <c r="J17" s="4"/>
      <c r="K17" s="4"/>
      <c r="L17" s="17">
        <f>37455.01*Table132[[#This Row],[CAPACITY_kT]]/66490</f>
        <v>394.32255978342607</v>
      </c>
      <c r="M17" s="17">
        <f>26087.72*Table132[[#This Row],[CAPACITY_kT]]/66490</f>
        <v>274.64887953075652</v>
      </c>
    </row>
    <row r="18" spans="1:13" x14ac:dyDescent="0.25">
      <c r="A18" s="7" t="s">
        <v>1164</v>
      </c>
      <c r="B18" t="s">
        <v>520</v>
      </c>
      <c r="C18" s="2" t="s">
        <v>0</v>
      </c>
      <c r="D18">
        <v>600</v>
      </c>
      <c r="E18" t="s">
        <v>584</v>
      </c>
      <c r="F18" s="4">
        <f>Table132[[#This Row],[CAPACITY_kT]]*0.75</f>
        <v>450</v>
      </c>
      <c r="G18">
        <v>31.101223854359201</v>
      </c>
      <c r="H18">
        <v>104.405643941663</v>
      </c>
      <c r="I18" s="4"/>
      <c r="J18" s="4"/>
      <c r="K18" s="4"/>
      <c r="L18" s="17">
        <f>37455.01*Table132[[#This Row],[CAPACITY_kT]]/66490</f>
        <v>337.99076552865091</v>
      </c>
      <c r="M18" s="17">
        <f>26087.72*Table132[[#This Row],[CAPACITY_kT]]/66490</f>
        <v>235.41332531207701</v>
      </c>
    </row>
    <row r="19" spans="1:13" x14ac:dyDescent="0.25">
      <c r="A19" s="7" t="s">
        <v>1165</v>
      </c>
      <c r="B19" t="s">
        <v>521</v>
      </c>
      <c r="C19" s="2" t="s">
        <v>0</v>
      </c>
      <c r="D19">
        <v>300</v>
      </c>
      <c r="E19" t="s">
        <v>584</v>
      </c>
      <c r="F19" s="4">
        <f>Table132[[#This Row],[CAPACITY_kT]]*0.75</f>
        <v>225</v>
      </c>
      <c r="G19">
        <v>31.4497218838431</v>
      </c>
      <c r="H19">
        <v>104.77466672632799</v>
      </c>
      <c r="I19" s="4"/>
      <c r="J19" s="4"/>
      <c r="K19" s="4"/>
      <c r="L19" s="17">
        <f>37455.01*Table132[[#This Row],[CAPACITY_kT]]/66490</f>
        <v>168.99538276432546</v>
      </c>
      <c r="M19" s="17">
        <f>26087.72*Table132[[#This Row],[CAPACITY_kT]]/66490</f>
        <v>117.7066626560385</v>
      </c>
    </row>
    <row r="20" spans="1:13" x14ac:dyDescent="0.25">
      <c r="A20" s="7" t="s">
        <v>1166</v>
      </c>
      <c r="B20" t="s">
        <v>522</v>
      </c>
      <c r="C20" s="2" t="s">
        <v>0</v>
      </c>
      <c r="D20">
        <v>300</v>
      </c>
      <c r="E20" t="s">
        <v>597</v>
      </c>
      <c r="F20" s="4">
        <f>Table132[[#This Row],[CAPACITY_kT]]*0.75</f>
        <v>225</v>
      </c>
      <c r="G20">
        <v>30.846343628062399</v>
      </c>
      <c r="H20">
        <v>105.37853789562401</v>
      </c>
      <c r="I20" s="4"/>
      <c r="J20" s="4"/>
      <c r="K20" s="4"/>
      <c r="L20" s="17">
        <f>37455.01*Table132[[#This Row],[CAPACITY_kT]]/66490</f>
        <v>168.99538276432546</v>
      </c>
      <c r="M20" s="17">
        <f>26087.72*Table132[[#This Row],[CAPACITY_kT]]/66490</f>
        <v>117.7066626560385</v>
      </c>
    </row>
    <row r="21" spans="1:13" x14ac:dyDescent="0.25">
      <c r="A21" s="7" t="s">
        <v>1167</v>
      </c>
      <c r="B21" t="s">
        <v>523</v>
      </c>
      <c r="C21" s="2" t="s">
        <v>0</v>
      </c>
      <c r="D21">
        <v>520</v>
      </c>
      <c r="E21" t="s">
        <v>598</v>
      </c>
      <c r="F21" s="4">
        <f>Table132[[#This Row],[CAPACITY_kT]]*0.75</f>
        <v>390</v>
      </c>
      <c r="G21">
        <v>39.183929567502297</v>
      </c>
      <c r="H21">
        <v>110.851832913064</v>
      </c>
      <c r="I21" s="4"/>
      <c r="J21" s="4"/>
      <c r="K21" s="4"/>
      <c r="L21" s="17">
        <f>37455.01*Table132[[#This Row],[CAPACITY_kT]]/66490</f>
        <v>292.92533012483079</v>
      </c>
      <c r="M21" s="17">
        <f>26087.72*Table132[[#This Row],[CAPACITY_kT]]/66490</f>
        <v>204.02488193713342</v>
      </c>
    </row>
    <row r="22" spans="1:13" x14ac:dyDescent="0.25">
      <c r="A22" s="7" t="s">
        <v>1168</v>
      </c>
      <c r="B22" t="s">
        <v>524</v>
      </c>
      <c r="C22" s="2" t="s">
        <v>0</v>
      </c>
      <c r="D22">
        <v>700</v>
      </c>
      <c r="E22" t="s">
        <v>599</v>
      </c>
      <c r="F22" s="4">
        <f>Table132[[#This Row],[CAPACITY_kT]]*0.75</f>
        <v>525</v>
      </c>
      <c r="G22">
        <v>38.444528335617697</v>
      </c>
      <c r="H22">
        <v>106.113731326533</v>
      </c>
      <c r="I22" s="4"/>
      <c r="J22" s="4"/>
      <c r="K22" s="4"/>
      <c r="L22" s="17">
        <f>37455.01*Table132[[#This Row],[CAPACITY_kT]]/66490</f>
        <v>394.32255978342607</v>
      </c>
      <c r="M22" s="17">
        <f>26087.72*Table132[[#This Row],[CAPACITY_kT]]/66490</f>
        <v>274.64887953075652</v>
      </c>
    </row>
    <row r="23" spans="1:13" x14ac:dyDescent="0.25">
      <c r="A23" s="7" t="s">
        <v>1169</v>
      </c>
      <c r="B23" t="s">
        <v>525</v>
      </c>
      <c r="C23" s="2" t="s">
        <v>0</v>
      </c>
      <c r="D23">
        <v>1320</v>
      </c>
      <c r="E23" t="s">
        <v>584</v>
      </c>
      <c r="F23" s="4">
        <f>Table132[[#This Row],[CAPACITY_kT]]*0.75</f>
        <v>990</v>
      </c>
      <c r="G23">
        <v>38.482939144540602</v>
      </c>
      <c r="H23">
        <v>106.070661641878</v>
      </c>
      <c r="I23" s="4"/>
      <c r="J23" s="4"/>
      <c r="K23" s="4"/>
      <c r="L23" s="17">
        <f>37455.01*Table132[[#This Row],[CAPACITY_kT]]/66490</f>
        <v>743.57968416303208</v>
      </c>
      <c r="M23" s="17">
        <f>26087.72*Table132[[#This Row],[CAPACITY_kT]]/66490</f>
        <v>517.90931568656936</v>
      </c>
    </row>
    <row r="24" spans="1:13" x14ac:dyDescent="0.25">
      <c r="A24" s="7" t="s">
        <v>1170</v>
      </c>
      <c r="B24" s="9" t="s">
        <v>526</v>
      </c>
      <c r="C24" s="2" t="s">
        <v>0</v>
      </c>
      <c r="D24">
        <v>800</v>
      </c>
      <c r="E24" t="s">
        <v>584</v>
      </c>
      <c r="F24" s="4">
        <f>Table132[[#This Row],[CAPACITY_kT]]*0.75</f>
        <v>600</v>
      </c>
      <c r="G24">
        <v>33.062075796809502</v>
      </c>
      <c r="H24">
        <v>115.28193918404401</v>
      </c>
      <c r="I24" s="4"/>
      <c r="J24" s="4"/>
      <c r="K24" s="4"/>
      <c r="L24" s="17">
        <f>37455.01*Table132[[#This Row],[CAPACITY_kT]]/66490</f>
        <v>450.65435403820123</v>
      </c>
      <c r="M24" s="17">
        <f>26087.72*Table132[[#This Row],[CAPACITY_kT]]/66490</f>
        <v>313.88443374943603</v>
      </c>
    </row>
    <row r="25" spans="1:13" x14ac:dyDescent="0.25">
      <c r="A25" s="7" t="s">
        <v>1171</v>
      </c>
      <c r="B25" t="s">
        <v>527</v>
      </c>
      <c r="C25" s="2" t="s">
        <v>0</v>
      </c>
      <c r="D25">
        <v>300</v>
      </c>
      <c r="E25" t="s">
        <v>584</v>
      </c>
      <c r="F25" s="4">
        <f>Table132[[#This Row],[CAPACITY_kT]]*0.75</f>
        <v>225</v>
      </c>
      <c r="G25">
        <v>30.8927007706308</v>
      </c>
      <c r="H25">
        <v>117.758949641657</v>
      </c>
      <c r="I25" s="4"/>
      <c r="J25" s="4"/>
      <c r="K25" s="4"/>
      <c r="L25" s="17">
        <f>37455.01*Table132[[#This Row],[CAPACITY_kT]]/66490</f>
        <v>168.99538276432546</v>
      </c>
      <c r="M25" s="17">
        <f>26087.72*Table132[[#This Row],[CAPACITY_kT]]/66490</f>
        <v>117.7066626560385</v>
      </c>
    </row>
    <row r="26" spans="1:13" x14ac:dyDescent="0.25">
      <c r="A26" s="7" t="s">
        <v>1172</v>
      </c>
      <c r="B26" t="s">
        <v>528</v>
      </c>
      <c r="C26" s="2" t="s">
        <v>0</v>
      </c>
      <c r="D26">
        <v>1200</v>
      </c>
      <c r="E26" t="s">
        <v>584</v>
      </c>
      <c r="F26" s="4">
        <f>Table132[[#This Row],[CAPACITY_kT]]*0.75</f>
        <v>900</v>
      </c>
      <c r="G26">
        <v>32.927222115560603</v>
      </c>
      <c r="H26">
        <v>115.86397182822</v>
      </c>
      <c r="I26" s="4"/>
      <c r="J26" s="4"/>
      <c r="K26" s="4"/>
      <c r="L26" s="17">
        <f>37455.01*Table132[[#This Row],[CAPACITY_kT]]/66490</f>
        <v>675.98153105730182</v>
      </c>
      <c r="M26" s="17">
        <f>26087.72*Table132[[#This Row],[CAPACITY_kT]]/66490</f>
        <v>470.82665062415401</v>
      </c>
    </row>
    <row r="27" spans="1:13" x14ac:dyDescent="0.25">
      <c r="A27" s="7" t="s">
        <v>1173</v>
      </c>
      <c r="B27" t="s">
        <v>529</v>
      </c>
      <c r="C27" s="2" t="s">
        <v>0</v>
      </c>
      <c r="D27">
        <v>800</v>
      </c>
      <c r="E27" t="s">
        <v>584</v>
      </c>
      <c r="F27" s="4">
        <f>Table132[[#This Row],[CAPACITY_kT]]*0.75</f>
        <v>600</v>
      </c>
      <c r="G27">
        <v>35.557189513587701</v>
      </c>
      <c r="H27">
        <v>114.576674187506</v>
      </c>
      <c r="I27" s="4"/>
      <c r="J27" s="4"/>
      <c r="K27" s="4"/>
      <c r="L27" s="17">
        <f>37455.01*Table132[[#This Row],[CAPACITY_kT]]/66490</f>
        <v>450.65435403820123</v>
      </c>
      <c r="M27" s="17">
        <f>26087.72*Table132[[#This Row],[CAPACITY_kT]]/66490</f>
        <v>313.88443374943603</v>
      </c>
    </row>
    <row r="28" spans="1:13" x14ac:dyDescent="0.25">
      <c r="A28" s="7" t="s">
        <v>1174</v>
      </c>
      <c r="B28" t="s">
        <v>530</v>
      </c>
      <c r="C28" s="2" t="s">
        <v>0</v>
      </c>
      <c r="D28">
        <v>2200</v>
      </c>
      <c r="E28" t="s">
        <v>591</v>
      </c>
      <c r="F28" s="4">
        <f>Table132[[#This Row],[CAPACITY_kT]]*0.75</f>
        <v>1650</v>
      </c>
      <c r="G28">
        <v>37.464810163794603</v>
      </c>
      <c r="H28">
        <v>116.26158501596601</v>
      </c>
      <c r="I28" s="4"/>
      <c r="J28" s="4"/>
      <c r="K28" s="4"/>
      <c r="L28" s="17">
        <f>37455.01*Table132[[#This Row],[CAPACITY_kT]]/66490</f>
        <v>1239.2994736050534</v>
      </c>
      <c r="M28" s="17">
        <f>26087.72*Table132[[#This Row],[CAPACITY_kT]]/66490</f>
        <v>863.182192810949</v>
      </c>
    </row>
    <row r="29" spans="1:13" x14ac:dyDescent="0.25">
      <c r="A29" s="7" t="s">
        <v>1175</v>
      </c>
      <c r="B29" t="s">
        <v>531</v>
      </c>
      <c r="C29" s="2" t="s">
        <v>0</v>
      </c>
      <c r="D29">
        <v>1800</v>
      </c>
      <c r="E29" s="10" t="s">
        <v>591</v>
      </c>
      <c r="F29" s="4">
        <f>Table132[[#This Row],[CAPACITY_kT]]*0.75</f>
        <v>1350</v>
      </c>
      <c r="G29">
        <v>37.050670671676301</v>
      </c>
      <c r="H29">
        <v>119.073955777874</v>
      </c>
      <c r="I29" s="4"/>
      <c r="J29" s="4"/>
      <c r="K29" s="4"/>
      <c r="L29" s="17">
        <f>37455.01*Table132[[#This Row],[CAPACITY_kT]]/66490</f>
        <v>1013.9722965859528</v>
      </c>
      <c r="M29" s="17">
        <f>26087.72*Table132[[#This Row],[CAPACITY_kT]]/66490</f>
        <v>706.23997593623096</v>
      </c>
    </row>
    <row r="30" spans="1:13" x14ac:dyDescent="0.25">
      <c r="A30" s="7" t="s">
        <v>1176</v>
      </c>
      <c r="B30" t="s">
        <v>532</v>
      </c>
      <c r="C30" s="2" t="s">
        <v>0</v>
      </c>
      <c r="D30">
        <v>800</v>
      </c>
      <c r="E30" t="s">
        <v>591</v>
      </c>
      <c r="F30" s="4">
        <f>Table132[[#This Row],[CAPACITY_kT]]*0.75</f>
        <v>600</v>
      </c>
      <c r="G30">
        <v>35.752385417508997</v>
      </c>
      <c r="H30">
        <v>116.79498049643399</v>
      </c>
      <c r="I30" s="4"/>
      <c r="J30" s="4"/>
      <c r="K30" s="4"/>
      <c r="L30" s="17">
        <f>37455.01*Table132[[#This Row],[CAPACITY_kT]]/66490</f>
        <v>450.65435403820123</v>
      </c>
      <c r="M30" s="17">
        <f>26087.72*Table132[[#This Row],[CAPACITY_kT]]/66490</f>
        <v>313.88443374943603</v>
      </c>
    </row>
    <row r="31" spans="1:13" x14ac:dyDescent="0.25">
      <c r="A31" s="7" t="s">
        <v>1177</v>
      </c>
      <c r="B31" s="9" t="s">
        <v>533</v>
      </c>
      <c r="C31" s="2" t="s">
        <v>0</v>
      </c>
      <c r="D31">
        <v>500</v>
      </c>
      <c r="E31" t="s">
        <v>591</v>
      </c>
      <c r="F31" s="4">
        <f>Table132[[#This Row],[CAPACITY_kT]]*0.75</f>
        <v>375</v>
      </c>
      <c r="G31">
        <v>35.752395427858403</v>
      </c>
      <c r="H31">
        <v>116.795096679724</v>
      </c>
      <c r="I31" s="4"/>
      <c r="J31" s="4"/>
      <c r="K31" s="4"/>
      <c r="L31" s="17">
        <f>37455.01*Table132[[#This Row],[CAPACITY_kT]]/66490</f>
        <v>281.65897127387575</v>
      </c>
      <c r="M31" s="17">
        <f>26087.72*Table132[[#This Row],[CAPACITY_kT]]/66490</f>
        <v>196.1777710933975</v>
      </c>
    </row>
    <row r="32" spans="1:13" x14ac:dyDescent="0.25">
      <c r="A32" s="7" t="s">
        <v>1178</v>
      </c>
      <c r="B32" t="s">
        <v>534</v>
      </c>
      <c r="C32" s="2" t="s">
        <v>0</v>
      </c>
      <c r="D32">
        <v>3800</v>
      </c>
      <c r="E32" t="s">
        <v>591</v>
      </c>
      <c r="F32" s="4">
        <f>Table132[[#This Row],[CAPACITY_kT]]*0.75</f>
        <v>2850</v>
      </c>
      <c r="G32">
        <v>35.878202230709</v>
      </c>
      <c r="H32">
        <v>116.466923677292</v>
      </c>
      <c r="I32" s="4"/>
      <c r="J32" s="4"/>
      <c r="K32" s="4"/>
      <c r="L32" s="17">
        <f>37455.01*Table132[[#This Row],[CAPACITY_kT]]/66490</f>
        <v>2140.6081816814558</v>
      </c>
      <c r="M32" s="17">
        <f>26087.72*Table132[[#This Row],[CAPACITY_kT]]/66490</f>
        <v>1490.9510603098211</v>
      </c>
    </row>
    <row r="33" spans="1:13" x14ac:dyDescent="0.25">
      <c r="A33" s="7" t="s">
        <v>1179</v>
      </c>
      <c r="B33" s="10" t="s">
        <v>535</v>
      </c>
      <c r="C33" s="2" t="s">
        <v>0</v>
      </c>
      <c r="D33">
        <v>140</v>
      </c>
      <c r="E33" t="s">
        <v>591</v>
      </c>
      <c r="F33" s="4">
        <f>Table132[[#This Row],[CAPACITY_kT]]*0.75</f>
        <v>105</v>
      </c>
      <c r="G33">
        <v>36.892619590430201</v>
      </c>
      <c r="H33">
        <v>117.442931455131</v>
      </c>
      <c r="I33" s="4"/>
      <c r="J33" s="4"/>
      <c r="K33" s="4"/>
      <c r="L33" s="17">
        <f>37455.01*Table132[[#This Row],[CAPACITY_kT]]/66490</f>
        <v>78.86451195668522</v>
      </c>
      <c r="M33" s="17">
        <f>26087.72*Table132[[#This Row],[CAPACITY_kT]]/66490</f>
        <v>54.929775906151306</v>
      </c>
    </row>
    <row r="34" spans="1:13" x14ac:dyDescent="0.25">
      <c r="A34" s="7" t="s">
        <v>1180</v>
      </c>
      <c r="B34" t="s">
        <v>536</v>
      </c>
      <c r="C34" s="2" t="s">
        <v>0</v>
      </c>
      <c r="D34">
        <v>180</v>
      </c>
      <c r="E34" t="s">
        <v>591</v>
      </c>
      <c r="F34" s="4">
        <f>Table132[[#This Row],[CAPACITY_kT]]*0.75</f>
        <v>135</v>
      </c>
      <c r="G34">
        <v>35.788269023042702</v>
      </c>
      <c r="H34">
        <v>118.60533566859399</v>
      </c>
      <c r="I34" s="4"/>
      <c r="J34" s="4"/>
      <c r="K34" s="4"/>
      <c r="L34" s="17">
        <f>37455.01*Table132[[#This Row],[CAPACITY_kT]]/66490</f>
        <v>101.39722965859529</v>
      </c>
      <c r="M34" s="17">
        <f>26087.72*Table132[[#This Row],[CAPACITY_kT]]/66490</f>
        <v>70.623997593623116</v>
      </c>
    </row>
    <row r="35" spans="1:13" x14ac:dyDescent="0.25">
      <c r="A35" s="7" t="s">
        <v>1181</v>
      </c>
      <c r="B35" s="10" t="s">
        <v>537</v>
      </c>
      <c r="C35" s="2" t="s">
        <v>0</v>
      </c>
      <c r="D35">
        <v>1250</v>
      </c>
      <c r="E35" s="11" t="s">
        <v>591</v>
      </c>
      <c r="F35" s="4">
        <f>Table132[[#This Row],[CAPACITY_kT]]*0.75</f>
        <v>937.5</v>
      </c>
      <c r="G35">
        <v>36.462657066840698</v>
      </c>
      <c r="H35">
        <v>116.011539506693</v>
      </c>
      <c r="I35" s="4"/>
      <c r="J35" s="4"/>
      <c r="K35" s="4"/>
      <c r="L35" s="17">
        <f>37455.01*Table132[[#This Row],[CAPACITY_kT]]/66490</f>
        <v>704.14742818468937</v>
      </c>
      <c r="M35" s="17">
        <f>26087.72*Table132[[#This Row],[CAPACITY_kT]]/66490</f>
        <v>490.44442773349374</v>
      </c>
    </row>
    <row r="36" spans="1:13" x14ac:dyDescent="0.25">
      <c r="A36" s="7" t="s">
        <v>1182</v>
      </c>
      <c r="B36" t="s">
        <v>538</v>
      </c>
      <c r="C36" s="2" t="s">
        <v>0</v>
      </c>
      <c r="D36">
        <v>1800</v>
      </c>
      <c r="E36" t="s">
        <v>584</v>
      </c>
      <c r="F36" s="4">
        <f>Table132[[#This Row],[CAPACITY_kT]]*0.75</f>
        <v>1350</v>
      </c>
      <c r="G36">
        <v>33.7977686016973</v>
      </c>
      <c r="H36">
        <v>116.01249456375901</v>
      </c>
      <c r="I36" s="4"/>
      <c r="J36" s="4"/>
      <c r="K36" s="4"/>
      <c r="L36" s="17">
        <f>37455.01*Table132[[#This Row],[CAPACITY_kT]]/66490</f>
        <v>1013.9722965859528</v>
      </c>
      <c r="M36" s="17">
        <f>26087.72*Table132[[#This Row],[CAPACITY_kT]]/66490</f>
        <v>706.23997593623096</v>
      </c>
    </row>
    <row r="37" spans="1:13" x14ac:dyDescent="0.25">
      <c r="A37" s="7" t="s">
        <v>1183</v>
      </c>
      <c r="B37" t="s">
        <v>539</v>
      </c>
      <c r="C37" s="2" t="s">
        <v>0</v>
      </c>
      <c r="D37">
        <v>1500</v>
      </c>
      <c r="E37" t="s">
        <v>584</v>
      </c>
      <c r="F37" s="4">
        <f>Table132[[#This Row],[CAPACITY_kT]]*0.75</f>
        <v>1125</v>
      </c>
      <c r="G37">
        <v>35.470816896410398</v>
      </c>
      <c r="H37">
        <v>112.603951755277</v>
      </c>
      <c r="I37" s="4"/>
      <c r="J37" s="4"/>
      <c r="K37" s="4"/>
      <c r="L37" s="17">
        <f>37455.01*Table132[[#This Row],[CAPACITY_kT]]/66490</f>
        <v>844.97691382162736</v>
      </c>
      <c r="M37" s="17">
        <f>26087.72*Table132[[#This Row],[CAPACITY_kT]]/66490</f>
        <v>588.53331328019249</v>
      </c>
    </row>
    <row r="38" spans="1:13" x14ac:dyDescent="0.25">
      <c r="A38" s="7" t="s">
        <v>1184</v>
      </c>
      <c r="B38" t="s">
        <v>540</v>
      </c>
      <c r="C38" s="2" t="s">
        <v>0</v>
      </c>
      <c r="D38">
        <v>300</v>
      </c>
      <c r="E38" t="s">
        <v>584</v>
      </c>
      <c r="F38" s="4">
        <f>Table132[[#This Row],[CAPACITY_kT]]*0.75</f>
        <v>225</v>
      </c>
      <c r="G38">
        <v>38.344887099443298</v>
      </c>
      <c r="H38">
        <v>112.062729540021</v>
      </c>
      <c r="I38" s="4"/>
      <c r="J38" s="4"/>
      <c r="K38" s="4"/>
      <c r="L38" s="17">
        <f>37455.01*Table132[[#This Row],[CAPACITY_kT]]/66490</f>
        <v>168.99538276432546</v>
      </c>
      <c r="M38" s="17">
        <f>26087.72*Table132[[#This Row],[CAPACITY_kT]]/66490</f>
        <v>117.7066626560385</v>
      </c>
    </row>
    <row r="39" spans="1:13" x14ac:dyDescent="0.25">
      <c r="A39" s="7" t="s">
        <v>1185</v>
      </c>
      <c r="B39" t="s">
        <v>541</v>
      </c>
      <c r="C39" s="2" t="s">
        <v>0</v>
      </c>
      <c r="D39">
        <v>3000</v>
      </c>
      <c r="E39" t="s">
        <v>584</v>
      </c>
      <c r="F39" s="4">
        <f>Table132[[#This Row],[CAPACITY_kT]]*0.75</f>
        <v>2250</v>
      </c>
      <c r="G39">
        <v>35.6541080525867</v>
      </c>
      <c r="H39">
        <v>112.88846218411901</v>
      </c>
      <c r="I39" s="4"/>
      <c r="J39" s="4"/>
      <c r="K39" s="4"/>
      <c r="L39" s="17">
        <f>37455.01*Table132[[#This Row],[CAPACITY_kT]]/66490</f>
        <v>1689.9538276432547</v>
      </c>
      <c r="M39" s="17">
        <f>26087.72*Table132[[#This Row],[CAPACITY_kT]]/66490</f>
        <v>1177.066626560385</v>
      </c>
    </row>
    <row r="40" spans="1:13" x14ac:dyDescent="0.25">
      <c r="A40" s="7" t="s">
        <v>1186</v>
      </c>
      <c r="B40" t="s">
        <v>542</v>
      </c>
      <c r="C40" s="2" t="s">
        <v>0</v>
      </c>
      <c r="D40">
        <v>1200</v>
      </c>
      <c r="E40" t="s">
        <v>584</v>
      </c>
      <c r="F40" s="4">
        <f>Table132[[#This Row],[CAPACITY_kT]]*0.75</f>
        <v>900</v>
      </c>
      <c r="G40">
        <v>35.759386810942701</v>
      </c>
      <c r="H40">
        <v>112.843982353434</v>
      </c>
      <c r="I40" s="4"/>
      <c r="J40" s="4"/>
      <c r="K40" s="4"/>
      <c r="L40" s="17">
        <f>37455.01*Table132[[#This Row],[CAPACITY_kT]]/66490</f>
        <v>675.98153105730182</v>
      </c>
      <c r="M40" s="17">
        <f>26087.72*Table132[[#This Row],[CAPACITY_kT]]/66490</f>
        <v>470.82665062415401</v>
      </c>
    </row>
    <row r="41" spans="1:13" x14ac:dyDescent="0.25">
      <c r="A41" s="7" t="s">
        <v>1187</v>
      </c>
      <c r="B41" t="s">
        <v>543</v>
      </c>
      <c r="C41" s="2" t="s">
        <v>0</v>
      </c>
      <c r="D41">
        <v>1200</v>
      </c>
      <c r="E41" t="s">
        <v>584</v>
      </c>
      <c r="F41" s="4">
        <f>Table132[[#This Row],[CAPACITY_kT]]*0.75</f>
        <v>900</v>
      </c>
      <c r="G41">
        <v>35.7567224256616</v>
      </c>
      <c r="H41">
        <v>112.904947238143</v>
      </c>
      <c r="I41" s="4"/>
      <c r="J41" s="4"/>
      <c r="K41" s="4"/>
      <c r="L41" s="17">
        <f>37455.01*Table132[[#This Row],[CAPACITY_kT]]/66490</f>
        <v>675.98153105730182</v>
      </c>
      <c r="M41" s="17">
        <f>26087.72*Table132[[#This Row],[CAPACITY_kT]]/66490</f>
        <v>470.82665062415401</v>
      </c>
    </row>
    <row r="42" spans="1:13" x14ac:dyDescent="0.25">
      <c r="A42" s="7" t="s">
        <v>1188</v>
      </c>
      <c r="B42" s="10" t="s">
        <v>544</v>
      </c>
      <c r="C42" s="2" t="s">
        <v>0</v>
      </c>
      <c r="D42">
        <v>300</v>
      </c>
      <c r="E42" s="10" t="s">
        <v>584</v>
      </c>
      <c r="F42" s="4">
        <f>Table132[[#This Row],[CAPACITY_kT]]*0.75</f>
        <v>225</v>
      </c>
      <c r="G42">
        <v>36.3601014733947</v>
      </c>
      <c r="H42">
        <v>112.851724877885</v>
      </c>
      <c r="I42" s="4"/>
      <c r="J42" s="4"/>
      <c r="K42" s="4"/>
      <c r="L42" s="17">
        <f>37455.01*Table132[[#This Row],[CAPACITY_kT]]/66490</f>
        <v>168.99538276432546</v>
      </c>
      <c r="M42" s="17">
        <f>26087.72*Table132[[#This Row],[CAPACITY_kT]]/66490</f>
        <v>117.7066626560385</v>
      </c>
    </row>
    <row r="43" spans="1:13" x14ac:dyDescent="0.25">
      <c r="A43" s="7" t="s">
        <v>1189</v>
      </c>
      <c r="B43" t="s">
        <v>545</v>
      </c>
      <c r="C43" s="2" t="s">
        <v>0</v>
      </c>
      <c r="D43">
        <v>300</v>
      </c>
      <c r="E43" t="s">
        <v>584</v>
      </c>
      <c r="F43" s="4">
        <f>Table132[[#This Row],[CAPACITY_kT]]*0.75</f>
        <v>225</v>
      </c>
      <c r="G43">
        <v>35.466490563900798</v>
      </c>
      <c r="H43">
        <v>112.59844192441</v>
      </c>
      <c r="I43" s="4"/>
      <c r="J43" s="4"/>
      <c r="K43" s="4"/>
      <c r="L43" s="17">
        <f>37455.01*Table132[[#This Row],[CAPACITY_kT]]/66490</f>
        <v>168.99538276432546</v>
      </c>
      <c r="M43" s="17">
        <f>26087.72*Table132[[#This Row],[CAPACITY_kT]]/66490</f>
        <v>117.7066626560385</v>
      </c>
    </row>
    <row r="44" spans="1:13" x14ac:dyDescent="0.25">
      <c r="A44" s="7" t="s">
        <v>1190</v>
      </c>
      <c r="B44" t="s">
        <v>546</v>
      </c>
      <c r="C44" s="2" t="s">
        <v>0</v>
      </c>
      <c r="D44">
        <v>520</v>
      </c>
      <c r="E44" t="s">
        <v>590</v>
      </c>
      <c r="F44" s="4">
        <f>Table132[[#This Row],[CAPACITY_kT]]*0.75</f>
        <v>390</v>
      </c>
      <c r="G44">
        <v>44.231224417621902</v>
      </c>
      <c r="H44">
        <v>86.302048811384097</v>
      </c>
      <c r="I44" s="4"/>
      <c r="J44" s="4"/>
      <c r="K44" s="4"/>
      <c r="L44" s="17">
        <f>37455.01*Table132[[#This Row],[CAPACITY_kT]]/66490</f>
        <v>292.92533012483079</v>
      </c>
      <c r="M44" s="17">
        <f>26087.72*Table132[[#This Row],[CAPACITY_kT]]/66490</f>
        <v>204.02488193713342</v>
      </c>
    </row>
    <row r="45" spans="1:13" x14ac:dyDescent="0.25">
      <c r="A45" s="7" t="s">
        <v>1191</v>
      </c>
      <c r="B45" t="s">
        <v>547</v>
      </c>
      <c r="C45" s="2" t="s">
        <v>0</v>
      </c>
      <c r="D45">
        <v>800</v>
      </c>
      <c r="E45" t="s">
        <v>600</v>
      </c>
      <c r="F45" s="4">
        <f>Table132[[#This Row],[CAPACITY_kT]]*0.75</f>
        <v>600</v>
      </c>
      <c r="G45">
        <v>41.787009140518997</v>
      </c>
      <c r="H45">
        <v>86.162310343860597</v>
      </c>
      <c r="I45" s="4"/>
      <c r="J45" s="4"/>
      <c r="K45" s="4"/>
      <c r="L45" s="17">
        <f>37455.01*Table132[[#This Row],[CAPACITY_kT]]/66490</f>
        <v>450.65435403820123</v>
      </c>
      <c r="M45" s="17">
        <f>26087.72*Table132[[#This Row],[CAPACITY_kT]]/66490</f>
        <v>313.88443374943603</v>
      </c>
    </row>
    <row r="46" spans="1:13" x14ac:dyDescent="0.25">
      <c r="A46" s="7" t="s">
        <v>1192</v>
      </c>
      <c r="B46" t="s">
        <v>548</v>
      </c>
      <c r="C46" s="2" t="s">
        <v>0</v>
      </c>
      <c r="D46">
        <v>210</v>
      </c>
      <c r="E46" t="s">
        <v>601</v>
      </c>
      <c r="F46" s="4">
        <f>Table132[[#This Row],[CAPACITY_kT]]*0.75</f>
        <v>157.5</v>
      </c>
      <c r="G46">
        <v>44.079270797253699</v>
      </c>
      <c r="H46">
        <v>88.589010332874494</v>
      </c>
      <c r="I46" s="4"/>
      <c r="J46" s="4"/>
      <c r="K46" s="4"/>
      <c r="L46" s="17">
        <f>37455.01*Table132[[#This Row],[CAPACITY_kT]]/66490</f>
        <v>118.29676793502783</v>
      </c>
      <c r="M46" s="17">
        <f>26087.72*Table132[[#This Row],[CAPACITY_kT]]/66490</f>
        <v>82.394663859226952</v>
      </c>
    </row>
    <row r="47" spans="1:13" x14ac:dyDescent="0.25">
      <c r="A47" s="7" t="s">
        <v>1193</v>
      </c>
      <c r="B47" t="s">
        <v>549</v>
      </c>
      <c r="C47" s="2" t="s">
        <v>0</v>
      </c>
      <c r="D47">
        <v>700</v>
      </c>
      <c r="E47" t="s">
        <v>602</v>
      </c>
      <c r="F47" s="4">
        <f>Table132[[#This Row],[CAPACITY_kT]]*0.75</f>
        <v>525</v>
      </c>
      <c r="G47">
        <v>44.396285357224599</v>
      </c>
      <c r="H47">
        <v>84.908142444044401</v>
      </c>
      <c r="I47" s="4"/>
      <c r="J47" s="4"/>
      <c r="K47" s="4"/>
      <c r="L47" s="17">
        <f>37455.01*Table132[[#This Row],[CAPACITY_kT]]/66490</f>
        <v>394.32255978342607</v>
      </c>
      <c r="M47" s="17">
        <f>26087.72*Table132[[#This Row],[CAPACITY_kT]]/66490</f>
        <v>274.64887953075652</v>
      </c>
    </row>
    <row r="48" spans="1:13" x14ac:dyDescent="0.25">
      <c r="A48" s="7" t="s">
        <v>1194</v>
      </c>
      <c r="B48" t="s">
        <v>550</v>
      </c>
      <c r="C48" s="2" t="s">
        <v>0</v>
      </c>
      <c r="D48">
        <v>700</v>
      </c>
      <c r="E48" t="s">
        <v>603</v>
      </c>
      <c r="F48" s="4">
        <f>Table132[[#This Row],[CAPACITY_kT]]*0.75</f>
        <v>525</v>
      </c>
      <c r="G48">
        <v>44.786346998022402</v>
      </c>
      <c r="H48">
        <v>88.859354500542096</v>
      </c>
      <c r="I48" s="4"/>
      <c r="J48" s="4"/>
      <c r="K48" s="4"/>
      <c r="L48" s="17">
        <f>37455.01*Table132[[#This Row],[CAPACITY_kT]]/66490</f>
        <v>394.32255978342607</v>
      </c>
      <c r="M48" s="17">
        <f>26087.72*Table132[[#This Row],[CAPACITY_kT]]/66490</f>
        <v>274.64887953075652</v>
      </c>
    </row>
    <row r="49" spans="1:13" x14ac:dyDescent="0.25">
      <c r="A49" s="7" t="s">
        <v>1195</v>
      </c>
      <c r="B49" t="s">
        <v>551</v>
      </c>
      <c r="C49" s="2" t="s">
        <v>0</v>
      </c>
      <c r="D49">
        <v>520</v>
      </c>
      <c r="E49" t="s">
        <v>590</v>
      </c>
      <c r="F49" s="4">
        <f>Table132[[#This Row],[CAPACITY_kT]]*0.75</f>
        <v>390</v>
      </c>
      <c r="G49">
        <v>41.753111496979599</v>
      </c>
      <c r="H49">
        <v>83.018193036085805</v>
      </c>
      <c r="I49" s="4"/>
      <c r="J49" s="4"/>
      <c r="K49" s="4"/>
      <c r="L49" s="17">
        <f>37455.01*Table132[[#This Row],[CAPACITY_kT]]/66490</f>
        <v>292.92533012483079</v>
      </c>
      <c r="M49" s="17">
        <f>26087.72*Table132[[#This Row],[CAPACITY_kT]]/66490</f>
        <v>204.02488193713342</v>
      </c>
    </row>
    <row r="50" spans="1:13" x14ac:dyDescent="0.25">
      <c r="A50" s="7" t="s">
        <v>1196</v>
      </c>
      <c r="B50" s="9" t="s">
        <v>552</v>
      </c>
      <c r="C50" s="2" t="s">
        <v>0</v>
      </c>
      <c r="D50">
        <v>900</v>
      </c>
      <c r="E50" t="s">
        <v>584</v>
      </c>
      <c r="F50" s="4">
        <f>Table132[[#This Row],[CAPACITY_kT]]*0.75</f>
        <v>675</v>
      </c>
      <c r="G50">
        <v>31.939665967858499</v>
      </c>
      <c r="H50">
        <v>119.594851557029</v>
      </c>
      <c r="I50" s="4"/>
      <c r="J50" s="4"/>
      <c r="K50" s="4"/>
      <c r="L50" s="17">
        <f>37455.01*Table132[[#This Row],[CAPACITY_kT]]/66490</f>
        <v>506.9861482929764</v>
      </c>
      <c r="M50" s="17">
        <f>26087.72*Table132[[#This Row],[CAPACITY_kT]]/66490</f>
        <v>353.11998796811548</v>
      </c>
    </row>
    <row r="51" spans="1:13" x14ac:dyDescent="0.25">
      <c r="A51" s="7" t="s">
        <v>1197</v>
      </c>
      <c r="B51" t="s">
        <v>553</v>
      </c>
      <c r="C51" s="2" t="s">
        <v>0</v>
      </c>
      <c r="D51">
        <v>740</v>
      </c>
      <c r="E51" t="s">
        <v>604</v>
      </c>
      <c r="F51" s="4">
        <f>Table132[[#This Row],[CAPACITY_kT]]*0.75</f>
        <v>555</v>
      </c>
      <c r="G51">
        <v>41.266692394217998</v>
      </c>
      <c r="H51">
        <v>123.705718811281</v>
      </c>
      <c r="I51" s="4"/>
      <c r="J51" s="4"/>
      <c r="K51" s="4"/>
      <c r="L51" s="17">
        <f>37455.01*Table132[[#This Row],[CAPACITY_kT]]/66490</f>
        <v>416.85527748533616</v>
      </c>
      <c r="M51" s="17">
        <f>26087.72*Table132[[#This Row],[CAPACITY_kT]]/66490</f>
        <v>290.3431012182283</v>
      </c>
    </row>
    <row r="52" spans="1:13" x14ac:dyDescent="0.25">
      <c r="A52" s="7" t="s">
        <v>1198</v>
      </c>
      <c r="B52" t="s">
        <v>554</v>
      </c>
      <c r="C52" s="2" t="s">
        <v>0</v>
      </c>
      <c r="D52">
        <v>300</v>
      </c>
      <c r="E52" t="s">
        <v>584</v>
      </c>
      <c r="F52" s="4">
        <f>Table132[[#This Row],[CAPACITY_kT]]*0.75</f>
        <v>225</v>
      </c>
      <c r="G52">
        <v>31.965096532270898</v>
      </c>
      <c r="H52">
        <v>120.50267501470201</v>
      </c>
      <c r="I52" s="4"/>
      <c r="J52" s="4"/>
      <c r="K52" s="4"/>
      <c r="L52" s="17">
        <f>37455.01*Table132[[#This Row],[CAPACITY_kT]]/66490</f>
        <v>168.99538276432546</v>
      </c>
      <c r="M52" s="17">
        <f>26087.72*Table132[[#This Row],[CAPACITY_kT]]/66490</f>
        <v>117.7066626560385</v>
      </c>
    </row>
    <row r="53" spans="1:13" x14ac:dyDescent="0.25">
      <c r="A53" s="7" t="s">
        <v>1199</v>
      </c>
      <c r="B53" t="s">
        <v>555</v>
      </c>
      <c r="C53" s="2" t="s">
        <v>0</v>
      </c>
      <c r="D53">
        <v>300</v>
      </c>
      <c r="E53" t="s">
        <v>584</v>
      </c>
      <c r="F53" s="4">
        <f>Table132[[#This Row],[CAPACITY_kT]]*0.75</f>
        <v>225</v>
      </c>
      <c r="G53">
        <v>33.771633083687298</v>
      </c>
      <c r="H53">
        <v>119.764499270044</v>
      </c>
      <c r="I53" s="4"/>
      <c r="J53" s="4"/>
      <c r="K53" s="4"/>
      <c r="L53" s="17">
        <f>37455.01*Table132[[#This Row],[CAPACITY_kT]]/66490</f>
        <v>168.99538276432546</v>
      </c>
      <c r="M53" s="17">
        <f>26087.72*Table132[[#This Row],[CAPACITY_kT]]/66490</f>
        <v>117.7066626560385</v>
      </c>
    </row>
    <row r="54" spans="1:13" x14ac:dyDescent="0.25">
      <c r="A54" s="7" t="s">
        <v>1200</v>
      </c>
      <c r="B54" t="s">
        <v>556</v>
      </c>
      <c r="C54" s="2" t="s">
        <v>0</v>
      </c>
      <c r="D54">
        <v>1600</v>
      </c>
      <c r="E54" t="s">
        <v>584</v>
      </c>
      <c r="F54" s="4">
        <f>Table132[[#This Row],[CAPACITY_kT]]*0.75</f>
        <v>1200</v>
      </c>
      <c r="G54">
        <v>31.424421262255802</v>
      </c>
      <c r="H54">
        <v>119.85505662817999</v>
      </c>
      <c r="I54" s="4"/>
      <c r="J54" s="4"/>
      <c r="K54" s="4"/>
      <c r="L54" s="17">
        <f>37455.01*Table132[[#This Row],[CAPACITY_kT]]/66490</f>
        <v>901.30870807640247</v>
      </c>
      <c r="M54" s="17">
        <f>26087.72*Table132[[#This Row],[CAPACITY_kT]]/66490</f>
        <v>627.76886749887205</v>
      </c>
    </row>
    <row r="55" spans="1:13" x14ac:dyDescent="0.25">
      <c r="A55" s="7" t="s">
        <v>1201</v>
      </c>
      <c r="B55" t="s">
        <v>557</v>
      </c>
      <c r="C55" s="2" t="s">
        <v>0</v>
      </c>
      <c r="D55">
        <v>800</v>
      </c>
      <c r="E55" t="s">
        <v>584</v>
      </c>
      <c r="F55" s="4">
        <f>Table132[[#This Row],[CAPACITY_kT]]*0.75</f>
        <v>600</v>
      </c>
      <c r="G55">
        <v>38.363510639451199</v>
      </c>
      <c r="H55">
        <v>117.643817557218</v>
      </c>
      <c r="I55" s="4"/>
      <c r="J55" s="4"/>
      <c r="K55" s="4"/>
      <c r="L55" s="17">
        <f>37455.01*Table132[[#This Row],[CAPACITY_kT]]/66490</f>
        <v>450.65435403820123</v>
      </c>
      <c r="M55" s="17">
        <f>26087.72*Table132[[#This Row],[CAPACITY_kT]]/66490</f>
        <v>313.88443374943603</v>
      </c>
    </row>
    <row r="56" spans="1:13" x14ac:dyDescent="0.25">
      <c r="A56" s="7" t="s">
        <v>1202</v>
      </c>
      <c r="B56" t="s">
        <v>558</v>
      </c>
      <c r="C56" s="2" t="s">
        <v>0</v>
      </c>
      <c r="D56">
        <v>1260</v>
      </c>
      <c r="E56" t="s">
        <v>584</v>
      </c>
      <c r="F56" s="4">
        <f>Table132[[#This Row],[CAPACITY_kT]]*0.75</f>
        <v>945</v>
      </c>
      <c r="G56">
        <v>37.8704906281436</v>
      </c>
      <c r="H56">
        <v>116.571235457203</v>
      </c>
      <c r="I56" s="4"/>
      <c r="J56" s="4"/>
      <c r="K56" s="4"/>
      <c r="L56" s="17">
        <f>37455.01*Table132[[#This Row],[CAPACITY_kT]]/66490</f>
        <v>709.78060761016695</v>
      </c>
      <c r="M56" s="17">
        <f>26087.72*Table132[[#This Row],[CAPACITY_kT]]/66490</f>
        <v>494.36798315536174</v>
      </c>
    </row>
    <row r="57" spans="1:13" x14ac:dyDescent="0.25">
      <c r="A57" s="7" t="s">
        <v>1203</v>
      </c>
      <c r="B57" s="10" t="s">
        <v>559</v>
      </c>
      <c r="C57" s="2" t="s">
        <v>0</v>
      </c>
      <c r="D57">
        <v>400</v>
      </c>
      <c r="E57" s="10" t="s">
        <v>584</v>
      </c>
      <c r="F57" s="4">
        <f>Table132[[#This Row],[CAPACITY_kT]]*0.75</f>
        <v>300</v>
      </c>
      <c r="G57">
        <v>36.093133248729501</v>
      </c>
      <c r="H57">
        <v>114.12165422978001</v>
      </c>
      <c r="I57" s="4"/>
      <c r="J57" s="4"/>
      <c r="K57" s="4"/>
      <c r="L57" s="17">
        <f>37455.01*Table132[[#This Row],[CAPACITY_kT]]/66490</f>
        <v>225.32717701910062</v>
      </c>
      <c r="M57" s="17">
        <f>26087.72*Table132[[#This Row],[CAPACITY_kT]]/66490</f>
        <v>156.94221687471801</v>
      </c>
    </row>
    <row r="58" spans="1:13" x14ac:dyDescent="0.25">
      <c r="A58" s="7" t="s">
        <v>1204</v>
      </c>
      <c r="B58" t="s">
        <v>560</v>
      </c>
      <c r="C58" s="2" t="s">
        <v>0</v>
      </c>
      <c r="D58">
        <v>200</v>
      </c>
      <c r="E58" t="s">
        <v>584</v>
      </c>
      <c r="F58" s="4">
        <f>Table132[[#This Row],[CAPACITY_kT]]*0.75</f>
        <v>150</v>
      </c>
      <c r="G58">
        <v>35.146993889636299</v>
      </c>
      <c r="H58">
        <v>114.185229184104</v>
      </c>
      <c r="I58" s="4"/>
      <c r="J58" s="4"/>
      <c r="K58" s="4"/>
      <c r="L58" s="17">
        <f>37455.01*Table132[[#This Row],[CAPACITY_kT]]/66490</f>
        <v>112.66358850955031</v>
      </c>
      <c r="M58" s="17">
        <f>26087.72*Table132[[#This Row],[CAPACITY_kT]]/66490</f>
        <v>78.471108437359007</v>
      </c>
    </row>
    <row r="59" spans="1:13" x14ac:dyDescent="0.25">
      <c r="A59" s="7" t="s">
        <v>1205</v>
      </c>
      <c r="B59" t="s">
        <v>561</v>
      </c>
      <c r="C59" s="2" t="s">
        <v>0</v>
      </c>
      <c r="D59">
        <v>2100</v>
      </c>
      <c r="E59" t="s">
        <v>584</v>
      </c>
      <c r="F59" s="4">
        <f>Table132[[#This Row],[CAPACITY_kT]]*0.75</f>
        <v>1575</v>
      </c>
      <c r="G59">
        <v>35.179726212476503</v>
      </c>
      <c r="H59">
        <v>113.795497317662</v>
      </c>
      <c r="I59" s="4"/>
      <c r="J59" s="4"/>
      <c r="K59" s="4"/>
      <c r="L59" s="17">
        <f>37455.01*Table132[[#This Row],[CAPACITY_kT]]/66490</f>
        <v>1182.9676793502783</v>
      </c>
      <c r="M59" s="17">
        <f>26087.72*Table132[[#This Row],[CAPACITY_kT]]/66490</f>
        <v>823.94663859226955</v>
      </c>
    </row>
    <row r="60" spans="1:13" x14ac:dyDescent="0.25">
      <c r="A60" s="7" t="s">
        <v>1206</v>
      </c>
      <c r="B60" t="s">
        <v>562</v>
      </c>
      <c r="C60" s="2" t="s">
        <v>0</v>
      </c>
      <c r="D60">
        <v>1600</v>
      </c>
      <c r="E60" t="s">
        <v>584</v>
      </c>
      <c r="F60" s="4">
        <f>Table132[[#This Row],[CAPACITY_kT]]*0.75</f>
        <v>1200</v>
      </c>
      <c r="G60">
        <v>34.762557702082901</v>
      </c>
      <c r="H60">
        <v>114.486781828272</v>
      </c>
      <c r="I60" s="4"/>
      <c r="J60" s="4"/>
      <c r="K60" s="4"/>
      <c r="L60" s="17">
        <f>37455.01*Table132[[#This Row],[CAPACITY_kT]]/66490</f>
        <v>901.30870807640247</v>
      </c>
      <c r="M60" s="17">
        <f>26087.72*Table132[[#This Row],[CAPACITY_kT]]/66490</f>
        <v>627.76886749887205</v>
      </c>
    </row>
    <row r="61" spans="1:13" x14ac:dyDescent="0.25">
      <c r="A61" s="7" t="s">
        <v>1207</v>
      </c>
      <c r="B61" t="s">
        <v>563</v>
      </c>
      <c r="C61" s="2" t="s">
        <v>0</v>
      </c>
      <c r="D61">
        <v>120</v>
      </c>
      <c r="E61" t="s">
        <v>584</v>
      </c>
      <c r="F61" s="4">
        <f>Table132[[#This Row],[CAPACITY_kT]]*0.75</f>
        <v>90</v>
      </c>
      <c r="G61">
        <v>35.122801931670701</v>
      </c>
      <c r="H61">
        <v>113.394255371011</v>
      </c>
      <c r="I61" s="4"/>
      <c r="J61" s="4"/>
      <c r="K61" s="4"/>
      <c r="L61" s="17">
        <f>37455.01*Table132[[#This Row],[CAPACITY_kT]]/66490</f>
        <v>67.598153105730191</v>
      </c>
      <c r="M61" s="17">
        <f>26087.72*Table132[[#This Row],[CAPACITY_kT]]/66490</f>
        <v>47.082665062415408</v>
      </c>
    </row>
    <row r="62" spans="1:13" x14ac:dyDescent="0.25">
      <c r="A62" s="7" t="s">
        <v>1208</v>
      </c>
      <c r="B62" t="s">
        <v>564</v>
      </c>
      <c r="C62" s="2" t="s">
        <v>0</v>
      </c>
      <c r="D62">
        <v>520</v>
      </c>
      <c r="E62" t="s">
        <v>584</v>
      </c>
      <c r="F62" s="4">
        <f>Table132[[#This Row],[CAPACITY_kT]]*0.75</f>
        <v>390</v>
      </c>
      <c r="G62">
        <v>35.181903435778999</v>
      </c>
      <c r="H62">
        <v>112.80526645526901</v>
      </c>
      <c r="I62" s="4"/>
      <c r="J62" s="4"/>
      <c r="K62" s="4"/>
      <c r="L62" s="17">
        <f>37455.01*Table132[[#This Row],[CAPACITY_kT]]/66490</f>
        <v>292.92533012483079</v>
      </c>
      <c r="M62" s="17">
        <f>26087.72*Table132[[#This Row],[CAPACITY_kT]]/66490</f>
        <v>204.02488193713342</v>
      </c>
    </row>
    <row r="63" spans="1:13" x14ac:dyDescent="0.25">
      <c r="A63" s="7" t="s">
        <v>1209</v>
      </c>
      <c r="B63" t="s">
        <v>565</v>
      </c>
      <c r="C63" s="2" t="s">
        <v>0</v>
      </c>
      <c r="D63">
        <v>1100</v>
      </c>
      <c r="E63" t="s">
        <v>584</v>
      </c>
      <c r="F63" s="4">
        <f>Table132[[#This Row],[CAPACITY_kT]]*0.75</f>
        <v>825</v>
      </c>
      <c r="G63">
        <v>34.505055173837</v>
      </c>
      <c r="H63">
        <v>112.206047370593</v>
      </c>
      <c r="I63" s="4"/>
      <c r="J63" s="4"/>
      <c r="K63" s="4"/>
      <c r="L63" s="17">
        <f>37455.01*Table132[[#This Row],[CAPACITY_kT]]/66490</f>
        <v>619.64973680252672</v>
      </c>
      <c r="M63" s="17">
        <f>26087.72*Table132[[#This Row],[CAPACITY_kT]]/66490</f>
        <v>431.5910964054745</v>
      </c>
    </row>
    <row r="64" spans="1:13" x14ac:dyDescent="0.25">
      <c r="A64" s="7" t="s">
        <v>1210</v>
      </c>
      <c r="B64" t="s">
        <v>566</v>
      </c>
      <c r="C64" s="2" t="s">
        <v>0</v>
      </c>
      <c r="D64">
        <v>1320</v>
      </c>
      <c r="E64" t="s">
        <v>584</v>
      </c>
      <c r="F64" s="4">
        <f>Table132[[#This Row],[CAPACITY_kT]]*0.75</f>
        <v>990</v>
      </c>
      <c r="G64">
        <v>19.571963715348701</v>
      </c>
      <c r="H64">
        <v>109.85954700204501</v>
      </c>
      <c r="I64" s="4"/>
      <c r="J64" s="4"/>
      <c r="K64" s="4"/>
      <c r="L64" s="17">
        <f>37455.01*Table132[[#This Row],[CAPACITY_kT]]/66490</f>
        <v>743.57968416303208</v>
      </c>
      <c r="M64" s="17">
        <f>26087.72*Table132[[#This Row],[CAPACITY_kT]]/66490</f>
        <v>517.90931568656936</v>
      </c>
    </row>
    <row r="65" spans="1:13" x14ac:dyDescent="0.25">
      <c r="A65" s="7" t="s">
        <v>1211</v>
      </c>
      <c r="B65" t="s">
        <v>567</v>
      </c>
      <c r="C65" s="2" t="s">
        <v>0</v>
      </c>
      <c r="D65">
        <v>1400</v>
      </c>
      <c r="E65" t="s">
        <v>605</v>
      </c>
      <c r="F65" s="4">
        <f>Table132[[#This Row],[CAPACITY_kT]]*0.75</f>
        <v>1050</v>
      </c>
      <c r="G65">
        <v>30.393943577479799</v>
      </c>
      <c r="H65">
        <v>111.65292337048</v>
      </c>
      <c r="I65" s="4"/>
      <c r="J65" s="4"/>
      <c r="K65" s="4"/>
      <c r="L65" s="17">
        <f>37455.01*Table132[[#This Row],[CAPACITY_kT]]/66490</f>
        <v>788.64511956685214</v>
      </c>
      <c r="M65" s="17">
        <f>26087.72*Table132[[#This Row],[CAPACITY_kT]]/66490</f>
        <v>549.29775906151303</v>
      </c>
    </row>
    <row r="66" spans="1:13" x14ac:dyDescent="0.25">
      <c r="A66" s="7" t="s">
        <v>1212</v>
      </c>
      <c r="B66" t="s">
        <v>568</v>
      </c>
      <c r="C66" s="2" t="s">
        <v>0</v>
      </c>
      <c r="D66">
        <v>1000</v>
      </c>
      <c r="E66" t="s">
        <v>606</v>
      </c>
      <c r="F66" s="4">
        <f>Table132[[#This Row],[CAPACITY_kT]]*0.75</f>
        <v>750</v>
      </c>
      <c r="G66">
        <v>30.962292182341901</v>
      </c>
      <c r="H66">
        <v>112.194570641659</v>
      </c>
      <c r="I66" s="4"/>
      <c r="J66" s="4"/>
      <c r="K66" s="4"/>
      <c r="L66" s="17">
        <f>37455.01*Table132[[#This Row],[CAPACITY_kT]]/66490</f>
        <v>563.3179425477515</v>
      </c>
      <c r="M66" s="17">
        <f>26087.72*Table132[[#This Row],[CAPACITY_kT]]/66490</f>
        <v>392.35554218679499</v>
      </c>
    </row>
    <row r="67" spans="1:13" x14ac:dyDescent="0.25">
      <c r="A67" s="7" t="s">
        <v>1213</v>
      </c>
      <c r="B67" t="s">
        <v>569</v>
      </c>
      <c r="C67" s="2" t="s">
        <v>0</v>
      </c>
      <c r="D67">
        <v>600</v>
      </c>
      <c r="E67" t="s">
        <v>607</v>
      </c>
      <c r="F67" s="4">
        <f>Table132[[#This Row],[CAPACITY_kT]]*0.75</f>
        <v>450</v>
      </c>
      <c r="G67">
        <v>30.491401658244101</v>
      </c>
      <c r="H67">
        <v>112.88328445513901</v>
      </c>
      <c r="I67" s="4"/>
      <c r="J67" s="4"/>
      <c r="K67" s="4"/>
      <c r="L67" s="17">
        <f>37455.01*Table132[[#This Row],[CAPACITY_kT]]/66490</f>
        <v>337.99076552865091</v>
      </c>
      <c r="M67" s="17">
        <f>26087.72*Table132[[#This Row],[CAPACITY_kT]]/66490</f>
        <v>235.41332531207701</v>
      </c>
    </row>
    <row r="68" spans="1:13" x14ac:dyDescent="0.25">
      <c r="A68" s="7" t="s">
        <v>1214</v>
      </c>
      <c r="B68" s="10" t="s">
        <v>570</v>
      </c>
      <c r="C68" s="2" t="s">
        <v>0</v>
      </c>
      <c r="D68">
        <v>300</v>
      </c>
      <c r="E68" s="10" t="s">
        <v>584</v>
      </c>
      <c r="F68" s="4">
        <f>Table132[[#This Row],[CAPACITY_kT]]*0.75</f>
        <v>225</v>
      </c>
      <c r="G68">
        <v>36.814081297735001</v>
      </c>
      <c r="H68">
        <v>111.646965238921</v>
      </c>
      <c r="I68" s="4"/>
      <c r="J68" s="4"/>
      <c r="K68" s="4"/>
      <c r="L68" s="17">
        <f>37455.01*Table132[[#This Row],[CAPACITY_kT]]/66490</f>
        <v>168.99538276432546</v>
      </c>
      <c r="M68" s="17">
        <f>26087.72*Table132[[#This Row],[CAPACITY_kT]]/66490</f>
        <v>117.7066626560385</v>
      </c>
    </row>
    <row r="69" spans="1:13" x14ac:dyDescent="0.25">
      <c r="A69" s="7" t="s">
        <v>1215</v>
      </c>
      <c r="B69" s="10" t="s">
        <v>571</v>
      </c>
      <c r="C69" s="2" t="s">
        <v>0</v>
      </c>
      <c r="D69">
        <v>700</v>
      </c>
      <c r="E69" s="10" t="s">
        <v>608</v>
      </c>
      <c r="F69" s="4">
        <f>Table132[[#This Row],[CAPACITY_kT]]*0.75</f>
        <v>525</v>
      </c>
      <c r="G69">
        <v>35.974723045220102</v>
      </c>
      <c r="H69">
        <v>103.281228557144</v>
      </c>
      <c r="I69" s="4"/>
      <c r="J69" s="4"/>
      <c r="K69" s="4"/>
      <c r="L69" s="17">
        <f>37455.01*Table132[[#This Row],[CAPACITY_kT]]/66490</f>
        <v>394.32255978342607</v>
      </c>
      <c r="M69" s="17">
        <f>26087.72*Table132[[#This Row],[CAPACITY_kT]]/66490</f>
        <v>274.64887953075652</v>
      </c>
    </row>
    <row r="70" spans="1:13" x14ac:dyDescent="0.25">
      <c r="A70" s="7" t="s">
        <v>1216</v>
      </c>
      <c r="B70" t="s">
        <v>572</v>
      </c>
      <c r="C70" s="2" t="s">
        <v>0</v>
      </c>
      <c r="D70">
        <v>520</v>
      </c>
      <c r="E70" t="s">
        <v>590</v>
      </c>
      <c r="F70" s="4">
        <f>Table132[[#This Row],[CAPACITY_kT]]*0.75</f>
        <v>390</v>
      </c>
      <c r="G70">
        <v>28.601213312672201</v>
      </c>
      <c r="H70">
        <v>105.73432404856401</v>
      </c>
      <c r="I70" s="4"/>
      <c r="J70" s="4"/>
      <c r="K70" s="4"/>
      <c r="L70" s="17">
        <f>37455.01*Table132[[#This Row],[CAPACITY_kT]]/66490</f>
        <v>292.92533012483079</v>
      </c>
      <c r="M70" s="17">
        <f>26087.72*Table132[[#This Row],[CAPACITY_kT]]/66490</f>
        <v>204.02488193713342</v>
      </c>
    </row>
    <row r="71" spans="1:13" x14ac:dyDescent="0.25">
      <c r="A71" s="7" t="s">
        <v>1217</v>
      </c>
      <c r="B71" t="s">
        <v>573</v>
      </c>
      <c r="C71" s="2" t="s">
        <v>0</v>
      </c>
      <c r="D71">
        <v>500</v>
      </c>
      <c r="E71" t="s">
        <v>609</v>
      </c>
      <c r="F71" s="4">
        <f>Table132[[#This Row],[CAPACITY_kT]]*0.75</f>
        <v>375</v>
      </c>
      <c r="G71">
        <v>41.193566741510303</v>
      </c>
      <c r="H71">
        <v>121.99951466586</v>
      </c>
      <c r="I71" s="4"/>
      <c r="J71" s="4"/>
      <c r="K71" s="4"/>
      <c r="L71" s="17">
        <f>37455.01*Table132[[#This Row],[CAPACITY_kT]]/66490</f>
        <v>281.65897127387575</v>
      </c>
      <c r="M71" s="17">
        <f>26087.72*Table132[[#This Row],[CAPACITY_kT]]/66490</f>
        <v>196.1777710933975</v>
      </c>
    </row>
    <row r="72" spans="1:13" x14ac:dyDescent="0.25">
      <c r="A72" s="7" t="s">
        <v>1218</v>
      </c>
      <c r="B72" t="s">
        <v>574</v>
      </c>
      <c r="C72" s="2" t="s">
        <v>0</v>
      </c>
      <c r="D72">
        <v>1040</v>
      </c>
      <c r="E72" t="s">
        <v>584</v>
      </c>
      <c r="F72" s="4">
        <f>Table132[[#This Row],[CAPACITY_kT]]*0.75</f>
        <v>780</v>
      </c>
      <c r="G72">
        <v>39.359019001450498</v>
      </c>
      <c r="H72">
        <v>106.97891091307</v>
      </c>
      <c r="I72" s="4"/>
      <c r="J72" s="4"/>
      <c r="K72" s="4"/>
      <c r="L72" s="17">
        <f>37455.01*Table132[[#This Row],[CAPACITY_kT]]/66490</f>
        <v>585.85066024966159</v>
      </c>
      <c r="M72" s="17">
        <f>26087.72*Table132[[#This Row],[CAPACITY_kT]]/66490</f>
        <v>408.04976387426683</v>
      </c>
    </row>
    <row r="73" spans="1:13" x14ac:dyDescent="0.25">
      <c r="A73" s="7" t="s">
        <v>1219</v>
      </c>
      <c r="B73" t="s">
        <v>575</v>
      </c>
      <c r="C73" s="2" t="s">
        <v>0</v>
      </c>
      <c r="D73">
        <v>1320</v>
      </c>
      <c r="E73" s="10" t="s">
        <v>584</v>
      </c>
      <c r="F73" s="4">
        <f>Table132[[#This Row],[CAPACITY_kT]]*0.75</f>
        <v>990</v>
      </c>
      <c r="G73">
        <v>29.5373840674444</v>
      </c>
      <c r="H73">
        <v>107.49473379115901</v>
      </c>
      <c r="I73" s="4"/>
      <c r="J73" s="4"/>
      <c r="K73" s="4"/>
      <c r="L73" s="17">
        <f>37455.01*Table132[[#This Row],[CAPACITY_kT]]/66490</f>
        <v>743.57968416303208</v>
      </c>
      <c r="M73" s="17">
        <f>26087.72*Table132[[#This Row],[CAPACITY_kT]]/66490</f>
        <v>517.90931568656936</v>
      </c>
    </row>
    <row r="74" spans="1:13" x14ac:dyDescent="0.25">
      <c r="A74" s="7" t="s">
        <v>1220</v>
      </c>
      <c r="B74" t="s">
        <v>576</v>
      </c>
      <c r="C74" s="2" t="s">
        <v>0</v>
      </c>
      <c r="D74">
        <v>300</v>
      </c>
      <c r="E74" s="10" t="s">
        <v>584</v>
      </c>
      <c r="F74" s="4">
        <f>Table132[[#This Row],[CAPACITY_kT]]*0.75</f>
        <v>225</v>
      </c>
      <c r="G74">
        <v>37.269414824817403</v>
      </c>
      <c r="H74">
        <v>113.65550335898099</v>
      </c>
      <c r="I74" s="4"/>
      <c r="J74" s="4"/>
      <c r="K74" s="4"/>
      <c r="L74" s="17">
        <f>37455.01*Table132[[#This Row],[CAPACITY_kT]]/66490</f>
        <v>168.99538276432546</v>
      </c>
      <c r="M74" s="17">
        <f>26087.72*Table132[[#This Row],[CAPACITY_kT]]/66490</f>
        <v>117.7066626560385</v>
      </c>
    </row>
    <row r="75" spans="1:13" x14ac:dyDescent="0.25">
      <c r="A75" s="7" t="s">
        <v>1221</v>
      </c>
      <c r="B75" t="s">
        <v>577</v>
      </c>
      <c r="C75" s="2" t="s">
        <v>0</v>
      </c>
      <c r="D75">
        <v>800</v>
      </c>
      <c r="E75" s="10" t="s">
        <v>591</v>
      </c>
      <c r="F75" s="4">
        <f>Table132[[#This Row],[CAPACITY_kT]]*0.75</f>
        <v>600</v>
      </c>
      <c r="G75">
        <v>37.183997228393302</v>
      </c>
      <c r="H75">
        <v>116.452231941774</v>
      </c>
      <c r="I75" s="4"/>
      <c r="J75" s="4"/>
      <c r="K75" s="4"/>
      <c r="L75" s="17">
        <f>37455.01*Table132[[#This Row],[CAPACITY_kT]]/66490</f>
        <v>450.65435403820123</v>
      </c>
      <c r="M75" s="17">
        <f>26087.72*Table132[[#This Row],[CAPACITY_kT]]/66490</f>
        <v>313.88443374943603</v>
      </c>
    </row>
    <row r="76" spans="1:13" x14ac:dyDescent="0.25">
      <c r="A76" s="7" t="s">
        <v>1222</v>
      </c>
      <c r="B76" t="s">
        <v>578</v>
      </c>
      <c r="C76" s="2" t="s">
        <v>0</v>
      </c>
      <c r="D76">
        <v>520</v>
      </c>
      <c r="E76" s="10" t="s">
        <v>610</v>
      </c>
      <c r="F76" s="4">
        <f>Table132[[#This Row],[CAPACITY_kT]]*0.75</f>
        <v>390</v>
      </c>
      <c r="G76">
        <v>41.719324166969599</v>
      </c>
      <c r="H76">
        <v>83.052117268968701</v>
      </c>
      <c r="I76" s="4"/>
      <c r="J76" s="4"/>
      <c r="K76" s="4"/>
      <c r="L76" s="17">
        <f>37455.01*Table132[[#This Row],[CAPACITY_kT]]/66490</f>
        <v>292.92533012483079</v>
      </c>
      <c r="M76" s="17">
        <f>26087.72*Table132[[#This Row],[CAPACITY_kT]]/66490</f>
        <v>204.02488193713342</v>
      </c>
    </row>
    <row r="77" spans="1:13" x14ac:dyDescent="0.25">
      <c r="A77" s="7" t="s">
        <v>1223</v>
      </c>
      <c r="B77" t="s">
        <v>579</v>
      </c>
      <c r="C77" s="2" t="s">
        <v>0</v>
      </c>
      <c r="D77">
        <v>1040</v>
      </c>
      <c r="E77" s="10" t="s">
        <v>611</v>
      </c>
      <c r="F77" s="4">
        <f>Table132[[#This Row],[CAPACITY_kT]]*0.75</f>
        <v>780</v>
      </c>
      <c r="G77">
        <v>34.521065087572801</v>
      </c>
      <c r="H77">
        <v>109.694588203137</v>
      </c>
      <c r="I77" s="4"/>
      <c r="J77" s="4"/>
      <c r="K77" s="4"/>
      <c r="L77" s="17">
        <f>37455.01*Table132[[#This Row],[CAPACITY_kT]]/66490</f>
        <v>585.85066024966159</v>
      </c>
      <c r="M77" s="17">
        <f>26087.72*Table132[[#This Row],[CAPACITY_kT]]/66490</f>
        <v>408.04976387426683</v>
      </c>
    </row>
    <row r="78" spans="1:13" x14ac:dyDescent="0.25">
      <c r="A78" s="7" t="s">
        <v>1224</v>
      </c>
      <c r="B78" s="9" t="s">
        <v>580</v>
      </c>
      <c r="C78" s="2" t="s">
        <v>0</v>
      </c>
      <c r="D78">
        <v>520</v>
      </c>
      <c r="E78" s="10" t="s">
        <v>612</v>
      </c>
      <c r="F78" s="4">
        <f>Table132[[#This Row],[CAPACITY_kT]]*0.75</f>
        <v>390</v>
      </c>
      <c r="G78">
        <v>34.656114737732302</v>
      </c>
      <c r="H78">
        <v>109.483727137717</v>
      </c>
      <c r="I78" s="4"/>
      <c r="J78" s="4"/>
      <c r="K78" s="4"/>
      <c r="L78" s="17">
        <f>37455.01*Table132[[#This Row],[CAPACITY_kT]]/66490</f>
        <v>292.92533012483079</v>
      </c>
      <c r="M78" s="17">
        <f>26087.72*Table132[[#This Row],[CAPACITY_kT]]/66490</f>
        <v>204.02488193713342</v>
      </c>
    </row>
    <row r="79" spans="1:13" x14ac:dyDescent="0.25">
      <c r="A79" s="7" t="s">
        <v>1225</v>
      </c>
      <c r="B79" t="s">
        <v>581</v>
      </c>
      <c r="C79" s="2" t="s">
        <v>0</v>
      </c>
      <c r="D79">
        <v>500</v>
      </c>
      <c r="E79" s="10" t="s">
        <v>613</v>
      </c>
      <c r="F79" s="4">
        <f>Table132[[#This Row],[CAPACITY_kT]]*0.75</f>
        <v>375</v>
      </c>
      <c r="G79">
        <v>47.178969695312297</v>
      </c>
      <c r="H79">
        <v>130.28500121359201</v>
      </c>
      <c r="I79" s="4"/>
      <c r="J79" s="4"/>
      <c r="K79" s="4"/>
      <c r="L79" s="17">
        <f>37455.01*Table132[[#This Row],[CAPACITY_kT]]/66490</f>
        <v>281.65897127387575</v>
      </c>
      <c r="M79" s="17">
        <f>26087.72*Table132[[#This Row],[CAPACITY_kT]]/66490</f>
        <v>196.1777710933975</v>
      </c>
    </row>
    <row r="80" spans="1:13" x14ac:dyDescent="0.25">
      <c r="A80" s="7" t="s">
        <v>1226</v>
      </c>
      <c r="B80" t="s">
        <v>582</v>
      </c>
      <c r="C80" s="2" t="s">
        <v>0</v>
      </c>
      <c r="D80">
        <v>780</v>
      </c>
      <c r="E80" t="s">
        <v>614</v>
      </c>
      <c r="F80" s="4">
        <f>Table132[[#This Row],[CAPACITY_kT]]*0.75</f>
        <v>585</v>
      </c>
      <c r="G80">
        <v>46.452688231041101</v>
      </c>
      <c r="H80">
        <v>125.209915316856</v>
      </c>
      <c r="I80" s="4"/>
      <c r="J80" s="4"/>
      <c r="K80" s="4"/>
      <c r="L80" s="17">
        <f>37455.01*Table132[[#This Row],[CAPACITY_kT]]/66490</f>
        <v>439.38799518724619</v>
      </c>
      <c r="M80" s="17">
        <f>26087.72*Table132[[#This Row],[CAPACITY_kT]]/66490</f>
        <v>306.03732290570014</v>
      </c>
    </row>
    <row r="81" spans="1:13" x14ac:dyDescent="0.25">
      <c r="A81" s="7" t="s">
        <v>1227</v>
      </c>
      <c r="B81" t="s">
        <v>583</v>
      </c>
      <c r="C81" s="2" t="s">
        <v>0</v>
      </c>
      <c r="D81">
        <v>480</v>
      </c>
      <c r="E81" s="10" t="s">
        <v>615</v>
      </c>
      <c r="F81" s="4">
        <f>Table132[[#This Row],[CAPACITY_kT]]*0.75</f>
        <v>360</v>
      </c>
      <c r="G81">
        <v>35.594050475200298</v>
      </c>
      <c r="H81">
        <v>110.56333916070101</v>
      </c>
      <c r="I81" s="4"/>
      <c r="J81" s="4"/>
      <c r="K81" s="4"/>
      <c r="L81" s="17">
        <f>37455.01*Table132[[#This Row],[CAPACITY_kT]]/66490</f>
        <v>270.39261242292076</v>
      </c>
      <c r="M81" s="17">
        <f>26087.72*Table132[[#This Row],[CAPACITY_kT]]/66490</f>
        <v>188.33066024966163</v>
      </c>
    </row>
    <row r="82" spans="1:13" x14ac:dyDescent="0.25">
      <c r="A82" s="7" t="s">
        <v>1228</v>
      </c>
      <c r="B82" s="12" t="s">
        <v>616</v>
      </c>
      <c r="C82" s="2" t="s">
        <v>744</v>
      </c>
      <c r="D82">
        <v>400</v>
      </c>
      <c r="E82" t="s">
        <v>745</v>
      </c>
      <c r="F82" s="4">
        <f>Table132[[#This Row],[CAPACITY_kT]]*1.39</f>
        <v>556</v>
      </c>
      <c r="G82">
        <v>29.981933069546301</v>
      </c>
      <c r="H82">
        <v>121.677617486187</v>
      </c>
      <c r="I82" s="4"/>
      <c r="J82" s="4"/>
      <c r="L82" s="17">
        <f>83194.42*Table132[[#This Row],[CAPACITY_kT]]/71610</f>
        <v>464.70839268258624</v>
      </c>
      <c r="M82" s="17">
        <f>127488.4*Table132[[#This Row],[CAPACITY_kT]]/71610</f>
        <v>712.12623935204579</v>
      </c>
    </row>
    <row r="83" spans="1:13" x14ac:dyDescent="0.25">
      <c r="A83" s="7" t="s">
        <v>1229</v>
      </c>
      <c r="B83" s="12" t="s">
        <v>617</v>
      </c>
      <c r="C83" s="2" t="s">
        <v>744</v>
      </c>
      <c r="D83">
        <v>1700</v>
      </c>
      <c r="E83" t="s">
        <v>746</v>
      </c>
      <c r="F83" s="4">
        <f>Table132[[#This Row],[CAPACITY_kT]]*1.39</f>
        <v>2363</v>
      </c>
      <c r="G83">
        <v>32.700416129969298</v>
      </c>
      <c r="H83">
        <v>116.87409464862201</v>
      </c>
      <c r="I83" s="4"/>
      <c r="J83" s="4"/>
      <c r="L83" s="17">
        <f>83194.42*Table132[[#This Row],[CAPACITY_kT]]/71610</f>
        <v>1975.0106689009915</v>
      </c>
      <c r="M83" s="17">
        <f>127488.4*Table132[[#This Row],[CAPACITY_kT]]/71610</f>
        <v>3026.5365172461948</v>
      </c>
    </row>
    <row r="84" spans="1:13" x14ac:dyDescent="0.25">
      <c r="A84" s="7" t="s">
        <v>1230</v>
      </c>
      <c r="B84" s="13" t="s">
        <v>618</v>
      </c>
      <c r="C84" s="2" t="s">
        <v>744</v>
      </c>
      <c r="D84">
        <v>920</v>
      </c>
      <c r="E84" t="s">
        <v>747</v>
      </c>
      <c r="F84" s="4">
        <f>Table132[[#This Row],[CAPACITY_kT]]*1.39</f>
        <v>1278.8</v>
      </c>
      <c r="G84">
        <v>34.977034636277203</v>
      </c>
      <c r="H84">
        <v>117.260822617991</v>
      </c>
      <c r="I84" s="4"/>
      <c r="J84" s="4"/>
      <c r="L84" s="17">
        <f>83194.42*Table132[[#This Row],[CAPACITY_kT]]/71610</f>
        <v>1068.8293031699482</v>
      </c>
      <c r="M84" s="17">
        <f>127488.4*Table132[[#This Row],[CAPACITY_kT]]/71610</f>
        <v>1637.8903505097053</v>
      </c>
    </row>
    <row r="85" spans="1:13" x14ac:dyDescent="0.25">
      <c r="A85" s="7" t="s">
        <v>1231</v>
      </c>
      <c r="B85" s="13" t="s">
        <v>619</v>
      </c>
      <c r="C85" s="2" t="s">
        <v>744</v>
      </c>
      <c r="D85">
        <v>1800</v>
      </c>
      <c r="E85" t="s">
        <v>748</v>
      </c>
      <c r="F85" s="4">
        <f>Table132[[#This Row],[CAPACITY_kT]]*1.39</f>
        <v>2502</v>
      </c>
      <c r="G85">
        <v>37.648935323330299</v>
      </c>
      <c r="H85">
        <v>108.90991487319501</v>
      </c>
      <c r="I85" s="4"/>
      <c r="J85" s="4"/>
      <c r="L85" s="17">
        <f>83194.42*Table132[[#This Row],[CAPACITY_kT]]/71610</f>
        <v>2091.1877670716381</v>
      </c>
      <c r="M85" s="17">
        <f>127488.4*Table132[[#This Row],[CAPACITY_kT]]/71610</f>
        <v>3204.5680770842059</v>
      </c>
    </row>
    <row r="86" spans="1:13" x14ac:dyDescent="0.25">
      <c r="A86" s="7" t="s">
        <v>1232</v>
      </c>
      <c r="B86" s="13" t="s">
        <v>620</v>
      </c>
      <c r="C86" s="2" t="s">
        <v>744</v>
      </c>
      <c r="D86">
        <v>1200</v>
      </c>
      <c r="E86" t="s">
        <v>745</v>
      </c>
      <c r="F86" s="4">
        <f>Table132[[#This Row],[CAPACITY_kT]]*1.39</f>
        <v>1667.9999999999998</v>
      </c>
      <c r="G86">
        <v>37.659477645682998</v>
      </c>
      <c r="H86">
        <v>108.910701463791</v>
      </c>
      <c r="I86" s="4"/>
      <c r="J86" s="4"/>
      <c r="L86" s="17">
        <f>83194.42*Table132[[#This Row],[CAPACITY_kT]]/71610</f>
        <v>1394.1251780477587</v>
      </c>
      <c r="M86" s="17">
        <f>127488.4*Table132[[#This Row],[CAPACITY_kT]]/71610</f>
        <v>2136.3787180561376</v>
      </c>
    </row>
    <row r="87" spans="1:13" x14ac:dyDescent="0.25">
      <c r="A87" s="7" t="s">
        <v>1233</v>
      </c>
      <c r="B87" s="13" t="s">
        <v>621</v>
      </c>
      <c r="C87" s="2" t="s">
        <v>744</v>
      </c>
      <c r="D87">
        <v>670</v>
      </c>
      <c r="E87" t="s">
        <v>745</v>
      </c>
      <c r="F87" s="4">
        <f>Table132[[#This Row],[CAPACITY_kT]]*1.39</f>
        <v>931.3</v>
      </c>
      <c r="G87">
        <v>37.683145833298603</v>
      </c>
      <c r="H87">
        <v>121.064009268261</v>
      </c>
      <c r="I87" s="4"/>
      <c r="J87" s="4"/>
      <c r="L87" s="17">
        <f>83194.42*Table132[[#This Row],[CAPACITY_kT]]/71610</f>
        <v>778.38655774333188</v>
      </c>
      <c r="M87" s="17">
        <f>127488.4*Table132[[#This Row],[CAPACITY_kT]]/71610</f>
        <v>1192.8114509146767</v>
      </c>
    </row>
    <row r="88" spans="1:13" x14ac:dyDescent="0.25">
      <c r="A88" s="7" t="s">
        <v>1234</v>
      </c>
      <c r="B88" s="9" t="s">
        <v>622</v>
      </c>
      <c r="C88" s="2" t="s">
        <v>744</v>
      </c>
      <c r="D88">
        <v>1670</v>
      </c>
      <c r="E88" t="s">
        <v>749</v>
      </c>
      <c r="F88" s="4">
        <f>Table132[[#This Row],[CAPACITY_kT]]*1.39</f>
        <v>2321.2999999999997</v>
      </c>
      <c r="G88">
        <v>38.173857827057702</v>
      </c>
      <c r="H88">
        <v>106.610584706541</v>
      </c>
      <c r="I88" s="4"/>
      <c r="J88" s="4"/>
      <c r="L88" s="17">
        <f>83194.42*Table132[[#This Row],[CAPACITY_kT]]/71610</f>
        <v>1940.1575394497977</v>
      </c>
      <c r="M88" s="17">
        <f>127488.4*Table132[[#This Row],[CAPACITY_kT]]/71610</f>
        <v>2973.127049294791</v>
      </c>
    </row>
    <row r="89" spans="1:13" x14ac:dyDescent="0.25">
      <c r="A89" s="7" t="s">
        <v>1235</v>
      </c>
      <c r="B89" s="9" t="s">
        <v>623</v>
      </c>
      <c r="C89" s="2" t="s">
        <v>744</v>
      </c>
      <c r="D89">
        <v>1800</v>
      </c>
      <c r="E89" t="s">
        <v>745</v>
      </c>
      <c r="F89" s="4">
        <f>Table132[[#This Row],[CAPACITY_kT]]*1.39</f>
        <v>2502</v>
      </c>
      <c r="G89">
        <v>38.638580647447</v>
      </c>
      <c r="H89">
        <v>109.991658488672</v>
      </c>
      <c r="I89" s="4"/>
      <c r="J89" s="4"/>
      <c r="L89" s="17">
        <f>83194.42*Table132[[#This Row],[CAPACITY_kT]]/71610</f>
        <v>2091.1877670716381</v>
      </c>
      <c r="M89" s="17">
        <f>127488.4*Table132[[#This Row],[CAPACITY_kT]]/71610</f>
        <v>3204.5680770842059</v>
      </c>
    </row>
    <row r="90" spans="1:13" x14ac:dyDescent="0.25">
      <c r="A90" s="7" t="s">
        <v>1236</v>
      </c>
      <c r="B90" s="9" t="s">
        <v>624</v>
      </c>
      <c r="C90" s="2" t="s">
        <v>744</v>
      </c>
      <c r="D90">
        <v>500</v>
      </c>
      <c r="E90" t="s">
        <v>747</v>
      </c>
      <c r="F90" s="4">
        <f>Table132[[#This Row],[CAPACITY_kT]]*1.39</f>
        <v>695</v>
      </c>
      <c r="G90">
        <v>38.922662687187703</v>
      </c>
      <c r="H90">
        <v>117.728065903066</v>
      </c>
      <c r="I90" s="4"/>
      <c r="J90" s="4"/>
      <c r="L90" s="17">
        <f>83194.42*Table132[[#This Row],[CAPACITY_kT]]/71610</f>
        <v>580.8854908532328</v>
      </c>
      <c r="M90" s="17">
        <f>127488.4*Table132[[#This Row],[CAPACITY_kT]]/71610</f>
        <v>890.15779919005729</v>
      </c>
    </row>
    <row r="91" spans="1:13" x14ac:dyDescent="0.25">
      <c r="A91" s="7" t="s">
        <v>1237</v>
      </c>
      <c r="B91" s="9" t="s">
        <v>625</v>
      </c>
      <c r="C91" s="2" t="s">
        <v>744</v>
      </c>
      <c r="D91">
        <v>1800</v>
      </c>
      <c r="E91" t="s">
        <v>746</v>
      </c>
      <c r="F91" s="4">
        <f>Table132[[#This Row],[CAPACITY_kT]]*1.39</f>
        <v>2502</v>
      </c>
      <c r="G91">
        <v>39.066595285071003</v>
      </c>
      <c r="H91">
        <v>106.737339700199</v>
      </c>
      <c r="I91" s="4"/>
      <c r="J91" s="4"/>
      <c r="L91" s="17">
        <f>83194.42*Table132[[#This Row],[CAPACITY_kT]]/71610</f>
        <v>2091.1877670716381</v>
      </c>
      <c r="M91" s="17">
        <f>127488.4*Table132[[#This Row],[CAPACITY_kT]]/71610</f>
        <v>3204.5680770842059</v>
      </c>
    </row>
    <row r="92" spans="1:13" x14ac:dyDescent="0.25">
      <c r="A92" s="7" t="s">
        <v>1238</v>
      </c>
      <c r="B92" s="9" t="s">
        <v>626</v>
      </c>
      <c r="C92" s="2" t="s">
        <v>744</v>
      </c>
      <c r="D92">
        <v>2200</v>
      </c>
      <c r="E92" t="s">
        <v>750</v>
      </c>
      <c r="F92" s="4">
        <f>Table132[[#This Row],[CAPACITY_kT]]*1.39</f>
        <v>3058</v>
      </c>
      <c r="G92">
        <v>39.066595285071003</v>
      </c>
      <c r="H92">
        <v>106.737339700199</v>
      </c>
      <c r="I92" s="4"/>
      <c r="J92" s="4"/>
      <c r="L92" s="17">
        <f>83194.42*Table132[[#This Row],[CAPACITY_kT]]/71610</f>
        <v>2555.8961597542243</v>
      </c>
      <c r="M92" s="17">
        <f>127488.4*Table132[[#This Row],[CAPACITY_kT]]/71610</f>
        <v>3916.6943164362519</v>
      </c>
    </row>
    <row r="93" spans="1:13" x14ac:dyDescent="0.25">
      <c r="A93" s="7" t="s">
        <v>1239</v>
      </c>
      <c r="B93" s="12" t="s">
        <v>627</v>
      </c>
      <c r="C93" s="2" t="s">
        <v>744</v>
      </c>
      <c r="D93">
        <v>1800</v>
      </c>
      <c r="E93" t="s">
        <v>750</v>
      </c>
      <c r="F93" s="4">
        <f>Table132[[#This Row],[CAPACITY_kT]]*1.39</f>
        <v>2502</v>
      </c>
      <c r="G93">
        <v>39.074330765375798</v>
      </c>
      <c r="H93">
        <v>109.47718195941501</v>
      </c>
      <c r="I93" s="4"/>
      <c r="J93" s="4"/>
      <c r="L93" s="17">
        <f>83194.42*Table132[[#This Row],[CAPACITY_kT]]/71610</f>
        <v>2091.1877670716381</v>
      </c>
      <c r="M93" s="17">
        <f>127488.4*Table132[[#This Row],[CAPACITY_kT]]/71610</f>
        <v>3204.5680770842059</v>
      </c>
    </row>
    <row r="94" spans="1:13" x14ac:dyDescent="0.25">
      <c r="A94" s="7" t="s">
        <v>1240</v>
      </c>
      <c r="B94" s="9" t="s">
        <v>628</v>
      </c>
      <c r="C94" s="2" t="s">
        <v>744</v>
      </c>
      <c r="D94">
        <v>600</v>
      </c>
      <c r="E94" t="s">
        <v>749</v>
      </c>
      <c r="F94" s="4">
        <f>Table132[[#This Row],[CAPACITY_kT]]*1.39</f>
        <v>833.99999999999989</v>
      </c>
      <c r="G94">
        <v>39.235114620283802</v>
      </c>
      <c r="H94">
        <v>108.97633790292799</v>
      </c>
      <c r="I94" s="4"/>
      <c r="J94" s="4"/>
      <c r="L94" s="17">
        <f>83194.42*Table132[[#This Row],[CAPACITY_kT]]/71610</f>
        <v>697.06258902387935</v>
      </c>
      <c r="M94" s="17">
        <f>127488.4*Table132[[#This Row],[CAPACITY_kT]]/71610</f>
        <v>1068.1893590280688</v>
      </c>
    </row>
    <row r="95" spans="1:13" x14ac:dyDescent="0.25">
      <c r="A95" s="7" t="s">
        <v>1241</v>
      </c>
      <c r="B95" t="s">
        <v>629</v>
      </c>
      <c r="C95" s="2" t="s">
        <v>744</v>
      </c>
      <c r="D95">
        <v>1000</v>
      </c>
      <c r="E95" t="s">
        <v>751</v>
      </c>
      <c r="F95" s="4">
        <f>Table132[[#This Row],[CAPACITY_kT]]*1.39</f>
        <v>1390</v>
      </c>
      <c r="G95">
        <v>40.077241711004199</v>
      </c>
      <c r="H95">
        <v>111.26755569735499</v>
      </c>
      <c r="I95" s="4"/>
      <c r="J95" s="4"/>
      <c r="L95" s="17">
        <f>83194.42*Table132[[#This Row],[CAPACITY_kT]]/71610</f>
        <v>1161.7709817064656</v>
      </c>
      <c r="M95" s="17">
        <f>127488.4*Table132[[#This Row],[CAPACITY_kT]]/71610</f>
        <v>1780.3155983801146</v>
      </c>
    </row>
    <row r="96" spans="1:13" x14ac:dyDescent="0.25">
      <c r="A96" s="7" t="s">
        <v>1242</v>
      </c>
      <c r="B96" s="9" t="s">
        <v>630</v>
      </c>
      <c r="C96" s="2" t="s">
        <v>744</v>
      </c>
      <c r="D96">
        <v>1800</v>
      </c>
      <c r="E96" t="s">
        <v>751</v>
      </c>
      <c r="F96" s="4">
        <f>Table132[[#This Row],[CAPACITY_kT]]*1.39</f>
        <v>2502</v>
      </c>
      <c r="G96">
        <v>40.581482594625399</v>
      </c>
      <c r="H96">
        <v>109.88358769621</v>
      </c>
      <c r="I96" s="4"/>
      <c r="J96" s="4"/>
      <c r="L96" s="17">
        <f>83194.42*Table132[[#This Row],[CAPACITY_kT]]/71610</f>
        <v>2091.1877670716381</v>
      </c>
      <c r="M96" s="17">
        <f>127488.4*Table132[[#This Row],[CAPACITY_kT]]/71610</f>
        <v>3204.5680770842059</v>
      </c>
    </row>
    <row r="97" spans="1:13" x14ac:dyDescent="0.25">
      <c r="A97" s="7" t="s">
        <v>1243</v>
      </c>
      <c r="B97" s="9" t="s">
        <v>631</v>
      </c>
      <c r="C97" s="2" t="s">
        <v>744</v>
      </c>
      <c r="D97">
        <v>1600</v>
      </c>
      <c r="E97" t="s">
        <v>749</v>
      </c>
      <c r="F97" s="4">
        <f>Table132[[#This Row],[CAPACITY_kT]]*1.39</f>
        <v>2224</v>
      </c>
      <c r="G97">
        <v>42.210591038809</v>
      </c>
      <c r="H97">
        <v>116.578587378213</v>
      </c>
      <c r="I97" s="4"/>
      <c r="J97" s="4"/>
      <c r="L97" s="17">
        <f>83194.42*Table132[[#This Row],[CAPACITY_kT]]/71610</f>
        <v>1858.8335707303449</v>
      </c>
      <c r="M97" s="17">
        <f>127488.4*Table132[[#This Row],[CAPACITY_kT]]/71610</f>
        <v>2848.5049574081831</v>
      </c>
    </row>
    <row r="98" spans="1:13" x14ac:dyDescent="0.25">
      <c r="A98" s="7" t="s">
        <v>1244</v>
      </c>
      <c r="B98" s="9" t="s">
        <v>632</v>
      </c>
      <c r="C98" s="2" t="s">
        <v>744</v>
      </c>
      <c r="D98">
        <v>1800</v>
      </c>
      <c r="E98" t="s">
        <v>748</v>
      </c>
      <c r="F98" s="4">
        <f>Table132[[#This Row],[CAPACITY_kT]]*1.39</f>
        <v>2502</v>
      </c>
      <c r="G98">
        <v>43.863150112597197</v>
      </c>
      <c r="H98">
        <v>87.650233439598694</v>
      </c>
      <c r="I98" s="4"/>
      <c r="J98" s="4"/>
      <c r="L98" s="17">
        <f>83194.42*Table132[[#This Row],[CAPACITY_kT]]/71610</f>
        <v>2091.1877670716381</v>
      </c>
      <c r="M98" s="17">
        <f>127488.4*Table132[[#This Row],[CAPACITY_kT]]/71610</f>
        <v>3204.5680770842059</v>
      </c>
    </row>
    <row r="99" spans="1:13" x14ac:dyDescent="0.25">
      <c r="A99" s="7" t="s">
        <v>1245</v>
      </c>
      <c r="B99" s="9" t="s">
        <v>633</v>
      </c>
      <c r="C99" s="2" t="s">
        <v>744</v>
      </c>
      <c r="D99">
        <v>600</v>
      </c>
      <c r="E99" t="s">
        <v>747</v>
      </c>
      <c r="F99" s="4">
        <f>Table132[[#This Row],[CAPACITY_kT]]*1.39</f>
        <v>833.99999999999989</v>
      </c>
      <c r="G99">
        <v>45.797878157690903</v>
      </c>
      <c r="H99">
        <v>131.22280111567201</v>
      </c>
      <c r="I99" s="4"/>
      <c r="J99" s="4"/>
      <c r="L99" s="17">
        <f>83194.42*Table132[[#This Row],[CAPACITY_kT]]/71610</f>
        <v>697.06258902387935</v>
      </c>
      <c r="M99" s="17">
        <f>127488.4*Table132[[#This Row],[CAPACITY_kT]]/71610</f>
        <v>1068.1893590280688</v>
      </c>
    </row>
    <row r="100" spans="1:13" x14ac:dyDescent="0.25">
      <c r="A100" s="7" t="s">
        <v>1246</v>
      </c>
      <c r="B100" s="9" t="s">
        <v>572</v>
      </c>
      <c r="C100" s="2" t="s">
        <v>744</v>
      </c>
      <c r="D100">
        <v>300</v>
      </c>
      <c r="E100" t="s">
        <v>752</v>
      </c>
      <c r="F100" s="4">
        <f>Table132[[#This Row],[CAPACITY_kT]]*1.39</f>
        <v>416.99999999999994</v>
      </c>
      <c r="G100">
        <v>28.601213312672201</v>
      </c>
      <c r="H100">
        <v>105.73432404856401</v>
      </c>
      <c r="I100" s="4"/>
      <c r="J100" s="4"/>
      <c r="L100" s="17">
        <f>83194.42*Table132[[#This Row],[CAPACITY_kT]]/71610</f>
        <v>348.53129451193968</v>
      </c>
      <c r="M100" s="17">
        <f>127488.4*Table132[[#This Row],[CAPACITY_kT]]/71610</f>
        <v>534.0946795140344</v>
      </c>
    </row>
    <row r="101" spans="1:13" x14ac:dyDescent="0.25">
      <c r="A101" s="7" t="s">
        <v>53</v>
      </c>
      <c r="B101" s="9" t="s">
        <v>634</v>
      </c>
      <c r="C101" s="2" t="s">
        <v>744</v>
      </c>
      <c r="D101">
        <v>700</v>
      </c>
      <c r="E101" t="s">
        <v>747</v>
      </c>
      <c r="F101" s="4">
        <f>Table132[[#This Row],[CAPACITY_kT]]*1.39</f>
        <v>972.99999999999989</v>
      </c>
      <c r="G101">
        <v>45.817931109335099</v>
      </c>
      <c r="H101">
        <v>130.892575755709</v>
      </c>
      <c r="I101" s="4"/>
      <c r="J101" s="4"/>
      <c r="L101" s="17">
        <f>83194.42*Table132[[#This Row],[CAPACITY_kT]]/71610</f>
        <v>813.23968719452591</v>
      </c>
      <c r="M101" s="17">
        <f>127488.4*Table132[[#This Row],[CAPACITY_kT]]/71610</f>
        <v>1246.2209188660802</v>
      </c>
    </row>
    <row r="102" spans="1:13" x14ac:dyDescent="0.25">
      <c r="A102" s="7" t="s">
        <v>54</v>
      </c>
      <c r="B102" s="9" t="s">
        <v>635</v>
      </c>
      <c r="C102" s="2" t="s">
        <v>744</v>
      </c>
      <c r="D102">
        <v>100</v>
      </c>
      <c r="E102" t="s">
        <v>747</v>
      </c>
      <c r="F102" s="4">
        <f>Table132[[#This Row],[CAPACITY_kT]]*1.39</f>
        <v>139</v>
      </c>
      <c r="G102">
        <v>45.827814803681399</v>
      </c>
      <c r="H102">
        <v>130.88384721831099</v>
      </c>
      <c r="I102" s="4"/>
      <c r="J102" s="4"/>
      <c r="L102" s="17">
        <f>83194.42*Table132[[#This Row],[CAPACITY_kT]]/71610</f>
        <v>116.17709817064656</v>
      </c>
      <c r="M102" s="17">
        <f>127488.4*Table132[[#This Row],[CAPACITY_kT]]/71610</f>
        <v>178.03155983801145</v>
      </c>
    </row>
    <row r="103" spans="1:13" x14ac:dyDescent="0.25">
      <c r="A103" s="7" t="s">
        <v>55</v>
      </c>
      <c r="B103" s="9" t="s">
        <v>636</v>
      </c>
      <c r="C103" s="2" t="s">
        <v>744</v>
      </c>
      <c r="D103">
        <v>600</v>
      </c>
      <c r="E103" t="s">
        <v>753</v>
      </c>
      <c r="F103" s="4">
        <f>Table132[[#This Row],[CAPACITY_kT]]*1.39</f>
        <v>833.99999999999989</v>
      </c>
      <c r="G103">
        <v>31.070699382686001</v>
      </c>
      <c r="H103">
        <v>121.46222351323399</v>
      </c>
      <c r="I103" s="4"/>
      <c r="J103" s="4"/>
      <c r="L103" s="17">
        <f>83194.42*Table132[[#This Row],[CAPACITY_kT]]/71610</f>
        <v>697.06258902387935</v>
      </c>
      <c r="M103" s="17">
        <f>127488.4*Table132[[#This Row],[CAPACITY_kT]]/71610</f>
        <v>1068.1893590280688</v>
      </c>
    </row>
    <row r="104" spans="1:13" x14ac:dyDescent="0.25">
      <c r="A104" s="7" t="s">
        <v>56</v>
      </c>
      <c r="B104" s="9" t="s">
        <v>637</v>
      </c>
      <c r="C104" s="2" t="s">
        <v>744</v>
      </c>
      <c r="D104">
        <v>1400</v>
      </c>
      <c r="E104" t="s">
        <v>747</v>
      </c>
      <c r="F104" s="4">
        <f>Table132[[#This Row],[CAPACITY_kT]]*1.39</f>
        <v>1945.9999999999998</v>
      </c>
      <c r="G104">
        <v>19.0918987319893</v>
      </c>
      <c r="H104">
        <v>108.670631194441</v>
      </c>
      <c r="I104" s="4"/>
      <c r="J104" s="4"/>
      <c r="K104" t="s">
        <v>758</v>
      </c>
      <c r="L104" s="17">
        <f>83194.42*Table132[[#This Row],[CAPACITY_kT]]/71610</f>
        <v>1626.4793743890518</v>
      </c>
      <c r="M104" s="17">
        <f>127488.4*Table132[[#This Row],[CAPACITY_kT]]/71610</f>
        <v>2492.4418377321604</v>
      </c>
    </row>
    <row r="105" spans="1:13" x14ac:dyDescent="0.25">
      <c r="A105" s="7" t="s">
        <v>57</v>
      </c>
      <c r="B105" s="9" t="s">
        <v>638</v>
      </c>
      <c r="C105" s="2" t="s">
        <v>744</v>
      </c>
      <c r="D105">
        <v>600</v>
      </c>
      <c r="E105" t="s">
        <v>747</v>
      </c>
      <c r="F105" s="4">
        <f>Table132[[#This Row],[CAPACITY_kT]]*1.39</f>
        <v>833.99999999999989</v>
      </c>
      <c r="G105">
        <v>38.174034168574998</v>
      </c>
      <c r="H105">
        <v>106.609053007195</v>
      </c>
      <c r="I105" s="4"/>
      <c r="J105" s="4"/>
      <c r="L105" s="17">
        <f>83194.42*Table132[[#This Row],[CAPACITY_kT]]/71610</f>
        <v>697.06258902387935</v>
      </c>
      <c r="M105" s="17">
        <f>127488.4*Table132[[#This Row],[CAPACITY_kT]]/71610</f>
        <v>1068.1893590280688</v>
      </c>
    </row>
    <row r="106" spans="1:13" x14ac:dyDescent="0.25">
      <c r="A106" s="7" t="s">
        <v>58</v>
      </c>
      <c r="B106" s="9" t="s">
        <v>639</v>
      </c>
      <c r="C106" s="2" t="s">
        <v>744</v>
      </c>
      <c r="D106">
        <v>150</v>
      </c>
      <c r="E106" t="s">
        <v>747</v>
      </c>
      <c r="F106" s="4">
        <f>Table132[[#This Row],[CAPACITY_kT]]*1.39</f>
        <v>208.49999999999997</v>
      </c>
      <c r="G106">
        <v>34.840711857404102</v>
      </c>
      <c r="H106">
        <v>118.2226179714</v>
      </c>
      <c r="I106" s="4"/>
      <c r="J106" s="4"/>
      <c r="L106" s="17">
        <f>83194.42*Table132[[#This Row],[CAPACITY_kT]]/71610</f>
        <v>174.26564725596984</v>
      </c>
      <c r="M106" s="17">
        <f>127488.4*Table132[[#This Row],[CAPACITY_kT]]/71610</f>
        <v>267.0473397570172</v>
      </c>
    </row>
    <row r="107" spans="1:13" x14ac:dyDescent="0.25">
      <c r="A107" s="7" t="s">
        <v>59</v>
      </c>
      <c r="B107" s="9" t="s">
        <v>640</v>
      </c>
      <c r="C107" s="2" t="s">
        <v>744</v>
      </c>
      <c r="D107">
        <v>200</v>
      </c>
      <c r="E107" t="s">
        <v>750</v>
      </c>
      <c r="F107" s="4">
        <f>Table132[[#This Row],[CAPACITY_kT]]*1.39</f>
        <v>278</v>
      </c>
      <c r="G107">
        <v>33.637121916349003</v>
      </c>
      <c r="H107">
        <v>116.647008192294</v>
      </c>
      <c r="I107" s="4"/>
      <c r="J107" s="4"/>
      <c r="K107" t="s">
        <v>758</v>
      </c>
      <c r="L107" s="17">
        <f>83194.42*Table132[[#This Row],[CAPACITY_kT]]/71610</f>
        <v>232.35419634129312</v>
      </c>
      <c r="M107" s="17">
        <f>127488.4*Table132[[#This Row],[CAPACITY_kT]]/71610</f>
        <v>356.06311967602289</v>
      </c>
    </row>
    <row r="108" spans="1:13" x14ac:dyDescent="0.25">
      <c r="A108" s="7" t="s">
        <v>60</v>
      </c>
      <c r="B108" s="9" t="s">
        <v>519</v>
      </c>
      <c r="C108" s="2" t="s">
        <v>744</v>
      </c>
      <c r="D108">
        <v>400</v>
      </c>
      <c r="E108" t="s">
        <v>747</v>
      </c>
      <c r="F108" s="4">
        <f>Table132[[#This Row],[CAPACITY_kT]]*1.39</f>
        <v>556</v>
      </c>
      <c r="G108">
        <v>28.774809275093801</v>
      </c>
      <c r="H108">
        <v>105.380079912768</v>
      </c>
      <c r="I108" s="4"/>
      <c r="J108" s="4"/>
      <c r="L108" s="17">
        <f>83194.42*Table132[[#This Row],[CAPACITY_kT]]/71610</f>
        <v>464.70839268258624</v>
      </c>
      <c r="M108" s="17">
        <f>127488.4*Table132[[#This Row],[CAPACITY_kT]]/71610</f>
        <v>712.12623935204579</v>
      </c>
    </row>
    <row r="109" spans="1:13" x14ac:dyDescent="0.25">
      <c r="A109" s="7" t="s">
        <v>61</v>
      </c>
      <c r="B109" s="9" t="s">
        <v>641</v>
      </c>
      <c r="C109" s="2" t="s">
        <v>744</v>
      </c>
      <c r="D109">
        <v>400</v>
      </c>
      <c r="E109" t="s">
        <v>747</v>
      </c>
      <c r="F109" s="4">
        <f>Table132[[#This Row],[CAPACITY_kT]]*1.39</f>
        <v>556</v>
      </c>
      <c r="G109">
        <v>25.751099115235</v>
      </c>
      <c r="H109">
        <v>103.913485499524</v>
      </c>
      <c r="I109" s="4"/>
      <c r="J109" s="4"/>
      <c r="L109" s="17">
        <f>83194.42*Table132[[#This Row],[CAPACITY_kT]]/71610</f>
        <v>464.70839268258624</v>
      </c>
      <c r="M109" s="17">
        <f>127488.4*Table132[[#This Row],[CAPACITY_kT]]/71610</f>
        <v>712.12623935204579</v>
      </c>
    </row>
    <row r="110" spans="1:13" x14ac:dyDescent="0.25">
      <c r="A110" s="7" t="s">
        <v>62</v>
      </c>
      <c r="B110" s="9" t="s">
        <v>642</v>
      </c>
      <c r="C110" s="2" t="s">
        <v>744</v>
      </c>
      <c r="D110">
        <v>100</v>
      </c>
      <c r="E110" t="s">
        <v>747</v>
      </c>
      <c r="F110" s="4">
        <f>Table132[[#This Row],[CAPACITY_kT]]*1.39</f>
        <v>139</v>
      </c>
      <c r="G110">
        <v>24.903177037391401</v>
      </c>
      <c r="H110">
        <v>102.494611085694</v>
      </c>
      <c r="I110" s="4"/>
      <c r="J110" s="4"/>
      <c r="K110" t="s">
        <v>758</v>
      </c>
      <c r="L110" s="17">
        <f>83194.42*Table132[[#This Row],[CAPACITY_kT]]/71610</f>
        <v>116.17709817064656</v>
      </c>
      <c r="M110" s="17">
        <f>127488.4*Table132[[#This Row],[CAPACITY_kT]]/71610</f>
        <v>178.03155983801145</v>
      </c>
    </row>
    <row r="111" spans="1:13" x14ac:dyDescent="0.25">
      <c r="A111" s="7" t="s">
        <v>63</v>
      </c>
      <c r="B111" s="9" t="s">
        <v>643</v>
      </c>
      <c r="C111" s="2" t="s">
        <v>744</v>
      </c>
      <c r="D111">
        <v>100</v>
      </c>
      <c r="E111" t="s">
        <v>747</v>
      </c>
      <c r="F111" s="4">
        <f>Table132[[#This Row],[CAPACITY_kT]]*1.39</f>
        <v>139</v>
      </c>
      <c r="G111">
        <v>24.636710978842199</v>
      </c>
      <c r="H111">
        <v>103.89764159296899</v>
      </c>
      <c r="I111" s="4"/>
      <c r="J111" s="4"/>
      <c r="L111" s="17">
        <f>83194.42*Table132[[#This Row],[CAPACITY_kT]]/71610</f>
        <v>116.17709817064656</v>
      </c>
      <c r="M111" s="17">
        <f>127488.4*Table132[[#This Row],[CAPACITY_kT]]/71610</f>
        <v>178.03155983801145</v>
      </c>
    </row>
    <row r="112" spans="1:13" x14ac:dyDescent="0.25">
      <c r="A112" s="7" t="s">
        <v>64</v>
      </c>
      <c r="B112" s="9" t="s">
        <v>644</v>
      </c>
      <c r="C112" s="2" t="s">
        <v>744</v>
      </c>
      <c r="D112">
        <v>200</v>
      </c>
      <c r="E112" t="s">
        <v>747</v>
      </c>
      <c r="F112" s="4">
        <f>Table132[[#This Row],[CAPACITY_kT]]*1.39</f>
        <v>278</v>
      </c>
      <c r="G112">
        <v>23.728500355131299</v>
      </c>
      <c r="H112">
        <v>103.24152215691301</v>
      </c>
      <c r="I112" s="4"/>
      <c r="J112" s="4"/>
      <c r="K112" t="s">
        <v>758</v>
      </c>
      <c r="L112" s="17">
        <f>83194.42*Table132[[#This Row],[CAPACITY_kT]]/71610</f>
        <v>232.35419634129312</v>
      </c>
      <c r="M112" s="17">
        <f>127488.4*Table132[[#This Row],[CAPACITY_kT]]/71610</f>
        <v>356.06311967602289</v>
      </c>
    </row>
    <row r="113" spans="1:13" x14ac:dyDescent="0.25">
      <c r="A113" s="7" t="s">
        <v>65</v>
      </c>
      <c r="B113" s="9" t="s">
        <v>645</v>
      </c>
      <c r="C113" s="2" t="s">
        <v>744</v>
      </c>
      <c r="D113">
        <v>500</v>
      </c>
      <c r="E113" t="s">
        <v>749</v>
      </c>
      <c r="F113" s="4">
        <f>Table132[[#This Row],[CAPACITY_kT]]*1.39</f>
        <v>695</v>
      </c>
      <c r="G113">
        <v>35.450718649683601</v>
      </c>
      <c r="H113">
        <v>116.94141736043601</v>
      </c>
      <c r="I113" s="4"/>
      <c r="J113" s="4"/>
      <c r="L113" s="17">
        <f>83194.42*Table132[[#This Row],[CAPACITY_kT]]/71610</f>
        <v>580.8854908532328</v>
      </c>
      <c r="M113" s="17">
        <f>127488.4*Table132[[#This Row],[CAPACITY_kT]]/71610</f>
        <v>890.15779919005729</v>
      </c>
    </row>
    <row r="114" spans="1:13" x14ac:dyDescent="0.25">
      <c r="A114" s="7" t="s">
        <v>66</v>
      </c>
      <c r="B114" s="9" t="s">
        <v>646</v>
      </c>
      <c r="C114" s="2" t="s">
        <v>744</v>
      </c>
      <c r="D114">
        <v>250</v>
      </c>
      <c r="E114" t="s">
        <v>747</v>
      </c>
      <c r="F114" s="4">
        <f>Table132[[#This Row],[CAPACITY_kT]]*1.39</f>
        <v>347.5</v>
      </c>
      <c r="G114">
        <v>35.500961511733401</v>
      </c>
      <c r="H114">
        <v>116.74531415526199</v>
      </c>
      <c r="I114" s="4"/>
      <c r="J114" s="4"/>
      <c r="L114" s="17">
        <f>83194.42*Table132[[#This Row],[CAPACITY_kT]]/71610</f>
        <v>290.4427454266164</v>
      </c>
      <c r="M114" s="17">
        <f>127488.4*Table132[[#This Row],[CAPACITY_kT]]/71610</f>
        <v>445.07889959502864</v>
      </c>
    </row>
    <row r="115" spans="1:13" x14ac:dyDescent="0.25">
      <c r="A115" s="7" t="s">
        <v>67</v>
      </c>
      <c r="B115" s="9" t="s">
        <v>512</v>
      </c>
      <c r="C115" s="2" t="s">
        <v>744</v>
      </c>
      <c r="D115">
        <v>300</v>
      </c>
      <c r="E115" t="s">
        <v>747</v>
      </c>
      <c r="F115" s="4">
        <f>Table132[[#This Row],[CAPACITY_kT]]*1.39</f>
        <v>416.99999999999994</v>
      </c>
      <c r="G115">
        <v>44.115017893961003</v>
      </c>
      <c r="H115">
        <v>87.765714222209397</v>
      </c>
      <c r="I115" s="4"/>
      <c r="J115" s="4"/>
      <c r="L115" s="17">
        <f>83194.42*Table132[[#This Row],[CAPACITY_kT]]/71610</f>
        <v>348.53129451193968</v>
      </c>
      <c r="M115" s="17">
        <f>127488.4*Table132[[#This Row],[CAPACITY_kT]]/71610</f>
        <v>534.0946795140344</v>
      </c>
    </row>
    <row r="116" spans="1:13" x14ac:dyDescent="0.25">
      <c r="A116" s="7" t="s">
        <v>68</v>
      </c>
      <c r="B116" s="9" t="s">
        <v>647</v>
      </c>
      <c r="C116" s="2" t="s">
        <v>744</v>
      </c>
      <c r="D116">
        <v>600</v>
      </c>
      <c r="E116" t="s">
        <v>746</v>
      </c>
      <c r="F116" s="4">
        <f>Table132[[#This Row],[CAPACITY_kT]]*1.39</f>
        <v>833.99999999999989</v>
      </c>
      <c r="G116">
        <v>38.562911293941298</v>
      </c>
      <c r="H116">
        <v>109.90160600593499</v>
      </c>
      <c r="I116" s="4"/>
      <c r="J116" s="4"/>
      <c r="K116" t="s">
        <v>758</v>
      </c>
      <c r="L116" s="17">
        <f>83194.42*Table132[[#This Row],[CAPACITY_kT]]/71610</f>
        <v>697.06258902387935</v>
      </c>
      <c r="M116" s="17">
        <f>127488.4*Table132[[#This Row],[CAPACITY_kT]]/71610</f>
        <v>1068.1893590280688</v>
      </c>
    </row>
    <row r="117" spans="1:13" x14ac:dyDescent="0.25">
      <c r="A117" s="7" t="s">
        <v>69</v>
      </c>
      <c r="B117" s="9" t="s">
        <v>648</v>
      </c>
      <c r="C117" s="2" t="s">
        <v>744</v>
      </c>
      <c r="D117">
        <v>800</v>
      </c>
      <c r="E117" t="s">
        <v>745</v>
      </c>
      <c r="F117" s="4">
        <f>Table132[[#This Row],[CAPACITY_kT]]*1.39</f>
        <v>1112</v>
      </c>
      <c r="G117">
        <v>38.562911293941298</v>
      </c>
      <c r="H117">
        <v>109.90160600593499</v>
      </c>
      <c r="I117" s="4"/>
      <c r="J117" s="4"/>
      <c r="K117" t="s">
        <v>758</v>
      </c>
      <c r="L117" s="17">
        <f>83194.42*Table132[[#This Row],[CAPACITY_kT]]/71610</f>
        <v>929.41678536517247</v>
      </c>
      <c r="M117" s="17">
        <f>127488.4*Table132[[#This Row],[CAPACITY_kT]]/71610</f>
        <v>1424.2524787040916</v>
      </c>
    </row>
    <row r="118" spans="1:13" x14ac:dyDescent="0.25">
      <c r="A118" s="7" t="s">
        <v>70</v>
      </c>
      <c r="B118" s="9" t="s">
        <v>551</v>
      </c>
      <c r="C118" s="2" t="s">
        <v>744</v>
      </c>
      <c r="D118">
        <v>150</v>
      </c>
      <c r="E118" t="s">
        <v>746</v>
      </c>
      <c r="F118" s="4">
        <f>Table132[[#This Row],[CAPACITY_kT]]*1.39</f>
        <v>208.49999999999997</v>
      </c>
      <c r="G118">
        <v>41.753111496979599</v>
      </c>
      <c r="H118">
        <v>83.018193036085805</v>
      </c>
      <c r="I118" s="4"/>
      <c r="J118" s="4"/>
      <c r="L118" s="17">
        <f>83194.42*Table132[[#This Row],[CAPACITY_kT]]/71610</f>
        <v>174.26564725596984</v>
      </c>
      <c r="M118" s="17">
        <f>127488.4*Table132[[#This Row],[CAPACITY_kT]]/71610</f>
        <v>267.0473397570172</v>
      </c>
    </row>
    <row r="119" spans="1:13" x14ac:dyDescent="0.25">
      <c r="A119" s="7" t="s">
        <v>71</v>
      </c>
      <c r="B119" t="s">
        <v>649</v>
      </c>
      <c r="C119" s="2" t="s">
        <v>744</v>
      </c>
      <c r="D119">
        <v>300</v>
      </c>
      <c r="E119" t="s">
        <v>754</v>
      </c>
      <c r="F119" s="4">
        <f>Table132[[#This Row],[CAPACITY_kT]]*1.39</f>
        <v>416.99999999999994</v>
      </c>
      <c r="G119">
        <v>36.348654757183397</v>
      </c>
      <c r="H119">
        <v>114.22949808238199</v>
      </c>
      <c r="I119" s="4"/>
      <c r="J119" s="4"/>
      <c r="K119" t="s">
        <v>758</v>
      </c>
      <c r="L119" s="17">
        <f>83194.42*Table132[[#This Row],[CAPACITY_kT]]/71610</f>
        <v>348.53129451193968</v>
      </c>
      <c r="M119" s="17">
        <f>127488.4*Table132[[#This Row],[CAPACITY_kT]]/71610</f>
        <v>534.0946795140344</v>
      </c>
    </row>
    <row r="120" spans="1:13" x14ac:dyDescent="0.25">
      <c r="A120" s="7" t="s">
        <v>72</v>
      </c>
      <c r="B120" s="9" t="s">
        <v>650</v>
      </c>
      <c r="C120" s="2" t="s">
        <v>744</v>
      </c>
      <c r="D120">
        <v>200</v>
      </c>
      <c r="E120" t="s">
        <v>751</v>
      </c>
      <c r="F120" s="4">
        <f>Table132[[#This Row],[CAPACITY_kT]]*1.39</f>
        <v>278</v>
      </c>
      <c r="G120">
        <v>40.049129945746898</v>
      </c>
      <c r="H120">
        <v>111.255496712268</v>
      </c>
      <c r="I120" s="4"/>
      <c r="J120" s="4"/>
      <c r="L120" s="17">
        <f>83194.42*Table132[[#This Row],[CAPACITY_kT]]/71610</f>
        <v>232.35419634129312</v>
      </c>
      <c r="M120" s="17">
        <f>127488.4*Table132[[#This Row],[CAPACITY_kT]]/71610</f>
        <v>356.06311967602289</v>
      </c>
    </row>
    <row r="121" spans="1:13" x14ac:dyDescent="0.25">
      <c r="A121" s="7" t="s">
        <v>73</v>
      </c>
      <c r="B121" s="9" t="s">
        <v>651</v>
      </c>
      <c r="C121" s="2" t="s">
        <v>744</v>
      </c>
      <c r="D121">
        <v>300</v>
      </c>
      <c r="E121" t="s">
        <v>751</v>
      </c>
      <c r="F121" s="4">
        <f>Table132[[#This Row],[CAPACITY_kT]]*1.39</f>
        <v>416.99999999999994</v>
      </c>
      <c r="G121">
        <v>38.528982629555699</v>
      </c>
      <c r="H121">
        <v>109.409358490263</v>
      </c>
      <c r="I121" s="4"/>
      <c r="J121" s="4"/>
      <c r="K121" t="s">
        <v>758</v>
      </c>
      <c r="L121" s="17">
        <f>83194.42*Table132[[#This Row],[CAPACITY_kT]]/71610</f>
        <v>348.53129451193968</v>
      </c>
      <c r="M121" s="17">
        <f>127488.4*Table132[[#This Row],[CAPACITY_kT]]/71610</f>
        <v>534.0946795140344</v>
      </c>
    </row>
    <row r="122" spans="1:13" x14ac:dyDescent="0.25">
      <c r="A122" s="7" t="s">
        <v>74</v>
      </c>
      <c r="B122" s="9" t="s">
        <v>652</v>
      </c>
      <c r="C122" s="2" t="s">
        <v>744</v>
      </c>
      <c r="D122">
        <v>600</v>
      </c>
      <c r="E122" t="s">
        <v>747</v>
      </c>
      <c r="F122" s="4">
        <f>Table132[[#This Row],[CAPACITY_kT]]*1.39</f>
        <v>833.99999999999989</v>
      </c>
      <c r="G122">
        <v>39.778741603116799</v>
      </c>
      <c r="H122">
        <v>110.374535272781</v>
      </c>
      <c r="I122" s="4"/>
      <c r="J122" s="4"/>
      <c r="K122" t="s">
        <v>758</v>
      </c>
      <c r="L122" s="17">
        <f>83194.42*Table132[[#This Row],[CAPACITY_kT]]/71610</f>
        <v>697.06258902387935</v>
      </c>
      <c r="M122" s="17">
        <f>127488.4*Table132[[#This Row],[CAPACITY_kT]]/71610</f>
        <v>1068.1893590280688</v>
      </c>
    </row>
    <row r="123" spans="1:13" x14ac:dyDescent="0.25">
      <c r="A123" s="7" t="s">
        <v>75</v>
      </c>
      <c r="B123" s="9" t="s">
        <v>653</v>
      </c>
      <c r="C123" s="2" t="s">
        <v>744</v>
      </c>
      <c r="D123">
        <v>100</v>
      </c>
      <c r="E123" t="s">
        <v>747</v>
      </c>
      <c r="F123" s="4">
        <f>Table132[[#This Row],[CAPACITY_kT]]*1.39</f>
        <v>139</v>
      </c>
      <c r="G123">
        <v>39.896841618892999</v>
      </c>
      <c r="H123">
        <v>111.339339269428</v>
      </c>
      <c r="I123" s="4"/>
      <c r="J123" s="4"/>
      <c r="K123" t="s">
        <v>758</v>
      </c>
      <c r="L123" s="17">
        <f>83194.42*Table132[[#This Row],[CAPACITY_kT]]/71610</f>
        <v>116.17709817064656</v>
      </c>
      <c r="M123" s="17">
        <f>127488.4*Table132[[#This Row],[CAPACITY_kT]]/71610</f>
        <v>178.03155983801145</v>
      </c>
    </row>
    <row r="124" spans="1:13" x14ac:dyDescent="0.25">
      <c r="A124" s="7" t="s">
        <v>76</v>
      </c>
      <c r="B124" s="9" t="s">
        <v>654</v>
      </c>
      <c r="C124" s="2" t="s">
        <v>744</v>
      </c>
      <c r="D124">
        <v>100</v>
      </c>
      <c r="E124" t="s">
        <v>745</v>
      </c>
      <c r="F124" s="4">
        <f>Table132[[#This Row],[CAPACITY_kT]]*1.39</f>
        <v>139</v>
      </c>
      <c r="G124">
        <v>40.7118525934264</v>
      </c>
      <c r="H124">
        <v>110.275470397579</v>
      </c>
      <c r="I124" s="4"/>
      <c r="J124" s="4"/>
      <c r="K124" t="s">
        <v>758</v>
      </c>
      <c r="L124" s="17">
        <f>83194.42*Table132[[#This Row],[CAPACITY_kT]]/71610</f>
        <v>116.17709817064656</v>
      </c>
      <c r="M124" s="17">
        <f>127488.4*Table132[[#This Row],[CAPACITY_kT]]/71610</f>
        <v>178.03155983801145</v>
      </c>
    </row>
    <row r="125" spans="1:13" x14ac:dyDescent="0.25">
      <c r="A125" s="7" t="s">
        <v>77</v>
      </c>
      <c r="B125" s="9" t="s">
        <v>655</v>
      </c>
      <c r="C125" s="2" t="s">
        <v>744</v>
      </c>
      <c r="D125">
        <v>400</v>
      </c>
      <c r="E125" t="s">
        <v>747</v>
      </c>
      <c r="F125" s="4">
        <f>Table132[[#This Row],[CAPACITY_kT]]*1.39</f>
        <v>556</v>
      </c>
      <c r="G125">
        <v>40.486853578309201</v>
      </c>
      <c r="H125">
        <v>108.78576896683199</v>
      </c>
      <c r="I125" s="4"/>
      <c r="J125" s="4"/>
      <c r="K125" t="s">
        <v>758</v>
      </c>
      <c r="L125" s="17">
        <f>83194.42*Table132[[#This Row],[CAPACITY_kT]]/71610</f>
        <v>464.70839268258624</v>
      </c>
      <c r="M125" s="17">
        <f>127488.4*Table132[[#This Row],[CAPACITY_kT]]/71610</f>
        <v>712.12623935204579</v>
      </c>
    </row>
    <row r="126" spans="1:13" x14ac:dyDescent="0.25">
      <c r="A126" s="7" t="s">
        <v>78</v>
      </c>
      <c r="B126" s="9" t="s">
        <v>656</v>
      </c>
      <c r="C126" s="2" t="s">
        <v>744</v>
      </c>
      <c r="D126">
        <v>300</v>
      </c>
      <c r="E126" t="s">
        <v>750</v>
      </c>
      <c r="F126" s="4">
        <f>Table132[[#This Row],[CAPACITY_kT]]*1.39</f>
        <v>416.99999999999994</v>
      </c>
      <c r="G126">
        <v>39.459263234102998</v>
      </c>
      <c r="H126">
        <v>106.680323849983</v>
      </c>
      <c r="I126" s="4"/>
      <c r="J126" s="4"/>
      <c r="L126" s="17">
        <f>83194.42*Table132[[#This Row],[CAPACITY_kT]]/71610</f>
        <v>348.53129451193968</v>
      </c>
      <c r="M126" s="17">
        <f>127488.4*Table132[[#This Row],[CAPACITY_kT]]/71610</f>
        <v>534.0946795140344</v>
      </c>
    </row>
    <row r="127" spans="1:13" x14ac:dyDescent="0.25">
      <c r="A127" s="7" t="s">
        <v>79</v>
      </c>
      <c r="B127" s="9" t="s">
        <v>657</v>
      </c>
      <c r="C127" s="2" t="s">
        <v>744</v>
      </c>
      <c r="D127">
        <v>600</v>
      </c>
      <c r="E127" t="s">
        <v>751</v>
      </c>
      <c r="F127" s="4">
        <f>Table132[[#This Row],[CAPACITY_kT]]*1.39</f>
        <v>833.99999999999989</v>
      </c>
      <c r="G127">
        <v>40.286164470834599</v>
      </c>
      <c r="H127">
        <v>110.045314096881</v>
      </c>
      <c r="I127" s="4"/>
      <c r="J127" s="4"/>
      <c r="L127" s="17">
        <f>83194.42*Table132[[#This Row],[CAPACITY_kT]]/71610</f>
        <v>697.06258902387935</v>
      </c>
      <c r="M127" s="17">
        <f>127488.4*Table132[[#This Row],[CAPACITY_kT]]/71610</f>
        <v>1068.1893590280688</v>
      </c>
    </row>
    <row r="128" spans="1:13" x14ac:dyDescent="0.25">
      <c r="A128" s="7" t="s">
        <v>80</v>
      </c>
      <c r="B128" s="9" t="s">
        <v>658</v>
      </c>
      <c r="C128" s="2" t="s">
        <v>744</v>
      </c>
      <c r="D128">
        <v>150</v>
      </c>
      <c r="E128" t="s">
        <v>745</v>
      </c>
      <c r="F128" s="4">
        <f>Table132[[#This Row],[CAPACITY_kT]]*1.39</f>
        <v>208.49999999999997</v>
      </c>
      <c r="G128">
        <v>40.783086603580003</v>
      </c>
      <c r="H128">
        <v>113.256556163683</v>
      </c>
      <c r="I128" s="4"/>
      <c r="J128" s="4"/>
      <c r="L128" s="17">
        <f>83194.42*Table132[[#This Row],[CAPACITY_kT]]/71610</f>
        <v>174.26564725596984</v>
      </c>
      <c r="M128" s="17">
        <f>127488.4*Table132[[#This Row],[CAPACITY_kT]]/71610</f>
        <v>267.0473397570172</v>
      </c>
    </row>
    <row r="129" spans="1:13" x14ac:dyDescent="0.25">
      <c r="A129" s="7" t="s">
        <v>81</v>
      </c>
      <c r="B129" s="9" t="s">
        <v>659</v>
      </c>
      <c r="C129" s="2" t="s">
        <v>744</v>
      </c>
      <c r="D129">
        <v>300</v>
      </c>
      <c r="E129" t="s">
        <v>747</v>
      </c>
      <c r="F129" s="4">
        <f>Table132[[#This Row],[CAPACITY_kT]]*1.39</f>
        <v>416.99999999999994</v>
      </c>
      <c r="G129">
        <v>40.069100815735197</v>
      </c>
      <c r="H129">
        <v>111.200443146623</v>
      </c>
      <c r="I129" s="4"/>
      <c r="J129" s="4"/>
      <c r="K129" t="s">
        <v>758</v>
      </c>
      <c r="L129" s="17">
        <f>83194.42*Table132[[#This Row],[CAPACITY_kT]]/71610</f>
        <v>348.53129451193968</v>
      </c>
      <c r="M129" s="17">
        <f>127488.4*Table132[[#This Row],[CAPACITY_kT]]/71610</f>
        <v>534.0946795140344</v>
      </c>
    </row>
    <row r="130" spans="1:13" x14ac:dyDescent="0.25">
      <c r="A130" s="7" t="s">
        <v>82</v>
      </c>
      <c r="B130" s="9" t="s">
        <v>660</v>
      </c>
      <c r="C130" s="2" t="s">
        <v>744</v>
      </c>
      <c r="D130">
        <v>900</v>
      </c>
      <c r="E130" t="s">
        <v>747</v>
      </c>
      <c r="F130" s="4">
        <f>Table132[[#This Row],[CAPACITY_kT]]*1.39</f>
        <v>1251</v>
      </c>
      <c r="G130">
        <v>40.286143324798502</v>
      </c>
      <c r="H130">
        <v>110.046839898477</v>
      </c>
      <c r="I130" s="4"/>
      <c r="J130" s="4"/>
      <c r="L130" s="17">
        <f>83194.42*Table132[[#This Row],[CAPACITY_kT]]/71610</f>
        <v>1045.593883535819</v>
      </c>
      <c r="M130" s="17">
        <f>127488.4*Table132[[#This Row],[CAPACITY_kT]]/71610</f>
        <v>1602.284038542103</v>
      </c>
    </row>
    <row r="131" spans="1:13" x14ac:dyDescent="0.25">
      <c r="A131" s="7" t="s">
        <v>83</v>
      </c>
      <c r="B131" s="9" t="s">
        <v>661</v>
      </c>
      <c r="C131" s="2" t="s">
        <v>744</v>
      </c>
      <c r="D131">
        <v>600</v>
      </c>
      <c r="E131" t="s">
        <v>751</v>
      </c>
      <c r="F131" s="4">
        <f>Table132[[#This Row],[CAPACITY_kT]]*1.39</f>
        <v>833.99999999999989</v>
      </c>
      <c r="G131">
        <v>40.048331023119403</v>
      </c>
      <c r="H131">
        <v>111.279511158714</v>
      </c>
      <c r="I131" s="4"/>
      <c r="J131" s="4"/>
      <c r="L131" s="17">
        <f>83194.42*Table132[[#This Row],[CAPACITY_kT]]/71610</f>
        <v>697.06258902387935</v>
      </c>
      <c r="M131" s="17">
        <f>127488.4*Table132[[#This Row],[CAPACITY_kT]]/71610</f>
        <v>1068.1893590280688</v>
      </c>
    </row>
    <row r="132" spans="1:13" x14ac:dyDescent="0.25">
      <c r="A132" s="7" t="s">
        <v>84</v>
      </c>
      <c r="B132" s="9" t="s">
        <v>662</v>
      </c>
      <c r="C132" s="2" t="s">
        <v>744</v>
      </c>
      <c r="D132">
        <v>150</v>
      </c>
      <c r="E132" t="s">
        <v>750</v>
      </c>
      <c r="F132" s="4">
        <f>Table132[[#This Row],[CAPACITY_kT]]*1.39</f>
        <v>208.49999999999997</v>
      </c>
      <c r="G132">
        <v>39.255833423437899</v>
      </c>
      <c r="H132">
        <v>108.964153977208</v>
      </c>
      <c r="I132" s="4"/>
      <c r="J132" s="4"/>
      <c r="L132" s="17">
        <f>83194.42*Table132[[#This Row],[CAPACITY_kT]]/71610</f>
        <v>174.26564725596984</v>
      </c>
      <c r="M132" s="17">
        <f>127488.4*Table132[[#This Row],[CAPACITY_kT]]/71610</f>
        <v>267.0473397570172</v>
      </c>
    </row>
    <row r="133" spans="1:13" x14ac:dyDescent="0.25">
      <c r="A133" s="7" t="s">
        <v>85</v>
      </c>
      <c r="B133" s="9" t="s">
        <v>663</v>
      </c>
      <c r="C133" s="2" t="s">
        <v>744</v>
      </c>
      <c r="D133">
        <v>1000</v>
      </c>
      <c r="E133" t="s">
        <v>751</v>
      </c>
      <c r="F133" s="4">
        <f>Table132[[#This Row],[CAPACITY_kT]]*1.39</f>
        <v>1390</v>
      </c>
      <c r="G133">
        <v>39.251822631233701</v>
      </c>
      <c r="H133">
        <v>108.971258713965</v>
      </c>
      <c r="I133" s="4"/>
      <c r="J133" s="4"/>
      <c r="L133" s="17">
        <f>83194.42*Table132[[#This Row],[CAPACITY_kT]]/71610</f>
        <v>1161.7709817064656</v>
      </c>
      <c r="M133" s="17">
        <f>127488.4*Table132[[#This Row],[CAPACITY_kT]]/71610</f>
        <v>1780.3155983801146</v>
      </c>
    </row>
    <row r="134" spans="1:13" x14ac:dyDescent="0.25">
      <c r="A134" s="7" t="s">
        <v>86</v>
      </c>
      <c r="B134" s="9" t="s">
        <v>664</v>
      </c>
      <c r="C134" s="2" t="s">
        <v>744</v>
      </c>
      <c r="D134">
        <v>300</v>
      </c>
      <c r="E134" t="s">
        <v>747</v>
      </c>
      <c r="F134" s="4">
        <f>Table132[[#This Row],[CAPACITY_kT]]*1.39</f>
        <v>416.99999999999994</v>
      </c>
      <c r="G134">
        <v>39.087604609593797</v>
      </c>
      <c r="H134">
        <v>109.476264396535</v>
      </c>
      <c r="I134" s="4"/>
      <c r="J134" s="4"/>
      <c r="L134" s="17">
        <f>83194.42*Table132[[#This Row],[CAPACITY_kT]]/71610</f>
        <v>348.53129451193968</v>
      </c>
      <c r="M134" s="17">
        <f>127488.4*Table132[[#This Row],[CAPACITY_kT]]/71610</f>
        <v>534.0946795140344</v>
      </c>
    </row>
    <row r="135" spans="1:13" x14ac:dyDescent="0.25">
      <c r="A135" s="7" t="s">
        <v>87</v>
      </c>
      <c r="B135" s="9" t="s">
        <v>665</v>
      </c>
      <c r="C135" s="2" t="s">
        <v>744</v>
      </c>
      <c r="D135">
        <v>200</v>
      </c>
      <c r="E135" t="s">
        <v>747</v>
      </c>
      <c r="F135" s="4">
        <f>Table132[[#This Row],[CAPACITY_kT]]*1.39</f>
        <v>278</v>
      </c>
      <c r="G135">
        <v>40.643325839886202</v>
      </c>
      <c r="H135">
        <v>109.217026479658</v>
      </c>
      <c r="I135" s="4"/>
      <c r="J135" s="4"/>
      <c r="K135" t="s">
        <v>758</v>
      </c>
      <c r="L135" s="17">
        <f>83194.42*Table132[[#This Row],[CAPACITY_kT]]/71610</f>
        <v>232.35419634129312</v>
      </c>
      <c r="M135" s="17">
        <f>127488.4*Table132[[#This Row],[CAPACITY_kT]]/71610</f>
        <v>356.06311967602289</v>
      </c>
    </row>
    <row r="136" spans="1:13" x14ac:dyDescent="0.25">
      <c r="A136" s="7" t="s">
        <v>88</v>
      </c>
      <c r="B136" s="9" t="s">
        <v>568</v>
      </c>
      <c r="C136" s="2" t="s">
        <v>744</v>
      </c>
      <c r="D136">
        <v>250</v>
      </c>
      <c r="E136" t="s">
        <v>747</v>
      </c>
      <c r="F136" s="4">
        <f>Table132[[#This Row],[CAPACITY_kT]]*1.39</f>
        <v>347.5</v>
      </c>
      <c r="G136">
        <v>30.962292182341901</v>
      </c>
      <c r="H136">
        <v>112.194570641659</v>
      </c>
      <c r="I136" s="4"/>
      <c r="J136" s="4"/>
      <c r="L136" s="17">
        <f>83194.42*Table132[[#This Row],[CAPACITY_kT]]/71610</f>
        <v>290.4427454266164</v>
      </c>
      <c r="M136" s="17">
        <f>127488.4*Table132[[#This Row],[CAPACITY_kT]]/71610</f>
        <v>445.07889959502864</v>
      </c>
    </row>
    <row r="137" spans="1:13" x14ac:dyDescent="0.25">
      <c r="A137" s="7" t="s">
        <v>89</v>
      </c>
      <c r="B137" s="12" t="s">
        <v>514</v>
      </c>
      <c r="C137" s="2" t="s">
        <v>744</v>
      </c>
      <c r="D137">
        <v>120</v>
      </c>
      <c r="E137" t="s">
        <v>750</v>
      </c>
      <c r="F137" s="4">
        <f>Table132[[#This Row],[CAPACITY_kT]]*1.39</f>
        <v>166.79999999999998</v>
      </c>
      <c r="G137">
        <v>41.7868919754834</v>
      </c>
      <c r="H137">
        <v>125.820930286166</v>
      </c>
      <c r="I137" s="4"/>
      <c r="J137" s="4"/>
      <c r="L137" s="17">
        <f>83194.42*Table132[[#This Row],[CAPACITY_kT]]/71610</f>
        <v>139.41251780477589</v>
      </c>
      <c r="M137" s="17">
        <f>127488.4*Table132[[#This Row],[CAPACITY_kT]]/71610</f>
        <v>213.63787180561374</v>
      </c>
    </row>
    <row r="138" spans="1:13" x14ac:dyDescent="0.25">
      <c r="A138" s="7" t="s">
        <v>90</v>
      </c>
      <c r="B138" s="9" t="s">
        <v>666</v>
      </c>
      <c r="C138" s="2" t="s">
        <v>744</v>
      </c>
      <c r="D138">
        <v>600</v>
      </c>
      <c r="E138" t="s">
        <v>747</v>
      </c>
      <c r="F138" s="4">
        <f>Table132[[#This Row],[CAPACITY_kT]]*1.39</f>
        <v>833.99999999999989</v>
      </c>
      <c r="G138">
        <v>34.374354746791397</v>
      </c>
      <c r="H138">
        <v>108.76627291479301</v>
      </c>
      <c r="I138" s="4"/>
      <c r="J138" s="4"/>
      <c r="L138" s="17">
        <f>83194.42*Table132[[#This Row],[CAPACITY_kT]]/71610</f>
        <v>697.06258902387935</v>
      </c>
      <c r="M138" s="17">
        <f>127488.4*Table132[[#This Row],[CAPACITY_kT]]/71610</f>
        <v>1068.1893590280688</v>
      </c>
    </row>
    <row r="139" spans="1:13" x14ac:dyDescent="0.25">
      <c r="A139" s="7" t="s">
        <v>91</v>
      </c>
      <c r="B139" s="9" t="s">
        <v>667</v>
      </c>
      <c r="C139" s="2" t="s">
        <v>744</v>
      </c>
      <c r="D139">
        <v>100</v>
      </c>
      <c r="E139" t="s">
        <v>747</v>
      </c>
      <c r="F139" s="4">
        <f>Table132[[#This Row],[CAPACITY_kT]]*1.39</f>
        <v>139</v>
      </c>
      <c r="G139">
        <v>34.366090516580698</v>
      </c>
      <c r="H139">
        <v>108.775828600133</v>
      </c>
      <c r="I139" s="4"/>
      <c r="J139" s="4"/>
      <c r="L139" s="17">
        <f>83194.42*Table132[[#This Row],[CAPACITY_kT]]/71610</f>
        <v>116.17709817064656</v>
      </c>
      <c r="M139" s="17">
        <f>127488.4*Table132[[#This Row],[CAPACITY_kT]]/71610</f>
        <v>178.03155983801145</v>
      </c>
    </row>
    <row r="140" spans="1:13" x14ac:dyDescent="0.25">
      <c r="A140" s="7" t="s">
        <v>92</v>
      </c>
      <c r="B140" s="9" t="s">
        <v>668</v>
      </c>
      <c r="C140" s="2" t="s">
        <v>744</v>
      </c>
      <c r="D140">
        <v>100</v>
      </c>
      <c r="E140" t="s">
        <v>747</v>
      </c>
      <c r="F140" s="4">
        <f>Table132[[#This Row],[CAPACITY_kT]]*1.39</f>
        <v>139</v>
      </c>
      <c r="G140">
        <v>39.467172932605202</v>
      </c>
      <c r="H140">
        <v>118.134822807639</v>
      </c>
      <c r="I140" s="4"/>
      <c r="J140" s="4"/>
      <c r="L140" s="17">
        <f>83194.42*Table132[[#This Row],[CAPACITY_kT]]/71610</f>
        <v>116.17709817064656</v>
      </c>
      <c r="M140" s="17">
        <f>127488.4*Table132[[#This Row],[CAPACITY_kT]]/71610</f>
        <v>178.03155983801145</v>
      </c>
    </row>
    <row r="141" spans="1:13" x14ac:dyDescent="0.25">
      <c r="A141" s="7" t="s">
        <v>93</v>
      </c>
      <c r="B141" t="s">
        <v>669</v>
      </c>
      <c r="C141" s="2" t="s">
        <v>744</v>
      </c>
      <c r="D141">
        <v>100</v>
      </c>
      <c r="E141" t="s">
        <v>747</v>
      </c>
      <c r="F141" s="4">
        <f>Table132[[#This Row],[CAPACITY_kT]]*1.39</f>
        <v>139</v>
      </c>
      <c r="G141">
        <v>39.870654245676498</v>
      </c>
      <c r="H141">
        <v>117.638819283971</v>
      </c>
      <c r="I141" s="4"/>
      <c r="J141" s="4"/>
      <c r="L141" s="17">
        <f>83194.42*Table132[[#This Row],[CAPACITY_kT]]/71610</f>
        <v>116.17709817064656</v>
      </c>
      <c r="M141" s="17">
        <f>127488.4*Table132[[#This Row],[CAPACITY_kT]]/71610</f>
        <v>178.03155983801145</v>
      </c>
    </row>
    <row r="142" spans="1:13" x14ac:dyDescent="0.25">
      <c r="A142" s="7" t="s">
        <v>94</v>
      </c>
      <c r="B142" s="9" t="s">
        <v>670</v>
      </c>
      <c r="C142" s="2" t="s">
        <v>744</v>
      </c>
      <c r="D142">
        <v>150</v>
      </c>
      <c r="E142" t="s">
        <v>747</v>
      </c>
      <c r="F142" s="4">
        <f>Table132[[#This Row],[CAPACITY_kT]]*1.39</f>
        <v>208.49999999999997</v>
      </c>
      <c r="G142">
        <v>31.808050724446002</v>
      </c>
      <c r="H142">
        <v>104.79967524400899</v>
      </c>
      <c r="I142" s="4"/>
      <c r="J142" s="4"/>
      <c r="L142" s="17">
        <f>83194.42*Table132[[#This Row],[CAPACITY_kT]]/71610</f>
        <v>174.26564725596984</v>
      </c>
      <c r="M142" s="17">
        <f>127488.4*Table132[[#This Row],[CAPACITY_kT]]/71610</f>
        <v>267.0473397570172</v>
      </c>
    </row>
    <row r="143" spans="1:13" x14ac:dyDescent="0.25">
      <c r="A143" s="7" t="s">
        <v>95</v>
      </c>
      <c r="B143" s="9" t="s">
        <v>671</v>
      </c>
      <c r="C143" s="2" t="s">
        <v>744</v>
      </c>
      <c r="D143">
        <v>70</v>
      </c>
      <c r="E143" t="s">
        <v>747</v>
      </c>
      <c r="F143" s="4">
        <f>Table132[[#This Row],[CAPACITY_kT]]*1.39</f>
        <v>97.3</v>
      </c>
      <c r="G143">
        <v>29.504914326032001</v>
      </c>
      <c r="H143">
        <v>104.65857075836099</v>
      </c>
      <c r="I143" s="4"/>
      <c r="J143" s="4"/>
      <c r="K143" t="s">
        <v>758</v>
      </c>
      <c r="L143" s="17">
        <f>83194.42*Table132[[#This Row],[CAPACITY_kT]]/71610</f>
        <v>81.32396871945258</v>
      </c>
      <c r="M143" s="17">
        <f>127488.4*Table132[[#This Row],[CAPACITY_kT]]/71610</f>
        <v>124.62209188660802</v>
      </c>
    </row>
    <row r="144" spans="1:13" x14ac:dyDescent="0.25">
      <c r="A144" s="7" t="s">
        <v>96</v>
      </c>
      <c r="B144" s="9" t="s">
        <v>672</v>
      </c>
      <c r="C144" s="2" t="s">
        <v>744</v>
      </c>
      <c r="D144">
        <v>100</v>
      </c>
      <c r="E144" t="s">
        <v>747</v>
      </c>
      <c r="F144" s="4">
        <f>Table132[[#This Row],[CAPACITY_kT]]*1.39</f>
        <v>139</v>
      </c>
      <c r="G144">
        <v>46.567660416050302</v>
      </c>
      <c r="H144">
        <v>124.82150764628</v>
      </c>
      <c r="I144" s="4"/>
      <c r="J144" s="4"/>
      <c r="L144" s="17">
        <f>83194.42*Table132[[#This Row],[CAPACITY_kT]]/71610</f>
        <v>116.17709817064656</v>
      </c>
      <c r="M144" s="17">
        <f>127488.4*Table132[[#This Row],[CAPACITY_kT]]/71610</f>
        <v>178.03155983801145</v>
      </c>
    </row>
    <row r="145" spans="1:13" x14ac:dyDescent="0.25">
      <c r="A145" s="7" t="s">
        <v>97</v>
      </c>
      <c r="B145" s="9" t="s">
        <v>673</v>
      </c>
      <c r="C145" s="2" t="s">
        <v>744</v>
      </c>
      <c r="D145">
        <v>300</v>
      </c>
      <c r="E145" t="s">
        <v>747</v>
      </c>
      <c r="F145" s="4">
        <f>Table132[[#This Row],[CAPACITY_kT]]*1.39</f>
        <v>416.99999999999994</v>
      </c>
      <c r="G145">
        <v>37.068067483862002</v>
      </c>
      <c r="H145">
        <v>111.847610824499</v>
      </c>
      <c r="I145" s="4"/>
      <c r="J145" s="4"/>
      <c r="L145" s="17">
        <f>83194.42*Table132[[#This Row],[CAPACITY_kT]]/71610</f>
        <v>348.53129451193968</v>
      </c>
      <c r="M145" s="17">
        <f>127488.4*Table132[[#This Row],[CAPACITY_kT]]/71610</f>
        <v>534.0946795140344</v>
      </c>
    </row>
    <row r="146" spans="1:13" x14ac:dyDescent="0.25">
      <c r="A146" s="7" t="s">
        <v>98</v>
      </c>
      <c r="B146" s="9" t="s">
        <v>508</v>
      </c>
      <c r="C146" s="2" t="s">
        <v>744</v>
      </c>
      <c r="D146">
        <v>600</v>
      </c>
      <c r="E146" t="s">
        <v>747</v>
      </c>
      <c r="F146" s="4">
        <f>Table132[[#This Row],[CAPACITY_kT]]*1.39</f>
        <v>833.99999999999989</v>
      </c>
      <c r="G146">
        <v>29.953683612722401</v>
      </c>
      <c r="H146">
        <v>116.610726128585</v>
      </c>
      <c r="I146" s="4"/>
      <c r="J146" s="4"/>
      <c r="L146" s="17">
        <f>83194.42*Table132[[#This Row],[CAPACITY_kT]]/71610</f>
        <v>697.06258902387935</v>
      </c>
      <c r="M146" s="17">
        <f>127488.4*Table132[[#This Row],[CAPACITY_kT]]/71610</f>
        <v>1068.1893590280688</v>
      </c>
    </row>
    <row r="147" spans="1:13" x14ac:dyDescent="0.25">
      <c r="A147" s="7" t="s">
        <v>99</v>
      </c>
      <c r="B147" s="9" t="s">
        <v>524</v>
      </c>
      <c r="C147" s="2" t="s">
        <v>744</v>
      </c>
      <c r="D147">
        <v>300</v>
      </c>
      <c r="E147" t="s">
        <v>747</v>
      </c>
      <c r="F147" s="4">
        <f>Table132[[#This Row],[CAPACITY_kT]]*1.39</f>
        <v>416.99999999999994</v>
      </c>
      <c r="G147">
        <v>38.444528335617697</v>
      </c>
      <c r="H147">
        <v>106.113731326533</v>
      </c>
      <c r="I147" s="4"/>
      <c r="J147" s="4"/>
      <c r="L147" s="17">
        <f>83194.42*Table132[[#This Row],[CAPACITY_kT]]/71610</f>
        <v>348.53129451193968</v>
      </c>
      <c r="M147" s="17">
        <f>127488.4*Table132[[#This Row],[CAPACITY_kT]]/71610</f>
        <v>534.0946795140344</v>
      </c>
    </row>
    <row r="148" spans="1:13" x14ac:dyDescent="0.25">
      <c r="A148" s="7" t="s">
        <v>100</v>
      </c>
      <c r="B148" s="9" t="s">
        <v>674</v>
      </c>
      <c r="C148" s="2" t="s">
        <v>744</v>
      </c>
      <c r="D148">
        <v>200</v>
      </c>
      <c r="E148" t="s">
        <v>747</v>
      </c>
      <c r="F148" s="4">
        <f>Table132[[#This Row],[CAPACITY_kT]]*1.39</f>
        <v>278</v>
      </c>
      <c r="G148">
        <v>37.439847083028397</v>
      </c>
      <c r="H148">
        <v>106.581510356225</v>
      </c>
      <c r="I148" s="4"/>
      <c r="J148" s="4"/>
      <c r="K148" t="s">
        <v>758</v>
      </c>
      <c r="L148" s="17">
        <f>83194.42*Table132[[#This Row],[CAPACITY_kT]]/71610</f>
        <v>232.35419634129312</v>
      </c>
      <c r="M148" s="17">
        <f>127488.4*Table132[[#This Row],[CAPACITY_kT]]/71610</f>
        <v>356.06311967602289</v>
      </c>
    </row>
    <row r="149" spans="1:13" x14ac:dyDescent="0.25">
      <c r="A149" s="7" t="s">
        <v>101</v>
      </c>
      <c r="B149" s="9" t="s">
        <v>675</v>
      </c>
      <c r="C149" s="2" t="s">
        <v>744</v>
      </c>
      <c r="D149">
        <v>200</v>
      </c>
      <c r="E149" t="s">
        <v>747</v>
      </c>
      <c r="F149" s="4">
        <f>Table132[[#This Row],[CAPACITY_kT]]*1.39</f>
        <v>278</v>
      </c>
      <c r="G149">
        <v>30.509767479725902</v>
      </c>
      <c r="H149">
        <v>117.08073114027</v>
      </c>
      <c r="I149" s="4"/>
      <c r="J149" s="4"/>
      <c r="L149" s="17">
        <f>83194.42*Table132[[#This Row],[CAPACITY_kT]]/71610</f>
        <v>232.35419634129312</v>
      </c>
      <c r="M149" s="17">
        <f>127488.4*Table132[[#This Row],[CAPACITY_kT]]/71610</f>
        <v>356.06311967602289</v>
      </c>
    </row>
    <row r="150" spans="1:13" x14ac:dyDescent="0.25">
      <c r="A150" s="7" t="s">
        <v>1247</v>
      </c>
      <c r="B150" s="9" t="s">
        <v>528</v>
      </c>
      <c r="C150" s="2" t="s">
        <v>744</v>
      </c>
      <c r="D150">
        <v>400</v>
      </c>
      <c r="E150" t="s">
        <v>747</v>
      </c>
      <c r="F150" s="4">
        <f>Table132[[#This Row],[CAPACITY_kT]]*1.39</f>
        <v>556</v>
      </c>
      <c r="G150">
        <v>32.927222115560603</v>
      </c>
      <c r="H150">
        <v>115.86397182822</v>
      </c>
      <c r="I150" s="4"/>
      <c r="J150" s="4"/>
      <c r="L150" s="17">
        <f>83194.42*Table132[[#This Row],[CAPACITY_kT]]/71610</f>
        <v>464.70839268258624</v>
      </c>
      <c r="M150" s="17">
        <f>127488.4*Table132[[#This Row],[CAPACITY_kT]]/71610</f>
        <v>712.12623935204579</v>
      </c>
    </row>
    <row r="151" spans="1:13" x14ac:dyDescent="0.25">
      <c r="A151" s="7" t="s">
        <v>102</v>
      </c>
      <c r="B151" s="9" t="s">
        <v>526</v>
      </c>
      <c r="C151" s="2" t="s">
        <v>744</v>
      </c>
      <c r="D151">
        <v>300</v>
      </c>
      <c r="E151" t="s">
        <v>746</v>
      </c>
      <c r="F151" s="4">
        <f>Table132[[#This Row],[CAPACITY_kT]]*1.39</f>
        <v>416.99999999999994</v>
      </c>
      <c r="G151">
        <v>33.062075796809502</v>
      </c>
      <c r="H151">
        <v>115.28193918404401</v>
      </c>
      <c r="I151" s="4"/>
      <c r="J151" s="4"/>
      <c r="L151" s="17">
        <f>83194.42*Table132[[#This Row],[CAPACITY_kT]]/71610</f>
        <v>348.53129451193968</v>
      </c>
      <c r="M151" s="17">
        <f>127488.4*Table132[[#This Row],[CAPACITY_kT]]/71610</f>
        <v>534.0946795140344</v>
      </c>
    </row>
    <row r="152" spans="1:13" x14ac:dyDescent="0.25">
      <c r="A152" s="7" t="s">
        <v>103</v>
      </c>
      <c r="B152" s="9" t="s">
        <v>676</v>
      </c>
      <c r="C152" s="2" t="s">
        <v>744</v>
      </c>
      <c r="D152">
        <v>150</v>
      </c>
      <c r="E152" t="s">
        <v>747</v>
      </c>
      <c r="F152" s="4">
        <f>Table132[[#This Row],[CAPACITY_kT]]*1.39</f>
        <v>208.49999999999997</v>
      </c>
      <c r="G152">
        <v>32.547923735672398</v>
      </c>
      <c r="H152">
        <v>117.24388698567</v>
      </c>
      <c r="I152" s="4"/>
      <c r="J152" s="4"/>
      <c r="L152" s="17">
        <f>83194.42*Table132[[#This Row],[CAPACITY_kT]]/71610</f>
        <v>174.26564725596984</v>
      </c>
      <c r="M152" s="17">
        <f>127488.4*Table132[[#This Row],[CAPACITY_kT]]/71610</f>
        <v>267.0473397570172</v>
      </c>
    </row>
    <row r="153" spans="1:13" x14ac:dyDescent="0.25">
      <c r="A153" s="7" t="s">
        <v>104</v>
      </c>
      <c r="B153" s="9" t="s">
        <v>677</v>
      </c>
      <c r="C153" s="2" t="s">
        <v>744</v>
      </c>
      <c r="D153">
        <v>390</v>
      </c>
      <c r="E153" t="s">
        <v>754</v>
      </c>
      <c r="F153" s="4">
        <f>Table132[[#This Row],[CAPACITY_kT]]*1.39</f>
        <v>542.09999999999991</v>
      </c>
      <c r="G153">
        <v>38.552478146120997</v>
      </c>
      <c r="H153">
        <v>114.918449836767</v>
      </c>
      <c r="I153" s="4"/>
      <c r="J153" s="4"/>
      <c r="K153" t="s">
        <v>758</v>
      </c>
      <c r="L153" s="17">
        <f>83194.42*Table132[[#This Row],[CAPACITY_kT]]/71610</f>
        <v>453.09068286552156</v>
      </c>
      <c r="M153" s="17">
        <f>127488.4*Table132[[#This Row],[CAPACITY_kT]]/71610</f>
        <v>694.32308336824462</v>
      </c>
    </row>
    <row r="154" spans="1:13" x14ac:dyDescent="0.25">
      <c r="A154" s="7" t="s">
        <v>105</v>
      </c>
      <c r="B154" s="9" t="s">
        <v>530</v>
      </c>
      <c r="C154" s="2" t="s">
        <v>744</v>
      </c>
      <c r="D154">
        <v>1000</v>
      </c>
      <c r="E154" t="s">
        <v>750</v>
      </c>
      <c r="F154" s="4">
        <f>Table132[[#This Row],[CAPACITY_kT]]*1.39</f>
        <v>1390</v>
      </c>
      <c r="G154">
        <v>37.464810163794603</v>
      </c>
      <c r="H154">
        <v>116.26158501596601</v>
      </c>
      <c r="I154" s="4"/>
      <c r="J154" s="4"/>
      <c r="K154" t="s">
        <v>758</v>
      </c>
      <c r="L154" s="17">
        <f>83194.42*Table132[[#This Row],[CAPACITY_kT]]/71610</f>
        <v>1161.7709817064656</v>
      </c>
      <c r="M154" s="17">
        <f>127488.4*Table132[[#This Row],[CAPACITY_kT]]/71610</f>
        <v>1780.3155983801146</v>
      </c>
    </row>
    <row r="155" spans="1:13" x14ac:dyDescent="0.25">
      <c r="A155" s="7" t="s">
        <v>106</v>
      </c>
      <c r="B155" s="9" t="s">
        <v>678</v>
      </c>
      <c r="C155" s="2" t="s">
        <v>744</v>
      </c>
      <c r="D155">
        <v>250</v>
      </c>
      <c r="E155" t="s">
        <v>746</v>
      </c>
      <c r="F155" s="4">
        <f>Table132[[#This Row],[CAPACITY_kT]]*1.39</f>
        <v>347.5</v>
      </c>
      <c r="G155">
        <v>35.913597175789597</v>
      </c>
      <c r="H155">
        <v>117.7256177427</v>
      </c>
      <c r="I155" s="4"/>
      <c r="J155" s="4"/>
      <c r="L155" s="17">
        <f>83194.42*Table132[[#This Row],[CAPACITY_kT]]/71610</f>
        <v>290.4427454266164</v>
      </c>
      <c r="M155" s="17">
        <f>127488.4*Table132[[#This Row],[CAPACITY_kT]]/71610</f>
        <v>445.07889959502864</v>
      </c>
    </row>
    <row r="156" spans="1:13" x14ac:dyDescent="0.25">
      <c r="A156" s="7" t="s">
        <v>107</v>
      </c>
      <c r="B156" s="9" t="s">
        <v>679</v>
      </c>
      <c r="C156" s="2" t="s">
        <v>744</v>
      </c>
      <c r="D156">
        <v>250</v>
      </c>
      <c r="E156" t="s">
        <v>747</v>
      </c>
      <c r="F156" s="4">
        <f>Table132[[#This Row],[CAPACITY_kT]]*1.39</f>
        <v>347.5</v>
      </c>
      <c r="G156">
        <v>34.9858651060581</v>
      </c>
      <c r="H156">
        <v>117.033213444976</v>
      </c>
      <c r="I156" s="4"/>
      <c r="J156" s="4"/>
      <c r="L156" s="17">
        <f>83194.42*Table132[[#This Row],[CAPACITY_kT]]/71610</f>
        <v>290.4427454266164</v>
      </c>
      <c r="M156" s="17">
        <f>127488.4*Table132[[#This Row],[CAPACITY_kT]]/71610</f>
        <v>445.07889959502864</v>
      </c>
    </row>
    <row r="157" spans="1:13" x14ac:dyDescent="0.25">
      <c r="A157" s="7" t="s">
        <v>108</v>
      </c>
      <c r="B157" s="9" t="s">
        <v>680</v>
      </c>
      <c r="C157" s="2" t="s">
        <v>744</v>
      </c>
      <c r="D157">
        <v>750</v>
      </c>
      <c r="E157" t="s">
        <v>747</v>
      </c>
      <c r="F157" s="4">
        <f>Table132[[#This Row],[CAPACITY_kT]]*1.39</f>
        <v>1042.5</v>
      </c>
      <c r="G157">
        <v>36.863365394531897</v>
      </c>
      <c r="H157">
        <v>118.730969213821</v>
      </c>
      <c r="I157" s="4"/>
      <c r="J157" s="4"/>
      <c r="L157" s="17">
        <f>83194.42*Table132[[#This Row],[CAPACITY_kT]]/71610</f>
        <v>871.32823627984919</v>
      </c>
      <c r="M157" s="17">
        <f>127488.4*Table132[[#This Row],[CAPACITY_kT]]/71610</f>
        <v>1335.236698785086</v>
      </c>
    </row>
    <row r="158" spans="1:13" x14ac:dyDescent="0.25">
      <c r="A158" s="7" t="s">
        <v>109</v>
      </c>
      <c r="B158" s="9" t="s">
        <v>681</v>
      </c>
      <c r="C158" s="2" t="s">
        <v>744</v>
      </c>
      <c r="D158">
        <v>250</v>
      </c>
      <c r="E158" t="s">
        <v>747</v>
      </c>
      <c r="F158" s="4">
        <f>Table132[[#This Row],[CAPACITY_kT]]*1.39</f>
        <v>347.5</v>
      </c>
      <c r="G158">
        <v>35.340352852515998</v>
      </c>
      <c r="H158">
        <v>116.805650212906</v>
      </c>
      <c r="I158" s="4"/>
      <c r="J158" s="4"/>
      <c r="K158" t="s">
        <v>758</v>
      </c>
      <c r="L158" s="17">
        <f>83194.42*Table132[[#This Row],[CAPACITY_kT]]/71610</f>
        <v>290.4427454266164</v>
      </c>
      <c r="M158" s="17">
        <f>127488.4*Table132[[#This Row],[CAPACITY_kT]]/71610</f>
        <v>445.07889959502864</v>
      </c>
    </row>
    <row r="159" spans="1:13" x14ac:dyDescent="0.25">
      <c r="A159" s="7" t="s">
        <v>110</v>
      </c>
      <c r="B159" s="12" t="s">
        <v>682</v>
      </c>
      <c r="C159" s="2" t="s">
        <v>744</v>
      </c>
      <c r="D159">
        <v>200</v>
      </c>
      <c r="E159" t="s">
        <v>745</v>
      </c>
      <c r="F159" s="4">
        <f>Table132[[#This Row],[CAPACITY_kT]]*1.39</f>
        <v>278</v>
      </c>
      <c r="G159">
        <v>35.685747876309101</v>
      </c>
      <c r="H159">
        <v>111.232068984463</v>
      </c>
      <c r="I159" s="4"/>
      <c r="J159" s="4"/>
      <c r="K159" t="s">
        <v>758</v>
      </c>
      <c r="L159" s="17">
        <f>83194.42*Table132[[#This Row],[CAPACITY_kT]]/71610</f>
        <v>232.35419634129312</v>
      </c>
      <c r="M159" s="17">
        <f>127488.4*Table132[[#This Row],[CAPACITY_kT]]/71610</f>
        <v>356.06311967602289</v>
      </c>
    </row>
    <row r="160" spans="1:13" x14ac:dyDescent="0.25">
      <c r="A160" s="7" t="s">
        <v>111</v>
      </c>
      <c r="B160" s="9" t="s">
        <v>683</v>
      </c>
      <c r="C160" s="2" t="s">
        <v>744</v>
      </c>
      <c r="D160">
        <v>100</v>
      </c>
      <c r="E160" t="s">
        <v>747</v>
      </c>
      <c r="F160" s="4">
        <f>Table132[[#This Row],[CAPACITY_kT]]*1.39</f>
        <v>139</v>
      </c>
      <c r="G160">
        <v>37.189719491918801</v>
      </c>
      <c r="H160">
        <v>111.67184756112199</v>
      </c>
      <c r="I160" s="4"/>
      <c r="J160" s="4"/>
      <c r="L160" s="17">
        <f>83194.42*Table132[[#This Row],[CAPACITY_kT]]/71610</f>
        <v>116.17709817064656</v>
      </c>
      <c r="M160" s="17">
        <f>127488.4*Table132[[#This Row],[CAPACITY_kT]]/71610</f>
        <v>178.03155983801145</v>
      </c>
    </row>
    <row r="161" spans="1:13" x14ac:dyDescent="0.25">
      <c r="A161" s="7" t="s">
        <v>112</v>
      </c>
      <c r="B161" s="9" t="s">
        <v>684</v>
      </c>
      <c r="C161" s="2" t="s">
        <v>744</v>
      </c>
      <c r="D161">
        <v>150</v>
      </c>
      <c r="E161" t="s">
        <v>747</v>
      </c>
      <c r="F161" s="4">
        <f>Table132[[#This Row],[CAPACITY_kT]]*1.39</f>
        <v>208.49999999999997</v>
      </c>
      <c r="G161">
        <v>35.9098075967349</v>
      </c>
      <c r="H161">
        <v>111.40499736572001</v>
      </c>
      <c r="I161" s="4"/>
      <c r="J161" s="4"/>
      <c r="L161" s="17">
        <f>83194.42*Table132[[#This Row],[CAPACITY_kT]]/71610</f>
        <v>174.26564725596984</v>
      </c>
      <c r="M161" s="17">
        <f>127488.4*Table132[[#This Row],[CAPACITY_kT]]/71610</f>
        <v>267.0473397570172</v>
      </c>
    </row>
    <row r="162" spans="1:13" x14ac:dyDescent="0.25">
      <c r="A162" s="7" t="s">
        <v>113</v>
      </c>
      <c r="B162" s="9" t="s">
        <v>685</v>
      </c>
      <c r="C162" s="2" t="s">
        <v>744</v>
      </c>
      <c r="D162">
        <v>300</v>
      </c>
      <c r="E162" t="s">
        <v>747</v>
      </c>
      <c r="F162" s="4">
        <f>Table132[[#This Row],[CAPACITY_kT]]*1.39</f>
        <v>416.99999999999994</v>
      </c>
      <c r="G162">
        <v>35.6366866887508</v>
      </c>
      <c r="H162">
        <v>112.87890281170201</v>
      </c>
      <c r="I162" s="4"/>
      <c r="J162" s="4"/>
      <c r="L162" s="17">
        <f>83194.42*Table132[[#This Row],[CAPACITY_kT]]/71610</f>
        <v>348.53129451193968</v>
      </c>
      <c r="M162" s="17">
        <f>127488.4*Table132[[#This Row],[CAPACITY_kT]]/71610</f>
        <v>534.0946795140344</v>
      </c>
    </row>
    <row r="163" spans="1:13" x14ac:dyDescent="0.25">
      <c r="A163" s="7" t="s">
        <v>114</v>
      </c>
      <c r="B163" s="9" t="s">
        <v>686</v>
      </c>
      <c r="C163" s="2" t="s">
        <v>744</v>
      </c>
      <c r="D163">
        <v>600</v>
      </c>
      <c r="E163" t="s">
        <v>749</v>
      </c>
      <c r="F163" s="4">
        <f>Table132[[#This Row],[CAPACITY_kT]]*1.39</f>
        <v>833.99999999999989</v>
      </c>
      <c r="G163">
        <v>40.046029646655498</v>
      </c>
      <c r="H163">
        <v>113.164936499208</v>
      </c>
      <c r="I163" s="4"/>
      <c r="J163" s="4"/>
      <c r="L163" s="17">
        <f>83194.42*Table132[[#This Row],[CAPACITY_kT]]/71610</f>
        <v>697.06258902387935</v>
      </c>
      <c r="M163" s="17">
        <f>127488.4*Table132[[#This Row],[CAPACITY_kT]]/71610</f>
        <v>1068.1893590280688</v>
      </c>
    </row>
    <row r="164" spans="1:13" x14ac:dyDescent="0.25">
      <c r="A164" s="7" t="s">
        <v>115</v>
      </c>
      <c r="B164" s="9" t="s">
        <v>523</v>
      </c>
      <c r="C164" s="2" t="s">
        <v>744</v>
      </c>
      <c r="D164">
        <v>200</v>
      </c>
      <c r="E164" t="s">
        <v>747</v>
      </c>
      <c r="F164" s="4">
        <f>Table132[[#This Row],[CAPACITY_kT]]*1.39</f>
        <v>278</v>
      </c>
      <c r="G164">
        <v>39.183929567502297</v>
      </c>
      <c r="H164">
        <v>110.851832913064</v>
      </c>
      <c r="I164" s="4"/>
      <c r="J164" s="4"/>
      <c r="L164" s="17">
        <f>83194.42*Table132[[#This Row],[CAPACITY_kT]]/71610</f>
        <v>232.35419634129312</v>
      </c>
      <c r="M164" s="17">
        <f>127488.4*Table132[[#This Row],[CAPACITY_kT]]/71610</f>
        <v>356.06311967602289</v>
      </c>
    </row>
    <row r="165" spans="1:13" x14ac:dyDescent="0.25">
      <c r="A165" s="7" t="s">
        <v>116</v>
      </c>
      <c r="B165" s="9" t="s">
        <v>687</v>
      </c>
      <c r="C165" s="2" t="s">
        <v>744</v>
      </c>
      <c r="D165">
        <v>200</v>
      </c>
      <c r="E165" t="s">
        <v>747</v>
      </c>
      <c r="F165" s="4">
        <f>Table132[[#This Row],[CAPACITY_kT]]*1.39</f>
        <v>278</v>
      </c>
      <c r="G165">
        <v>38.941658119439197</v>
      </c>
      <c r="H165">
        <v>117.686190791481</v>
      </c>
      <c r="I165" s="4"/>
      <c r="J165" s="4"/>
      <c r="L165" s="17">
        <f>83194.42*Table132[[#This Row],[CAPACITY_kT]]/71610</f>
        <v>232.35419634129312</v>
      </c>
      <c r="M165" s="17">
        <f>127488.4*Table132[[#This Row],[CAPACITY_kT]]/71610</f>
        <v>356.06311967602289</v>
      </c>
    </row>
    <row r="166" spans="1:13" x14ac:dyDescent="0.25">
      <c r="A166" s="7" t="s">
        <v>117</v>
      </c>
      <c r="B166" s="12" t="s">
        <v>541</v>
      </c>
      <c r="C166" s="2" t="s">
        <v>744</v>
      </c>
      <c r="D166">
        <v>420</v>
      </c>
      <c r="E166" t="s">
        <v>747</v>
      </c>
      <c r="F166" s="4">
        <f>Table132[[#This Row],[CAPACITY_kT]]*1.39</f>
        <v>583.79999999999995</v>
      </c>
      <c r="G166">
        <v>35.6541080525867</v>
      </c>
      <c r="H166">
        <v>112.88846218411901</v>
      </c>
      <c r="I166" s="4"/>
      <c r="J166" s="4"/>
      <c r="L166" s="17">
        <f>83194.42*Table132[[#This Row],[CAPACITY_kT]]/71610</f>
        <v>487.94381231671554</v>
      </c>
      <c r="M166" s="17">
        <f>127488.4*Table132[[#This Row],[CAPACITY_kT]]/71610</f>
        <v>747.73255131964811</v>
      </c>
    </row>
    <row r="167" spans="1:13" x14ac:dyDescent="0.25">
      <c r="A167" s="7" t="s">
        <v>118</v>
      </c>
      <c r="B167" s="12" t="s">
        <v>688</v>
      </c>
      <c r="C167" s="2" t="s">
        <v>744</v>
      </c>
      <c r="D167">
        <v>100</v>
      </c>
      <c r="E167" t="s">
        <v>747</v>
      </c>
      <c r="F167" s="4">
        <f>Table132[[#This Row],[CAPACITY_kT]]*1.39</f>
        <v>139</v>
      </c>
      <c r="G167">
        <v>35.758300821481797</v>
      </c>
      <c r="H167">
        <v>112.896048791486</v>
      </c>
      <c r="I167" s="4"/>
      <c r="J167" s="4"/>
      <c r="L167" s="17">
        <f>83194.42*Table132[[#This Row],[CAPACITY_kT]]/71610</f>
        <v>116.17709817064656</v>
      </c>
      <c r="M167" s="17">
        <f>127488.4*Table132[[#This Row],[CAPACITY_kT]]/71610</f>
        <v>178.03155983801145</v>
      </c>
    </row>
    <row r="168" spans="1:13" x14ac:dyDescent="0.25">
      <c r="A168" s="7" t="s">
        <v>119</v>
      </c>
      <c r="B168" s="12" t="s">
        <v>689</v>
      </c>
      <c r="C168" s="2" t="s">
        <v>744</v>
      </c>
      <c r="D168">
        <v>200</v>
      </c>
      <c r="E168" t="s">
        <v>747</v>
      </c>
      <c r="F168" s="4">
        <f>Table132[[#This Row],[CAPACITY_kT]]*1.39</f>
        <v>278</v>
      </c>
      <c r="G168">
        <v>35.932662761699099</v>
      </c>
      <c r="H168">
        <v>111.493441136605</v>
      </c>
      <c r="I168" s="4"/>
      <c r="J168" s="4"/>
      <c r="L168" s="17">
        <f>83194.42*Table132[[#This Row],[CAPACITY_kT]]/71610</f>
        <v>232.35419634129312</v>
      </c>
      <c r="M168" s="17">
        <f>127488.4*Table132[[#This Row],[CAPACITY_kT]]/71610</f>
        <v>356.06311967602289</v>
      </c>
    </row>
    <row r="169" spans="1:13" x14ac:dyDescent="0.25">
      <c r="A169" s="7" t="s">
        <v>120</v>
      </c>
      <c r="B169" s="12" t="s">
        <v>690</v>
      </c>
      <c r="C169" s="2" t="s">
        <v>744</v>
      </c>
      <c r="D169">
        <v>50</v>
      </c>
      <c r="E169" t="s">
        <v>747</v>
      </c>
      <c r="F169" s="4">
        <f>Table132[[#This Row],[CAPACITY_kT]]*1.39</f>
        <v>69.5</v>
      </c>
      <c r="G169">
        <v>35.374898442204596</v>
      </c>
      <c r="H169">
        <v>111.24550885871599</v>
      </c>
      <c r="I169" s="4"/>
      <c r="J169" s="4"/>
      <c r="L169" s="17">
        <f>83194.42*Table132[[#This Row],[CAPACITY_kT]]/71610</f>
        <v>58.08854908532328</v>
      </c>
      <c r="M169" s="17">
        <f>127488.4*Table132[[#This Row],[CAPACITY_kT]]/71610</f>
        <v>89.015779919005723</v>
      </c>
    </row>
    <row r="170" spans="1:13" x14ac:dyDescent="0.25">
      <c r="A170" s="7" t="s">
        <v>121</v>
      </c>
      <c r="B170" s="12" t="s">
        <v>691</v>
      </c>
      <c r="C170" s="2" t="s">
        <v>744</v>
      </c>
      <c r="D170">
        <v>300</v>
      </c>
      <c r="E170" t="s">
        <v>746</v>
      </c>
      <c r="F170" s="4">
        <f>Table132[[#This Row],[CAPACITY_kT]]*1.39</f>
        <v>416.99999999999994</v>
      </c>
      <c r="G170">
        <v>35.468271974557297</v>
      </c>
      <c r="H170">
        <v>112.605378991962</v>
      </c>
      <c r="I170" s="4"/>
      <c r="J170" s="4"/>
      <c r="L170" s="17">
        <f>83194.42*Table132[[#This Row],[CAPACITY_kT]]/71610</f>
        <v>348.53129451193968</v>
      </c>
      <c r="M170" s="17">
        <f>127488.4*Table132[[#This Row],[CAPACITY_kT]]/71610</f>
        <v>534.0946795140344</v>
      </c>
    </row>
    <row r="171" spans="1:13" x14ac:dyDescent="0.25">
      <c r="A171" s="7" t="s">
        <v>122</v>
      </c>
      <c r="B171" s="12" t="s">
        <v>692</v>
      </c>
      <c r="C171" s="2" t="s">
        <v>744</v>
      </c>
      <c r="D171">
        <v>300</v>
      </c>
      <c r="E171" t="s">
        <v>747</v>
      </c>
      <c r="F171" s="4">
        <f>Table132[[#This Row],[CAPACITY_kT]]*1.39</f>
        <v>416.99999999999994</v>
      </c>
      <c r="G171">
        <v>35.620782428386804</v>
      </c>
      <c r="H171">
        <v>112.901041480167</v>
      </c>
      <c r="I171" s="4"/>
      <c r="J171" s="4"/>
      <c r="L171" s="17">
        <f>83194.42*Table132[[#This Row],[CAPACITY_kT]]/71610</f>
        <v>348.53129451193968</v>
      </c>
      <c r="M171" s="17">
        <f>127488.4*Table132[[#This Row],[CAPACITY_kT]]/71610</f>
        <v>534.0946795140344</v>
      </c>
    </row>
    <row r="172" spans="1:13" x14ac:dyDescent="0.25">
      <c r="A172" s="7" t="s">
        <v>123</v>
      </c>
      <c r="B172" s="12" t="s">
        <v>693</v>
      </c>
      <c r="C172" s="2" t="s">
        <v>744</v>
      </c>
      <c r="D172">
        <v>200</v>
      </c>
      <c r="E172" t="s">
        <v>747</v>
      </c>
      <c r="F172" s="4">
        <f>Table132[[#This Row],[CAPACITY_kT]]*1.39</f>
        <v>278</v>
      </c>
      <c r="G172">
        <v>36.386097391656797</v>
      </c>
      <c r="H172">
        <v>112.188048626114</v>
      </c>
      <c r="I172" s="4"/>
      <c r="J172" s="4"/>
      <c r="L172" s="17">
        <f>83194.42*Table132[[#This Row],[CAPACITY_kT]]/71610</f>
        <v>232.35419634129312</v>
      </c>
      <c r="M172" s="17">
        <f>127488.4*Table132[[#This Row],[CAPACITY_kT]]/71610</f>
        <v>356.06311967602289</v>
      </c>
    </row>
    <row r="173" spans="1:13" x14ac:dyDescent="0.25">
      <c r="A173" s="7" t="s">
        <v>124</v>
      </c>
      <c r="B173" s="12" t="s">
        <v>694</v>
      </c>
      <c r="C173" s="2" t="s">
        <v>744</v>
      </c>
      <c r="D173">
        <v>400</v>
      </c>
      <c r="E173" t="s">
        <v>747</v>
      </c>
      <c r="F173" s="4">
        <f>Table132[[#This Row],[CAPACITY_kT]]*1.39</f>
        <v>556</v>
      </c>
      <c r="G173">
        <v>36.449100052716098</v>
      </c>
      <c r="H173">
        <v>113.11233295965999</v>
      </c>
      <c r="I173" s="4"/>
      <c r="J173" s="4"/>
      <c r="L173" s="17">
        <f>83194.42*Table132[[#This Row],[CAPACITY_kT]]/71610</f>
        <v>464.70839268258624</v>
      </c>
      <c r="M173" s="17">
        <f>127488.4*Table132[[#This Row],[CAPACITY_kT]]/71610</f>
        <v>712.12623935204579</v>
      </c>
    </row>
    <row r="174" spans="1:13" x14ac:dyDescent="0.25">
      <c r="A174" s="7" t="s">
        <v>125</v>
      </c>
      <c r="B174" s="12" t="s">
        <v>695</v>
      </c>
      <c r="C174" s="2" t="s">
        <v>744</v>
      </c>
      <c r="D174">
        <v>400</v>
      </c>
      <c r="E174" t="s">
        <v>747</v>
      </c>
      <c r="F174" s="4">
        <f>Table132[[#This Row],[CAPACITY_kT]]*1.39</f>
        <v>556</v>
      </c>
      <c r="G174">
        <v>36.304831703176497</v>
      </c>
      <c r="H174">
        <v>111.783572844261</v>
      </c>
      <c r="I174" s="4"/>
      <c r="J174" s="4"/>
      <c r="L174" s="17">
        <f>83194.42*Table132[[#This Row],[CAPACITY_kT]]/71610</f>
        <v>464.70839268258624</v>
      </c>
      <c r="M174" s="17">
        <f>127488.4*Table132[[#This Row],[CAPACITY_kT]]/71610</f>
        <v>712.12623935204579</v>
      </c>
    </row>
    <row r="175" spans="1:13" x14ac:dyDescent="0.25">
      <c r="A175" s="7" t="s">
        <v>126</v>
      </c>
      <c r="B175" s="12" t="s">
        <v>696</v>
      </c>
      <c r="C175" s="2" t="s">
        <v>744</v>
      </c>
      <c r="D175">
        <v>400</v>
      </c>
      <c r="E175" t="s">
        <v>747</v>
      </c>
      <c r="F175" s="4">
        <f>Table132[[#This Row],[CAPACITY_kT]]*1.39</f>
        <v>556</v>
      </c>
      <c r="G175">
        <v>35.139836103928502</v>
      </c>
      <c r="H175">
        <v>110.760166108089</v>
      </c>
      <c r="I175" s="4"/>
      <c r="J175" s="4"/>
      <c r="K175" t="s">
        <v>758</v>
      </c>
      <c r="L175" s="17">
        <f>83194.42*Table132[[#This Row],[CAPACITY_kT]]/71610</f>
        <v>464.70839268258624</v>
      </c>
      <c r="M175" s="17">
        <f>127488.4*Table132[[#This Row],[CAPACITY_kT]]/71610</f>
        <v>712.12623935204579</v>
      </c>
    </row>
    <row r="176" spans="1:13" x14ac:dyDescent="0.25">
      <c r="A176" s="7" t="s">
        <v>127</v>
      </c>
      <c r="B176" s="9" t="s">
        <v>697</v>
      </c>
      <c r="C176" s="2" t="s">
        <v>744</v>
      </c>
      <c r="D176">
        <v>870</v>
      </c>
      <c r="E176" t="s">
        <v>747</v>
      </c>
      <c r="F176" s="4">
        <f>Table132[[#This Row],[CAPACITY_kT]]*1.39</f>
        <v>1209.3</v>
      </c>
      <c r="G176">
        <v>29.7947785475193</v>
      </c>
      <c r="H176">
        <v>107.01954896761499</v>
      </c>
      <c r="I176" s="4"/>
      <c r="J176" s="4"/>
      <c r="K176" t="s">
        <v>758</v>
      </c>
      <c r="L176" s="17">
        <f>83194.42*Table132[[#This Row],[CAPACITY_kT]]/71610</f>
        <v>1010.7407540846249</v>
      </c>
      <c r="M176" s="17">
        <f>127488.4*Table132[[#This Row],[CAPACITY_kT]]/71610</f>
        <v>1548.8745705906997</v>
      </c>
    </row>
    <row r="177" spans="1:13" x14ac:dyDescent="0.25">
      <c r="A177" s="7" t="s">
        <v>128</v>
      </c>
      <c r="B177" s="9" t="s">
        <v>698</v>
      </c>
      <c r="C177" s="2" t="s">
        <v>744</v>
      </c>
      <c r="D177">
        <v>1800</v>
      </c>
      <c r="E177" t="s">
        <v>747</v>
      </c>
      <c r="F177" s="4">
        <f>Table132[[#This Row],[CAPACITY_kT]]*1.39</f>
        <v>2502</v>
      </c>
      <c r="G177">
        <v>21.700677850254099</v>
      </c>
      <c r="H177">
        <v>108.614144497271</v>
      </c>
      <c r="I177" s="4"/>
      <c r="J177" s="4"/>
      <c r="L177" s="17">
        <f>83194.42*Table132[[#This Row],[CAPACITY_kT]]/71610</f>
        <v>2091.1877670716381</v>
      </c>
      <c r="M177" s="17">
        <f>127488.4*Table132[[#This Row],[CAPACITY_kT]]/71610</f>
        <v>3204.5680770842059</v>
      </c>
    </row>
    <row r="178" spans="1:13" x14ac:dyDescent="0.25">
      <c r="A178" s="7" t="s">
        <v>129</v>
      </c>
      <c r="B178" s="9" t="s">
        <v>699</v>
      </c>
      <c r="C178" s="2" t="s">
        <v>744</v>
      </c>
      <c r="D178">
        <v>200</v>
      </c>
      <c r="E178" t="s">
        <v>747</v>
      </c>
      <c r="F178" s="4">
        <f>Table132[[#This Row],[CAPACITY_kT]]*1.39</f>
        <v>278</v>
      </c>
      <c r="G178">
        <v>41.782896378420801</v>
      </c>
      <c r="H178">
        <v>81.8874616427006</v>
      </c>
      <c r="I178" s="4"/>
      <c r="J178" s="4"/>
      <c r="L178" s="17">
        <f>83194.42*Table132[[#This Row],[CAPACITY_kT]]/71610</f>
        <v>232.35419634129312</v>
      </c>
      <c r="M178" s="17">
        <f>127488.4*Table132[[#This Row],[CAPACITY_kT]]/71610</f>
        <v>356.06311967602289</v>
      </c>
    </row>
    <row r="179" spans="1:13" x14ac:dyDescent="0.25">
      <c r="A179" s="7" t="s">
        <v>130</v>
      </c>
      <c r="B179" s="9" t="s">
        <v>700</v>
      </c>
      <c r="C179" s="2" t="s">
        <v>744</v>
      </c>
      <c r="D179">
        <v>220</v>
      </c>
      <c r="E179" t="s">
        <v>747</v>
      </c>
      <c r="F179" s="4">
        <f>Table132[[#This Row],[CAPACITY_kT]]*1.39</f>
        <v>305.79999999999995</v>
      </c>
      <c r="G179">
        <v>44.3009085139322</v>
      </c>
      <c r="H179">
        <v>86.110380555922504</v>
      </c>
      <c r="I179" s="4"/>
      <c r="J179" s="4"/>
      <c r="K179" t="s">
        <v>758</v>
      </c>
      <c r="L179" s="17">
        <f>83194.42*Table132[[#This Row],[CAPACITY_kT]]/71610</f>
        <v>255.58961597542242</v>
      </c>
      <c r="M179" s="17">
        <f>127488.4*Table132[[#This Row],[CAPACITY_kT]]/71610</f>
        <v>391.66943164362522</v>
      </c>
    </row>
    <row r="180" spans="1:13" x14ac:dyDescent="0.25">
      <c r="A180" s="7" t="s">
        <v>131</v>
      </c>
      <c r="B180" s="9" t="s">
        <v>701</v>
      </c>
      <c r="C180" s="2" t="s">
        <v>744</v>
      </c>
      <c r="D180">
        <v>300</v>
      </c>
      <c r="E180" t="s">
        <v>750</v>
      </c>
      <c r="F180" s="4">
        <f>Table132[[#This Row],[CAPACITY_kT]]*1.39</f>
        <v>416.99999999999994</v>
      </c>
      <c r="G180">
        <v>44.303160970713201</v>
      </c>
      <c r="H180">
        <v>86.109615401723602</v>
      </c>
      <c r="I180" s="4"/>
      <c r="J180" s="4"/>
      <c r="L180" s="17">
        <f>83194.42*Table132[[#This Row],[CAPACITY_kT]]/71610</f>
        <v>348.53129451193968</v>
      </c>
      <c r="M180" s="17">
        <f>127488.4*Table132[[#This Row],[CAPACITY_kT]]/71610</f>
        <v>534.0946795140344</v>
      </c>
    </row>
    <row r="181" spans="1:13" x14ac:dyDescent="0.25">
      <c r="A181" s="7" t="s">
        <v>132</v>
      </c>
      <c r="B181" s="9" t="s">
        <v>702</v>
      </c>
      <c r="C181" s="2" t="s">
        <v>744</v>
      </c>
      <c r="D181">
        <v>1200</v>
      </c>
      <c r="E181" t="s">
        <v>755</v>
      </c>
      <c r="F181" s="4">
        <f>Table132[[#This Row],[CAPACITY_kT]]*1.39</f>
        <v>1667.9999999999998</v>
      </c>
      <c r="G181">
        <v>43.706626348598803</v>
      </c>
      <c r="H181">
        <v>94.978263187489702</v>
      </c>
      <c r="I181" s="4"/>
      <c r="J181" s="4"/>
      <c r="L181" s="17">
        <f>83194.42*Table132[[#This Row],[CAPACITY_kT]]/71610</f>
        <v>1394.1251780477587</v>
      </c>
      <c r="M181" s="17">
        <f>127488.4*Table132[[#This Row],[CAPACITY_kT]]/71610</f>
        <v>2136.3787180561376</v>
      </c>
    </row>
    <row r="182" spans="1:13" x14ac:dyDescent="0.25">
      <c r="A182" s="7" t="s">
        <v>133</v>
      </c>
      <c r="B182" s="9" t="s">
        <v>703</v>
      </c>
      <c r="C182" s="2" t="s">
        <v>744</v>
      </c>
      <c r="D182">
        <v>500</v>
      </c>
      <c r="E182" t="s">
        <v>747</v>
      </c>
      <c r="F182" s="4">
        <f>Table132[[#This Row],[CAPACITY_kT]]*1.39</f>
        <v>695</v>
      </c>
      <c r="G182">
        <v>44.350796524241296</v>
      </c>
      <c r="H182">
        <v>87.682237072205695</v>
      </c>
      <c r="I182" s="4"/>
      <c r="J182" s="4"/>
      <c r="L182" s="17">
        <f>83194.42*Table132[[#This Row],[CAPACITY_kT]]/71610</f>
        <v>580.8854908532328</v>
      </c>
      <c r="M182" s="17">
        <f>127488.4*Table132[[#This Row],[CAPACITY_kT]]/71610</f>
        <v>890.15779919005729</v>
      </c>
    </row>
    <row r="183" spans="1:13" x14ac:dyDescent="0.25">
      <c r="A183" s="7" t="s">
        <v>134</v>
      </c>
      <c r="B183" s="9" t="s">
        <v>704</v>
      </c>
      <c r="C183" s="2" t="s">
        <v>744</v>
      </c>
      <c r="D183">
        <v>150</v>
      </c>
      <c r="E183" t="s">
        <v>747</v>
      </c>
      <c r="F183" s="4">
        <f>Table132[[#This Row],[CAPACITY_kT]]*1.39</f>
        <v>208.49999999999997</v>
      </c>
      <c r="G183">
        <v>40.9517928020217</v>
      </c>
      <c r="H183">
        <v>113.110093301611</v>
      </c>
      <c r="I183" s="4"/>
      <c r="J183" s="4"/>
      <c r="L183" s="17">
        <f>83194.42*Table132[[#This Row],[CAPACITY_kT]]/71610</f>
        <v>174.26564725596984</v>
      </c>
      <c r="M183" s="17">
        <f>127488.4*Table132[[#This Row],[CAPACITY_kT]]/71610</f>
        <v>267.0473397570172</v>
      </c>
    </row>
    <row r="184" spans="1:13" x14ac:dyDescent="0.25">
      <c r="A184" s="7" t="s">
        <v>135</v>
      </c>
      <c r="B184" s="9" t="s">
        <v>705</v>
      </c>
      <c r="C184" s="2" t="s">
        <v>744</v>
      </c>
      <c r="D184">
        <v>70</v>
      </c>
      <c r="E184" t="s">
        <v>747</v>
      </c>
      <c r="F184" s="4">
        <f>Table132[[#This Row],[CAPACITY_kT]]*1.39</f>
        <v>97.3</v>
      </c>
      <c r="G184">
        <v>32.212803202569198</v>
      </c>
      <c r="H184">
        <v>106.230372533001</v>
      </c>
      <c r="I184" s="4"/>
      <c r="J184" s="4"/>
      <c r="K184" t="s">
        <v>758</v>
      </c>
      <c r="L184" s="17">
        <f>83194.42*Table132[[#This Row],[CAPACITY_kT]]/71610</f>
        <v>81.32396871945258</v>
      </c>
      <c r="M184" s="17">
        <f>127488.4*Table132[[#This Row],[CAPACITY_kT]]/71610</f>
        <v>124.62209188660802</v>
      </c>
    </row>
    <row r="185" spans="1:13" x14ac:dyDescent="0.25">
      <c r="A185" s="7" t="s">
        <v>136</v>
      </c>
      <c r="B185" s="9" t="s">
        <v>533</v>
      </c>
      <c r="C185" s="2" t="s">
        <v>744</v>
      </c>
      <c r="D185">
        <v>600</v>
      </c>
      <c r="E185" t="s">
        <v>750</v>
      </c>
      <c r="F185" s="4">
        <f>Table132[[#This Row],[CAPACITY_kT]]*1.39</f>
        <v>833.99999999999989</v>
      </c>
      <c r="G185">
        <v>35.752395427858403</v>
      </c>
      <c r="H185">
        <v>116.795096679724</v>
      </c>
      <c r="I185" s="4"/>
      <c r="J185" s="4"/>
      <c r="K185" t="s">
        <v>758</v>
      </c>
      <c r="L185" s="17">
        <f>83194.42*Table132[[#This Row],[CAPACITY_kT]]/71610</f>
        <v>697.06258902387935</v>
      </c>
      <c r="M185" s="17">
        <f>127488.4*Table132[[#This Row],[CAPACITY_kT]]/71610</f>
        <v>1068.1893590280688</v>
      </c>
    </row>
    <row r="186" spans="1:13" x14ac:dyDescent="0.25">
      <c r="A186" s="7" t="s">
        <v>137</v>
      </c>
      <c r="B186" s="9" t="s">
        <v>706</v>
      </c>
      <c r="C186" s="2" t="s">
        <v>744</v>
      </c>
      <c r="D186">
        <v>700</v>
      </c>
      <c r="E186" t="s">
        <v>747</v>
      </c>
      <c r="F186" s="4">
        <f>Table132[[#This Row],[CAPACITY_kT]]*1.39</f>
        <v>972.99999999999989</v>
      </c>
      <c r="G186">
        <v>37.987899756390803</v>
      </c>
      <c r="H186">
        <v>109.290206560816</v>
      </c>
      <c r="I186" s="4"/>
      <c r="J186" s="4"/>
      <c r="L186" s="17">
        <f>83194.42*Table132[[#This Row],[CAPACITY_kT]]/71610</f>
        <v>813.23968719452591</v>
      </c>
      <c r="M186" s="17">
        <f>127488.4*Table132[[#This Row],[CAPACITY_kT]]/71610</f>
        <v>1246.2209188660802</v>
      </c>
    </row>
    <row r="187" spans="1:13" x14ac:dyDescent="0.25">
      <c r="A187" s="7" t="s">
        <v>138</v>
      </c>
      <c r="B187" s="9" t="s">
        <v>707</v>
      </c>
      <c r="C187" s="2" t="s">
        <v>744</v>
      </c>
      <c r="D187">
        <v>430</v>
      </c>
      <c r="E187" t="s">
        <v>751</v>
      </c>
      <c r="F187" s="4">
        <f>Table132[[#This Row],[CAPACITY_kT]]*1.39</f>
        <v>597.69999999999993</v>
      </c>
      <c r="G187">
        <v>38.228874111673697</v>
      </c>
      <c r="H187">
        <v>109.781359726361</v>
      </c>
      <c r="I187" s="4"/>
      <c r="J187" s="4"/>
      <c r="K187" t="s">
        <v>758</v>
      </c>
      <c r="L187" s="17">
        <f>83194.42*Table132[[#This Row],[CAPACITY_kT]]/71610</f>
        <v>499.56152213378022</v>
      </c>
      <c r="M187" s="17">
        <f>127488.4*Table132[[#This Row],[CAPACITY_kT]]/71610</f>
        <v>765.53570730344927</v>
      </c>
    </row>
    <row r="188" spans="1:13" x14ac:dyDescent="0.25">
      <c r="A188" s="7" t="s">
        <v>139</v>
      </c>
      <c r="B188" s="9" t="s">
        <v>552</v>
      </c>
      <c r="C188" s="2" t="s">
        <v>744</v>
      </c>
      <c r="D188">
        <v>250</v>
      </c>
      <c r="E188" t="s">
        <v>747</v>
      </c>
      <c r="F188" s="4">
        <f>Table132[[#This Row],[CAPACITY_kT]]*1.39</f>
        <v>347.5</v>
      </c>
      <c r="G188">
        <v>31.939665967858499</v>
      </c>
      <c r="H188">
        <v>119.594851557029</v>
      </c>
      <c r="I188" s="4"/>
      <c r="J188" s="4"/>
      <c r="L188" s="17">
        <f>83194.42*Table132[[#This Row],[CAPACITY_kT]]/71610</f>
        <v>290.4427454266164</v>
      </c>
      <c r="M188" s="17">
        <f>127488.4*Table132[[#This Row],[CAPACITY_kT]]/71610</f>
        <v>445.07889959502864</v>
      </c>
    </row>
    <row r="189" spans="1:13" x14ac:dyDescent="0.25">
      <c r="A189" s="7" t="s">
        <v>140</v>
      </c>
      <c r="B189" s="9" t="s">
        <v>708</v>
      </c>
      <c r="C189" s="2" t="s">
        <v>744</v>
      </c>
      <c r="D189">
        <v>300</v>
      </c>
      <c r="E189" t="s">
        <v>747</v>
      </c>
      <c r="F189" s="4">
        <f>Table132[[#This Row],[CAPACITY_kT]]*1.39</f>
        <v>416.99999999999994</v>
      </c>
      <c r="G189">
        <v>34.396161846143897</v>
      </c>
      <c r="H189">
        <v>117.942092996409</v>
      </c>
      <c r="I189" s="4"/>
      <c r="J189" s="4"/>
      <c r="L189" s="17">
        <f>83194.42*Table132[[#This Row],[CAPACITY_kT]]/71610</f>
        <v>348.53129451193968</v>
      </c>
      <c r="M189" s="17">
        <f>127488.4*Table132[[#This Row],[CAPACITY_kT]]/71610</f>
        <v>534.0946795140344</v>
      </c>
    </row>
    <row r="190" spans="1:13" x14ac:dyDescent="0.25">
      <c r="A190" s="7" t="s">
        <v>141</v>
      </c>
      <c r="B190" t="s">
        <v>709</v>
      </c>
      <c r="C190" s="2" t="s">
        <v>744</v>
      </c>
      <c r="D190">
        <v>200</v>
      </c>
      <c r="E190" t="s">
        <v>754</v>
      </c>
      <c r="F190" s="4">
        <f>Table132[[#This Row],[CAPACITY_kT]]*1.39</f>
        <v>278</v>
      </c>
      <c r="G190">
        <v>38.287012026608998</v>
      </c>
      <c r="H190">
        <v>117.8149441589</v>
      </c>
      <c r="I190" s="4"/>
      <c r="J190" s="4"/>
      <c r="L190" s="17">
        <f>83194.42*Table132[[#This Row],[CAPACITY_kT]]/71610</f>
        <v>232.35419634129312</v>
      </c>
      <c r="M190" s="17">
        <f>127488.4*Table132[[#This Row],[CAPACITY_kT]]/71610</f>
        <v>356.06311967602289</v>
      </c>
    </row>
    <row r="191" spans="1:13" x14ac:dyDescent="0.25">
      <c r="A191" s="7" t="s">
        <v>142</v>
      </c>
      <c r="B191" s="9" t="s">
        <v>710</v>
      </c>
      <c r="C191" s="2" t="s">
        <v>744</v>
      </c>
      <c r="D191">
        <v>200</v>
      </c>
      <c r="E191" t="s">
        <v>754</v>
      </c>
      <c r="F191" s="4">
        <f>Table132[[#This Row],[CAPACITY_kT]]*1.39</f>
        <v>278</v>
      </c>
      <c r="G191">
        <v>39.247964173803702</v>
      </c>
      <c r="H191">
        <v>119.028956726888</v>
      </c>
      <c r="I191" s="4"/>
      <c r="J191" s="4"/>
      <c r="L191" s="17">
        <f>83194.42*Table132[[#This Row],[CAPACITY_kT]]/71610</f>
        <v>232.35419634129312</v>
      </c>
      <c r="M191" s="17">
        <f>127488.4*Table132[[#This Row],[CAPACITY_kT]]/71610</f>
        <v>356.06311967602289</v>
      </c>
    </row>
    <row r="192" spans="1:13" x14ac:dyDescent="0.25">
      <c r="A192" s="7" t="s">
        <v>143</v>
      </c>
      <c r="B192" t="s">
        <v>711</v>
      </c>
      <c r="C192" s="2" t="s">
        <v>744</v>
      </c>
      <c r="D192">
        <v>150</v>
      </c>
      <c r="E192" t="s">
        <v>754</v>
      </c>
      <c r="F192" s="4">
        <f>Table132[[#This Row],[CAPACITY_kT]]*1.39</f>
        <v>208.49999999999997</v>
      </c>
      <c r="G192">
        <v>36.575312899590102</v>
      </c>
      <c r="H192">
        <v>114.105469544161</v>
      </c>
      <c r="I192" s="4"/>
      <c r="J192" s="4"/>
      <c r="L192" s="17">
        <f>83194.42*Table132[[#This Row],[CAPACITY_kT]]/71610</f>
        <v>174.26564725596984</v>
      </c>
      <c r="M192" s="17">
        <f>127488.4*Table132[[#This Row],[CAPACITY_kT]]/71610</f>
        <v>267.0473397570172</v>
      </c>
    </row>
    <row r="193" spans="1:13" x14ac:dyDescent="0.25">
      <c r="A193" s="7" t="s">
        <v>144</v>
      </c>
      <c r="B193" s="9" t="s">
        <v>712</v>
      </c>
      <c r="C193" s="2" t="s">
        <v>744</v>
      </c>
      <c r="D193">
        <v>100</v>
      </c>
      <c r="E193" t="s">
        <v>754</v>
      </c>
      <c r="F193" s="4">
        <f>Table132[[#This Row],[CAPACITY_kT]]*1.39</f>
        <v>139</v>
      </c>
      <c r="G193">
        <v>39.871049491548902</v>
      </c>
      <c r="H193">
        <v>117.638433046383</v>
      </c>
      <c r="I193" s="4"/>
      <c r="J193" s="4"/>
      <c r="K193" t="s">
        <v>758</v>
      </c>
      <c r="L193" s="17">
        <f>83194.42*Table132[[#This Row],[CAPACITY_kT]]/71610</f>
        <v>116.17709817064656</v>
      </c>
      <c r="M193" s="17">
        <f>127488.4*Table132[[#This Row],[CAPACITY_kT]]/71610</f>
        <v>178.03155983801145</v>
      </c>
    </row>
    <row r="194" spans="1:13" x14ac:dyDescent="0.25">
      <c r="A194" s="7" t="s">
        <v>145</v>
      </c>
      <c r="B194" s="9" t="s">
        <v>557</v>
      </c>
      <c r="C194" s="2" t="s">
        <v>744</v>
      </c>
      <c r="D194">
        <v>300</v>
      </c>
      <c r="E194" t="s">
        <v>747</v>
      </c>
      <c r="F194" s="4">
        <f>Table132[[#This Row],[CAPACITY_kT]]*1.39</f>
        <v>416.99999999999994</v>
      </c>
      <c r="G194">
        <v>38.363510639451199</v>
      </c>
      <c r="H194">
        <v>117.643817557218</v>
      </c>
      <c r="I194" s="4"/>
      <c r="J194" s="4"/>
      <c r="L194" s="17">
        <f>83194.42*Table132[[#This Row],[CAPACITY_kT]]/71610</f>
        <v>348.53129451193968</v>
      </c>
      <c r="M194" s="17">
        <f>127488.4*Table132[[#This Row],[CAPACITY_kT]]/71610</f>
        <v>534.0946795140344</v>
      </c>
    </row>
    <row r="195" spans="1:13" x14ac:dyDescent="0.25">
      <c r="A195" s="7" t="s">
        <v>146</v>
      </c>
      <c r="B195" t="s">
        <v>713</v>
      </c>
      <c r="C195" s="2" t="s">
        <v>744</v>
      </c>
      <c r="D195">
        <v>300</v>
      </c>
      <c r="E195" t="s">
        <v>754</v>
      </c>
      <c r="F195" s="4">
        <f>Table132[[#This Row],[CAPACITY_kT]]*1.39</f>
        <v>416.99999999999994</v>
      </c>
      <c r="G195">
        <v>38.071231232298203</v>
      </c>
      <c r="H195">
        <v>114.538284358507</v>
      </c>
      <c r="I195" s="4"/>
      <c r="J195" s="4"/>
      <c r="L195" s="17">
        <f>83194.42*Table132[[#This Row],[CAPACITY_kT]]/71610</f>
        <v>348.53129451193968</v>
      </c>
      <c r="M195" s="17">
        <f>127488.4*Table132[[#This Row],[CAPACITY_kT]]/71610</f>
        <v>534.0946795140344</v>
      </c>
    </row>
    <row r="196" spans="1:13" x14ac:dyDescent="0.25">
      <c r="A196" s="7" t="s">
        <v>147</v>
      </c>
      <c r="B196" s="9" t="s">
        <v>504</v>
      </c>
      <c r="C196" s="2" t="s">
        <v>744</v>
      </c>
      <c r="D196">
        <v>500</v>
      </c>
      <c r="E196" t="s">
        <v>749</v>
      </c>
      <c r="F196" s="4">
        <f>Table132[[#This Row],[CAPACITY_kT]]*1.39</f>
        <v>695</v>
      </c>
      <c r="G196">
        <v>35.764290585306</v>
      </c>
      <c r="H196">
        <v>114.99869403015499</v>
      </c>
      <c r="I196" s="4"/>
      <c r="J196" s="4"/>
      <c r="K196" t="s">
        <v>758</v>
      </c>
      <c r="L196" s="17">
        <f>83194.42*Table132[[#This Row],[CAPACITY_kT]]/71610</f>
        <v>580.8854908532328</v>
      </c>
      <c r="M196" s="17">
        <f>127488.4*Table132[[#This Row],[CAPACITY_kT]]/71610</f>
        <v>890.15779919005729</v>
      </c>
    </row>
    <row r="197" spans="1:13" x14ac:dyDescent="0.25">
      <c r="A197" s="7" t="s">
        <v>148</v>
      </c>
      <c r="B197" s="9" t="s">
        <v>561</v>
      </c>
      <c r="C197" s="2" t="s">
        <v>744</v>
      </c>
      <c r="D197">
        <v>300</v>
      </c>
      <c r="E197" t="s">
        <v>750</v>
      </c>
      <c r="F197" s="4">
        <f>Table132[[#This Row],[CAPACITY_kT]]*1.39</f>
        <v>416.99999999999994</v>
      </c>
      <c r="G197">
        <v>35.179726212476503</v>
      </c>
      <c r="H197">
        <v>113.795497317662</v>
      </c>
      <c r="I197" s="4"/>
      <c r="J197" s="4"/>
      <c r="L197" s="17">
        <f>83194.42*Table132[[#This Row],[CAPACITY_kT]]/71610</f>
        <v>348.53129451193968</v>
      </c>
      <c r="M197" s="17">
        <f>127488.4*Table132[[#This Row],[CAPACITY_kT]]/71610</f>
        <v>534.0946795140344</v>
      </c>
    </row>
    <row r="198" spans="1:13" x14ac:dyDescent="0.25">
      <c r="A198" s="7" t="s">
        <v>149</v>
      </c>
      <c r="B198" s="9" t="s">
        <v>714</v>
      </c>
      <c r="C198" s="2" t="s">
        <v>744</v>
      </c>
      <c r="D198">
        <v>500</v>
      </c>
      <c r="E198" t="s">
        <v>749</v>
      </c>
      <c r="F198" s="4">
        <f>Table132[[#This Row],[CAPACITY_kT]]*1.39</f>
        <v>695</v>
      </c>
      <c r="G198">
        <v>33.890252666009502</v>
      </c>
      <c r="H198">
        <v>116.41104591275101</v>
      </c>
      <c r="I198" s="4"/>
      <c r="J198" s="4"/>
      <c r="L198" s="17">
        <f>83194.42*Table132[[#This Row],[CAPACITY_kT]]/71610</f>
        <v>580.8854908532328</v>
      </c>
      <c r="M198" s="17">
        <f>127488.4*Table132[[#This Row],[CAPACITY_kT]]/71610</f>
        <v>890.15779919005729</v>
      </c>
    </row>
    <row r="199" spans="1:13" x14ac:dyDescent="0.25">
      <c r="A199" s="7" t="s">
        <v>150</v>
      </c>
      <c r="B199" s="9" t="s">
        <v>715</v>
      </c>
      <c r="C199" s="2" t="s">
        <v>744</v>
      </c>
      <c r="D199">
        <v>350</v>
      </c>
      <c r="E199" t="s">
        <v>747</v>
      </c>
      <c r="F199" s="4">
        <f>Table132[[#This Row],[CAPACITY_kT]]*1.39</f>
        <v>486.49999999999994</v>
      </c>
      <c r="G199">
        <v>30.3938787971632</v>
      </c>
      <c r="H199">
        <v>111.652912641502</v>
      </c>
      <c r="I199" s="4"/>
      <c r="J199" s="4"/>
      <c r="L199" s="17">
        <f>83194.42*Table132[[#This Row],[CAPACITY_kT]]/71610</f>
        <v>406.61984359726296</v>
      </c>
      <c r="M199" s="17">
        <f>127488.4*Table132[[#This Row],[CAPACITY_kT]]/71610</f>
        <v>623.11045943304009</v>
      </c>
    </row>
    <row r="200" spans="1:13" x14ac:dyDescent="0.25">
      <c r="A200" s="7" t="s">
        <v>151</v>
      </c>
      <c r="B200" s="9" t="s">
        <v>518</v>
      </c>
      <c r="C200" s="2" t="s">
        <v>744</v>
      </c>
      <c r="D200">
        <v>500</v>
      </c>
      <c r="E200" t="s">
        <v>747</v>
      </c>
      <c r="F200" s="4">
        <f>Table132[[#This Row],[CAPACITY_kT]]*1.39</f>
        <v>695</v>
      </c>
      <c r="G200">
        <v>30.835191490213401</v>
      </c>
      <c r="H200">
        <v>104.14967131282</v>
      </c>
      <c r="I200" s="4"/>
      <c r="J200" s="4"/>
      <c r="L200" s="17">
        <f>83194.42*Table132[[#This Row],[CAPACITY_kT]]/71610</f>
        <v>580.8854908532328</v>
      </c>
      <c r="M200" s="17">
        <f>127488.4*Table132[[#This Row],[CAPACITY_kT]]/71610</f>
        <v>890.15779919005729</v>
      </c>
    </row>
    <row r="201" spans="1:13" x14ac:dyDescent="0.25">
      <c r="A201" s="7" t="s">
        <v>152</v>
      </c>
      <c r="B201" t="s">
        <v>716</v>
      </c>
      <c r="C201" s="2" t="s">
        <v>744</v>
      </c>
      <c r="D201">
        <v>600</v>
      </c>
      <c r="E201" t="s">
        <v>749</v>
      </c>
      <c r="F201" s="4">
        <f>Table132[[#This Row],[CAPACITY_kT]]*1.39</f>
        <v>833.99999999999989</v>
      </c>
      <c r="G201">
        <v>35.255117591045597</v>
      </c>
      <c r="H201">
        <v>106.81079137045801</v>
      </c>
      <c r="I201" s="4"/>
      <c r="J201" s="4"/>
      <c r="L201" s="17">
        <f>83194.42*Table132[[#This Row],[CAPACITY_kT]]/71610</f>
        <v>697.06258902387935</v>
      </c>
      <c r="M201" s="17">
        <f>127488.4*Table132[[#This Row],[CAPACITY_kT]]/71610</f>
        <v>1068.1893590280688</v>
      </c>
    </row>
    <row r="202" spans="1:13" x14ac:dyDescent="0.25">
      <c r="A202" s="7" t="s">
        <v>153</v>
      </c>
      <c r="B202" s="9" t="s">
        <v>717</v>
      </c>
      <c r="C202" s="2" t="s">
        <v>744</v>
      </c>
      <c r="D202">
        <v>100</v>
      </c>
      <c r="E202" t="s">
        <v>747</v>
      </c>
      <c r="F202" s="4">
        <f>Table132[[#This Row],[CAPACITY_kT]]*1.39</f>
        <v>139</v>
      </c>
      <c r="G202">
        <v>41.077825392796001</v>
      </c>
      <c r="H202">
        <v>107.034053304059</v>
      </c>
      <c r="I202" s="4"/>
      <c r="J202" s="4"/>
      <c r="L202" s="17">
        <f>83194.42*Table132[[#This Row],[CAPACITY_kT]]/71610</f>
        <v>116.17709817064656</v>
      </c>
      <c r="M202" s="17">
        <f>127488.4*Table132[[#This Row],[CAPACITY_kT]]/71610</f>
        <v>178.03155983801145</v>
      </c>
    </row>
    <row r="203" spans="1:13" x14ac:dyDescent="0.25">
      <c r="A203" s="7" t="s">
        <v>154</v>
      </c>
      <c r="B203" s="9" t="s">
        <v>718</v>
      </c>
      <c r="C203" s="2" t="s">
        <v>744</v>
      </c>
      <c r="D203">
        <v>100</v>
      </c>
      <c r="E203" t="s">
        <v>747</v>
      </c>
      <c r="F203" s="4">
        <f>Table132[[#This Row],[CAPACITY_kT]]*1.39</f>
        <v>139</v>
      </c>
      <c r="G203">
        <v>39.836889537481099</v>
      </c>
      <c r="H203">
        <v>106.785312917928</v>
      </c>
      <c r="I203" s="4"/>
      <c r="J203" s="4"/>
      <c r="K203" t="s">
        <v>758</v>
      </c>
      <c r="L203" s="17">
        <f>83194.42*Table132[[#This Row],[CAPACITY_kT]]/71610</f>
        <v>116.17709817064656</v>
      </c>
      <c r="M203" s="17">
        <f>127488.4*Table132[[#This Row],[CAPACITY_kT]]/71610</f>
        <v>178.03155983801145</v>
      </c>
    </row>
    <row r="204" spans="1:13" x14ac:dyDescent="0.25">
      <c r="A204" s="7" t="s">
        <v>155</v>
      </c>
      <c r="B204" s="9" t="s">
        <v>719</v>
      </c>
      <c r="C204" s="2" t="s">
        <v>744</v>
      </c>
      <c r="D204">
        <v>300</v>
      </c>
      <c r="E204" t="s">
        <v>747</v>
      </c>
      <c r="F204" s="4">
        <f>Table132[[#This Row],[CAPACITY_kT]]*1.39</f>
        <v>416.99999999999994</v>
      </c>
      <c r="G204">
        <v>39.3853139024217</v>
      </c>
      <c r="H204">
        <v>106.89838018406699</v>
      </c>
      <c r="I204" s="4"/>
      <c r="J204" s="4"/>
      <c r="L204" s="17">
        <f>83194.42*Table132[[#This Row],[CAPACITY_kT]]/71610</f>
        <v>348.53129451193968</v>
      </c>
      <c r="M204" s="17">
        <f>127488.4*Table132[[#This Row],[CAPACITY_kT]]/71610</f>
        <v>534.0946795140344</v>
      </c>
    </row>
    <row r="205" spans="1:13" x14ac:dyDescent="0.25">
      <c r="A205" s="7" t="s">
        <v>156</v>
      </c>
      <c r="B205" s="9" t="s">
        <v>720</v>
      </c>
      <c r="C205" s="2" t="s">
        <v>744</v>
      </c>
      <c r="D205">
        <v>600</v>
      </c>
      <c r="E205" t="s">
        <v>746</v>
      </c>
      <c r="F205" s="4">
        <f>Table132[[#This Row],[CAPACITY_kT]]*1.39</f>
        <v>833.99999999999989</v>
      </c>
      <c r="G205">
        <v>31.015869383690099</v>
      </c>
      <c r="H205">
        <v>112.266594500827</v>
      </c>
      <c r="I205" s="4"/>
      <c r="J205" s="4"/>
      <c r="L205" s="17">
        <f>83194.42*Table132[[#This Row],[CAPACITY_kT]]/71610</f>
        <v>697.06258902387935</v>
      </c>
      <c r="M205" s="17">
        <f>127488.4*Table132[[#This Row],[CAPACITY_kT]]/71610</f>
        <v>1068.1893590280688</v>
      </c>
    </row>
    <row r="206" spans="1:13" x14ac:dyDescent="0.25">
      <c r="A206" s="7" t="s">
        <v>157</v>
      </c>
      <c r="B206" s="12" t="s">
        <v>721</v>
      </c>
      <c r="C206" s="2" t="s">
        <v>744</v>
      </c>
      <c r="D206">
        <v>400</v>
      </c>
      <c r="E206" t="s">
        <v>756</v>
      </c>
      <c r="F206" s="4">
        <f>Table132[[#This Row],[CAPACITY_kT]]*1.39</f>
        <v>556</v>
      </c>
      <c r="G206">
        <v>30.195709777387599</v>
      </c>
      <c r="H206">
        <v>120.59357484257001</v>
      </c>
      <c r="I206" s="4"/>
      <c r="J206" s="4"/>
      <c r="L206" s="17">
        <f>83194.42*Table132[[#This Row],[CAPACITY_kT]]/71610</f>
        <v>464.70839268258624</v>
      </c>
      <c r="M206" s="17">
        <f>127488.4*Table132[[#This Row],[CAPACITY_kT]]/71610</f>
        <v>712.12623935204579</v>
      </c>
    </row>
    <row r="207" spans="1:13" x14ac:dyDescent="0.25">
      <c r="A207" s="7" t="s">
        <v>158</v>
      </c>
      <c r="B207" s="9" t="s">
        <v>722</v>
      </c>
      <c r="C207" s="2" t="s">
        <v>744</v>
      </c>
      <c r="D207">
        <v>300</v>
      </c>
      <c r="E207" t="s">
        <v>747</v>
      </c>
      <c r="F207" s="4">
        <f>Table132[[#This Row],[CAPACITY_kT]]*1.39</f>
        <v>416.99999999999994</v>
      </c>
      <c r="G207">
        <v>40.048712295016202</v>
      </c>
      <c r="H207">
        <v>111.285777285873</v>
      </c>
      <c r="I207" s="4"/>
      <c r="J207" s="4"/>
      <c r="L207" s="17">
        <f>83194.42*Table132[[#This Row],[CAPACITY_kT]]/71610</f>
        <v>348.53129451193968</v>
      </c>
      <c r="M207" s="17">
        <f>127488.4*Table132[[#This Row],[CAPACITY_kT]]/71610</f>
        <v>534.0946795140344</v>
      </c>
    </row>
    <row r="208" spans="1:13" x14ac:dyDescent="0.25">
      <c r="A208" s="7" t="s">
        <v>159</v>
      </c>
      <c r="B208" s="9" t="s">
        <v>723</v>
      </c>
      <c r="C208" s="2" t="s">
        <v>744</v>
      </c>
      <c r="D208">
        <v>450</v>
      </c>
      <c r="E208" t="s">
        <v>747</v>
      </c>
      <c r="F208" s="4">
        <f>Table132[[#This Row],[CAPACITY_kT]]*1.39</f>
        <v>625.5</v>
      </c>
      <c r="G208">
        <v>35.429850049670598</v>
      </c>
      <c r="H208">
        <v>114.055709455119</v>
      </c>
      <c r="I208" s="4"/>
      <c r="J208" s="4"/>
      <c r="L208" s="17">
        <f>83194.42*Table132[[#This Row],[CAPACITY_kT]]/71610</f>
        <v>522.79694176790952</v>
      </c>
      <c r="M208" s="17">
        <f>127488.4*Table132[[#This Row],[CAPACITY_kT]]/71610</f>
        <v>801.14201927105148</v>
      </c>
    </row>
    <row r="209" spans="1:13" x14ac:dyDescent="0.25">
      <c r="A209" s="7" t="s">
        <v>160</v>
      </c>
      <c r="B209" s="9" t="s">
        <v>724</v>
      </c>
      <c r="C209" s="2" t="s">
        <v>744</v>
      </c>
      <c r="D209">
        <v>200</v>
      </c>
      <c r="E209" t="s">
        <v>757</v>
      </c>
      <c r="F209" s="4">
        <f>Table132[[#This Row],[CAPACITY_kT]]*1.39</f>
        <v>278</v>
      </c>
      <c r="G209">
        <v>26.685784998491801</v>
      </c>
      <c r="H209">
        <v>107.52265909633</v>
      </c>
      <c r="I209" s="4"/>
      <c r="J209" s="4"/>
      <c r="L209" s="17">
        <f>83194.42*Table132[[#This Row],[CAPACITY_kT]]/71610</f>
        <v>232.35419634129312</v>
      </c>
      <c r="M209" s="17">
        <f>127488.4*Table132[[#This Row],[CAPACITY_kT]]/71610</f>
        <v>356.06311967602289</v>
      </c>
    </row>
    <row r="210" spans="1:13" x14ac:dyDescent="0.25">
      <c r="A210" s="7" t="s">
        <v>161</v>
      </c>
      <c r="B210" s="9" t="s">
        <v>725</v>
      </c>
      <c r="C210" s="2" t="s">
        <v>744</v>
      </c>
      <c r="D210">
        <v>500</v>
      </c>
      <c r="E210" t="s">
        <v>747</v>
      </c>
      <c r="F210" s="4">
        <f>Table132[[#This Row],[CAPACITY_kT]]*1.39</f>
        <v>695</v>
      </c>
      <c r="G210">
        <v>31.1897376771472</v>
      </c>
      <c r="H210">
        <v>107.453246353162</v>
      </c>
      <c r="I210" s="4"/>
      <c r="J210" s="4"/>
      <c r="K210" t="s">
        <v>758</v>
      </c>
      <c r="L210" s="17">
        <f>83194.42*Table132[[#This Row],[CAPACITY_kT]]/71610</f>
        <v>580.8854908532328</v>
      </c>
      <c r="M210" s="17">
        <f>127488.4*Table132[[#This Row],[CAPACITY_kT]]/71610</f>
        <v>890.15779919005729</v>
      </c>
    </row>
    <row r="211" spans="1:13" x14ac:dyDescent="0.25">
      <c r="A211" s="7" t="s">
        <v>162</v>
      </c>
      <c r="B211" s="9" t="s">
        <v>726</v>
      </c>
      <c r="C211" s="2" t="s">
        <v>744</v>
      </c>
      <c r="D211">
        <v>120</v>
      </c>
      <c r="E211" t="s">
        <v>746</v>
      </c>
      <c r="F211" s="4">
        <f>Table132[[#This Row],[CAPACITY_kT]]*1.39</f>
        <v>166.79999999999998</v>
      </c>
      <c r="G211">
        <v>39.358373377010103</v>
      </c>
      <c r="H211">
        <v>107.008049728198</v>
      </c>
      <c r="I211" s="4"/>
      <c r="J211" s="4"/>
      <c r="L211" s="17">
        <f>83194.42*Table132[[#This Row],[CAPACITY_kT]]/71610</f>
        <v>139.41251780477589</v>
      </c>
      <c r="M211" s="17">
        <f>127488.4*Table132[[#This Row],[CAPACITY_kT]]/71610</f>
        <v>213.63787180561374</v>
      </c>
    </row>
    <row r="212" spans="1:13" x14ac:dyDescent="0.25">
      <c r="A212" s="7" t="s">
        <v>163</v>
      </c>
      <c r="B212" s="9" t="s">
        <v>727</v>
      </c>
      <c r="C212" s="2" t="s">
        <v>744</v>
      </c>
      <c r="D212">
        <v>110</v>
      </c>
      <c r="E212" t="s">
        <v>747</v>
      </c>
      <c r="F212" s="4">
        <f>Table132[[#This Row],[CAPACITY_kT]]*1.39</f>
        <v>152.89999999999998</v>
      </c>
      <c r="G212">
        <v>30.181490019059201</v>
      </c>
      <c r="H212">
        <v>105.845994997318</v>
      </c>
      <c r="I212" s="4"/>
      <c r="J212" s="4"/>
      <c r="K212" t="s">
        <v>758</v>
      </c>
      <c r="L212" s="17">
        <f>83194.42*Table132[[#This Row],[CAPACITY_kT]]/71610</f>
        <v>127.79480798771121</v>
      </c>
      <c r="M212" s="17">
        <f>127488.4*Table132[[#This Row],[CAPACITY_kT]]/71610</f>
        <v>195.83471582181261</v>
      </c>
    </row>
    <row r="213" spans="1:13" x14ac:dyDescent="0.25">
      <c r="A213" s="7" t="s">
        <v>164</v>
      </c>
      <c r="B213" s="9" t="s">
        <v>728</v>
      </c>
      <c r="C213" s="2" t="s">
        <v>744</v>
      </c>
      <c r="D213">
        <v>300</v>
      </c>
      <c r="E213" t="s">
        <v>747</v>
      </c>
      <c r="F213" s="4">
        <f>Table132[[#This Row],[CAPACITY_kT]]*1.39</f>
        <v>416.99999999999994</v>
      </c>
      <c r="G213">
        <v>28.962182317620599</v>
      </c>
      <c r="H213">
        <v>106.925600818056</v>
      </c>
      <c r="I213" s="4"/>
      <c r="J213" s="4"/>
      <c r="L213" s="17">
        <f>83194.42*Table132[[#This Row],[CAPACITY_kT]]/71610</f>
        <v>348.53129451193968</v>
      </c>
      <c r="M213" s="17">
        <f>127488.4*Table132[[#This Row],[CAPACITY_kT]]/71610</f>
        <v>534.0946795140344</v>
      </c>
    </row>
    <row r="214" spans="1:13" x14ac:dyDescent="0.25">
      <c r="A214" s="7" t="s">
        <v>165</v>
      </c>
      <c r="B214" s="9" t="s">
        <v>729</v>
      </c>
      <c r="C214" s="2" t="s">
        <v>744</v>
      </c>
      <c r="D214">
        <v>850</v>
      </c>
      <c r="E214" t="s">
        <v>747</v>
      </c>
      <c r="F214" s="4">
        <f>Table132[[#This Row],[CAPACITY_kT]]*1.39</f>
        <v>1181.5</v>
      </c>
      <c r="G214">
        <v>29.8198065370728</v>
      </c>
      <c r="H214">
        <v>107.044302603433</v>
      </c>
      <c r="I214" s="4"/>
      <c r="J214" s="4"/>
      <c r="K214" t="s">
        <v>758</v>
      </c>
      <c r="L214" s="17">
        <f>83194.42*Table132[[#This Row],[CAPACITY_kT]]/71610</f>
        <v>987.50533445049575</v>
      </c>
      <c r="M214" s="17">
        <f>127488.4*Table132[[#This Row],[CAPACITY_kT]]/71610</f>
        <v>1513.2682586230974</v>
      </c>
    </row>
    <row r="215" spans="1:13" x14ac:dyDescent="0.25">
      <c r="A215" s="7" t="s">
        <v>166</v>
      </c>
      <c r="B215" s="9" t="s">
        <v>730</v>
      </c>
      <c r="C215" s="2" t="s">
        <v>744</v>
      </c>
      <c r="D215">
        <v>200</v>
      </c>
      <c r="E215" t="s">
        <v>754</v>
      </c>
      <c r="F215" s="4">
        <f>Table132[[#This Row],[CAPACITY_kT]]*1.39</f>
        <v>278</v>
      </c>
      <c r="G215">
        <v>37.107722600450998</v>
      </c>
      <c r="H215">
        <v>114.567020084314</v>
      </c>
      <c r="I215" s="4"/>
      <c r="J215" s="4"/>
      <c r="L215" s="17">
        <f>83194.42*Table132[[#This Row],[CAPACITY_kT]]/71610</f>
        <v>232.35419634129312</v>
      </c>
      <c r="M215" s="17">
        <f>127488.4*Table132[[#This Row],[CAPACITY_kT]]/71610</f>
        <v>356.06311967602289</v>
      </c>
    </row>
    <row r="216" spans="1:13" x14ac:dyDescent="0.25">
      <c r="A216" s="7" t="s">
        <v>167</v>
      </c>
      <c r="B216" s="9" t="s">
        <v>731</v>
      </c>
      <c r="C216" s="2" t="s">
        <v>744</v>
      </c>
      <c r="D216">
        <v>150</v>
      </c>
      <c r="E216" t="s">
        <v>747</v>
      </c>
      <c r="F216" s="4">
        <f>Table132[[#This Row],[CAPACITY_kT]]*1.39</f>
        <v>208.49999999999997</v>
      </c>
      <c r="G216">
        <v>35.3481305133609</v>
      </c>
      <c r="H216">
        <v>115.990800006987</v>
      </c>
      <c r="I216" s="4"/>
      <c r="J216" s="4"/>
      <c r="K216" t="s">
        <v>758</v>
      </c>
      <c r="L216" s="17">
        <f>83194.42*Table132[[#This Row],[CAPACITY_kT]]/71610</f>
        <v>174.26564725596984</v>
      </c>
      <c r="M216" s="17">
        <f>127488.4*Table132[[#This Row],[CAPACITY_kT]]/71610</f>
        <v>267.0473397570172</v>
      </c>
    </row>
    <row r="217" spans="1:13" x14ac:dyDescent="0.25">
      <c r="A217" s="7" t="s">
        <v>168</v>
      </c>
      <c r="B217" s="12" t="s">
        <v>732</v>
      </c>
      <c r="C217" s="2" t="s">
        <v>744</v>
      </c>
      <c r="D217">
        <v>300</v>
      </c>
      <c r="E217" t="s">
        <v>747</v>
      </c>
      <c r="F217" s="4">
        <f>Table132[[#This Row],[CAPACITY_kT]]*1.39</f>
        <v>416.99999999999994</v>
      </c>
      <c r="G217">
        <v>34.279249720778601</v>
      </c>
      <c r="H217">
        <v>108.50954739925901</v>
      </c>
      <c r="I217" s="4"/>
      <c r="J217" s="4"/>
      <c r="L217" s="17">
        <f>83194.42*Table132[[#This Row],[CAPACITY_kT]]/71610</f>
        <v>348.53129451193968</v>
      </c>
      <c r="M217" s="17">
        <f>127488.4*Table132[[#This Row],[CAPACITY_kT]]/71610</f>
        <v>534.0946795140344</v>
      </c>
    </row>
    <row r="218" spans="1:13" x14ac:dyDescent="0.25">
      <c r="A218" s="7" t="s">
        <v>169</v>
      </c>
      <c r="B218" s="9" t="s">
        <v>580</v>
      </c>
      <c r="C218" s="2" t="s">
        <v>744</v>
      </c>
      <c r="D218">
        <v>600</v>
      </c>
      <c r="E218" t="s">
        <v>747</v>
      </c>
      <c r="F218" s="4">
        <f>Table132[[#This Row],[CAPACITY_kT]]*1.39</f>
        <v>833.99999999999989</v>
      </c>
      <c r="G218">
        <v>34.656114737732302</v>
      </c>
      <c r="H218">
        <v>109.483727137717</v>
      </c>
      <c r="I218" s="4"/>
      <c r="J218" s="4"/>
      <c r="L218" s="17">
        <f>83194.42*Table132[[#This Row],[CAPACITY_kT]]/71610</f>
        <v>697.06258902387935</v>
      </c>
      <c r="M218" s="17">
        <f>127488.4*Table132[[#This Row],[CAPACITY_kT]]/71610</f>
        <v>1068.1893590280688</v>
      </c>
    </row>
    <row r="219" spans="1:13" x14ac:dyDescent="0.25">
      <c r="A219" s="7" t="s">
        <v>170</v>
      </c>
      <c r="B219" s="9" t="s">
        <v>733</v>
      </c>
      <c r="C219" s="2" t="s">
        <v>744</v>
      </c>
      <c r="D219">
        <v>200</v>
      </c>
      <c r="E219" t="s">
        <v>747</v>
      </c>
      <c r="F219" s="4">
        <f>Table132[[#This Row],[CAPACITY_kT]]*1.39</f>
        <v>278</v>
      </c>
      <c r="G219">
        <v>34.865598738849599</v>
      </c>
      <c r="H219">
        <v>108.99582625624799</v>
      </c>
      <c r="I219" s="4"/>
      <c r="J219" s="4"/>
      <c r="L219" s="17">
        <f>83194.42*Table132[[#This Row],[CAPACITY_kT]]/71610</f>
        <v>232.35419634129312</v>
      </c>
      <c r="M219" s="17">
        <f>127488.4*Table132[[#This Row],[CAPACITY_kT]]/71610</f>
        <v>356.06311967602289</v>
      </c>
    </row>
    <row r="220" spans="1:13" x14ac:dyDescent="0.25">
      <c r="A220" s="7" t="s">
        <v>171</v>
      </c>
      <c r="B220" s="9" t="s">
        <v>734</v>
      </c>
      <c r="C220" s="2" t="s">
        <v>744</v>
      </c>
      <c r="D220">
        <v>600</v>
      </c>
      <c r="E220" t="s">
        <v>747</v>
      </c>
      <c r="F220" s="4">
        <f>Table132[[#This Row],[CAPACITY_kT]]*1.39</f>
        <v>833.99999999999989</v>
      </c>
      <c r="G220">
        <v>35.211526284548299</v>
      </c>
      <c r="H220">
        <v>107.76379949600999</v>
      </c>
      <c r="I220" s="4"/>
      <c r="J220" s="4"/>
      <c r="K220" t="s">
        <v>758</v>
      </c>
      <c r="L220" s="17">
        <f>83194.42*Table132[[#This Row],[CAPACITY_kT]]/71610</f>
        <v>697.06258902387935</v>
      </c>
      <c r="M220" s="17">
        <f>127488.4*Table132[[#This Row],[CAPACITY_kT]]/71610</f>
        <v>1068.1893590280688</v>
      </c>
    </row>
    <row r="221" spans="1:13" x14ac:dyDescent="0.25">
      <c r="A221" s="7" t="s">
        <v>172</v>
      </c>
      <c r="B221" s="9" t="s">
        <v>735</v>
      </c>
      <c r="C221" s="2" t="s">
        <v>744</v>
      </c>
      <c r="D221">
        <v>600</v>
      </c>
      <c r="E221" t="s">
        <v>751</v>
      </c>
      <c r="F221" s="4">
        <f>Table132[[#This Row],[CAPACITY_kT]]*1.39</f>
        <v>833.99999999999989</v>
      </c>
      <c r="G221">
        <v>38.746095985977298</v>
      </c>
      <c r="H221">
        <v>110.177117318437</v>
      </c>
      <c r="I221" s="4"/>
      <c r="J221" s="4"/>
      <c r="L221" s="17">
        <f>83194.42*Table132[[#This Row],[CAPACITY_kT]]/71610</f>
        <v>697.06258902387935</v>
      </c>
      <c r="M221" s="17">
        <f>127488.4*Table132[[#This Row],[CAPACITY_kT]]/71610</f>
        <v>1068.1893590280688</v>
      </c>
    </row>
    <row r="222" spans="1:13" x14ac:dyDescent="0.25">
      <c r="A222" s="7" t="s">
        <v>173</v>
      </c>
      <c r="B222" s="9" t="s">
        <v>736</v>
      </c>
      <c r="C222" s="2" t="s">
        <v>744</v>
      </c>
      <c r="D222">
        <v>260</v>
      </c>
      <c r="E222" t="s">
        <v>745</v>
      </c>
      <c r="F222" s="4">
        <f>Table132[[#This Row],[CAPACITY_kT]]*1.39</f>
        <v>361.4</v>
      </c>
      <c r="G222">
        <v>38.244945776441703</v>
      </c>
      <c r="H222">
        <v>109.739982348441</v>
      </c>
      <c r="I222" s="4"/>
      <c r="J222" s="4"/>
      <c r="L222" s="17">
        <f>83194.42*Table132[[#This Row],[CAPACITY_kT]]/71610</f>
        <v>302.06045524368102</v>
      </c>
      <c r="M222" s="17">
        <f>127488.4*Table132[[#This Row],[CAPACITY_kT]]/71610</f>
        <v>462.88205557882975</v>
      </c>
    </row>
    <row r="223" spans="1:13" x14ac:dyDescent="0.25">
      <c r="A223" s="7" t="s">
        <v>174</v>
      </c>
      <c r="B223" s="9" t="s">
        <v>737</v>
      </c>
      <c r="C223" s="2" t="s">
        <v>744</v>
      </c>
      <c r="D223">
        <v>600</v>
      </c>
      <c r="E223" t="s">
        <v>747</v>
      </c>
      <c r="F223" s="4">
        <f>Table132[[#This Row],[CAPACITY_kT]]*1.39</f>
        <v>833.99999999999989</v>
      </c>
      <c r="G223">
        <v>34.486796430927797</v>
      </c>
      <c r="H223">
        <v>107.236477738213</v>
      </c>
      <c r="I223" s="4"/>
      <c r="J223" s="4"/>
      <c r="K223" t="s">
        <v>758</v>
      </c>
      <c r="L223" s="17">
        <f>83194.42*Table132[[#This Row],[CAPACITY_kT]]/71610</f>
        <v>697.06258902387935</v>
      </c>
      <c r="M223" s="17">
        <f>127488.4*Table132[[#This Row],[CAPACITY_kT]]/71610</f>
        <v>1068.1893590280688</v>
      </c>
    </row>
    <row r="224" spans="1:13" x14ac:dyDescent="0.25">
      <c r="A224" s="7" t="s">
        <v>175</v>
      </c>
      <c r="B224" s="9" t="s">
        <v>738</v>
      </c>
      <c r="C224" s="2" t="s">
        <v>744</v>
      </c>
      <c r="D224">
        <v>300</v>
      </c>
      <c r="E224" t="s">
        <v>747</v>
      </c>
      <c r="F224" s="4">
        <f>Table132[[#This Row],[CAPACITY_kT]]*1.39</f>
        <v>416.99999999999994</v>
      </c>
      <c r="G224">
        <v>35.642294674253399</v>
      </c>
      <c r="H224">
        <v>109.086702038669</v>
      </c>
      <c r="I224" s="4"/>
      <c r="J224" s="4"/>
      <c r="K224" t="s">
        <v>758</v>
      </c>
      <c r="L224" s="17">
        <f>83194.42*Table132[[#This Row],[CAPACITY_kT]]/71610</f>
        <v>348.53129451193968</v>
      </c>
      <c r="M224" s="17">
        <f>127488.4*Table132[[#This Row],[CAPACITY_kT]]/71610</f>
        <v>534.0946795140344</v>
      </c>
    </row>
    <row r="225" spans="1:13" x14ac:dyDescent="0.25">
      <c r="A225" s="7" t="s">
        <v>176</v>
      </c>
      <c r="B225" s="9" t="s">
        <v>739</v>
      </c>
      <c r="C225" s="2" t="s">
        <v>744</v>
      </c>
      <c r="D225">
        <v>120</v>
      </c>
      <c r="E225" t="s">
        <v>747</v>
      </c>
      <c r="F225" s="4">
        <f>Table132[[#This Row],[CAPACITY_kT]]*1.39</f>
        <v>166.79999999999998</v>
      </c>
      <c r="G225">
        <v>35.5563875480359</v>
      </c>
      <c r="H225">
        <v>110.481305997451</v>
      </c>
      <c r="I225" s="4"/>
      <c r="J225" s="4"/>
      <c r="K225" t="s">
        <v>758</v>
      </c>
      <c r="L225" s="17">
        <f>83194.42*Table132[[#This Row],[CAPACITY_kT]]/71610</f>
        <v>139.41251780477589</v>
      </c>
      <c r="M225" s="17">
        <f>127488.4*Table132[[#This Row],[CAPACITY_kT]]/71610</f>
        <v>213.63787180561374</v>
      </c>
    </row>
    <row r="226" spans="1:13" x14ac:dyDescent="0.25">
      <c r="A226" s="7" t="s">
        <v>177</v>
      </c>
      <c r="B226" s="9" t="s">
        <v>740</v>
      </c>
      <c r="C226" s="2" t="s">
        <v>744</v>
      </c>
      <c r="D226">
        <v>600</v>
      </c>
      <c r="E226" t="s">
        <v>747</v>
      </c>
      <c r="F226" s="4">
        <f>Table132[[#This Row],[CAPACITY_kT]]*1.39</f>
        <v>833.99999999999989</v>
      </c>
      <c r="G226">
        <v>36.371539606783401</v>
      </c>
      <c r="H226">
        <v>94.953600521292799</v>
      </c>
      <c r="I226" s="4"/>
      <c r="J226" s="4"/>
      <c r="L226" s="17">
        <f>83194.42*Table132[[#This Row],[CAPACITY_kT]]/71610</f>
        <v>697.06258902387935</v>
      </c>
      <c r="M226" s="17">
        <f>127488.4*Table132[[#This Row],[CAPACITY_kT]]/71610</f>
        <v>1068.1893590280688</v>
      </c>
    </row>
    <row r="227" spans="1:13" x14ac:dyDescent="0.25">
      <c r="A227" s="7" t="s">
        <v>178</v>
      </c>
      <c r="B227" s="9" t="s">
        <v>741</v>
      </c>
      <c r="C227" s="2" t="s">
        <v>744</v>
      </c>
      <c r="D227">
        <v>800</v>
      </c>
      <c r="E227" t="s">
        <v>747</v>
      </c>
      <c r="F227" s="4">
        <f>Table132[[#This Row],[CAPACITY_kT]]*1.39</f>
        <v>1112</v>
      </c>
      <c r="G227">
        <v>36.546058463289903</v>
      </c>
      <c r="H227">
        <v>101.49124489562701</v>
      </c>
      <c r="I227" s="4"/>
      <c r="J227" s="4"/>
      <c r="L227" s="17">
        <f>83194.42*Table132[[#This Row],[CAPACITY_kT]]/71610</f>
        <v>929.41678536517247</v>
      </c>
      <c r="M227" s="17">
        <f>127488.4*Table132[[#This Row],[CAPACITY_kT]]/71610</f>
        <v>1424.2524787040916</v>
      </c>
    </row>
    <row r="228" spans="1:13" x14ac:dyDescent="0.25">
      <c r="A228" s="7" t="s">
        <v>179</v>
      </c>
      <c r="B228" s="9" t="s">
        <v>742</v>
      </c>
      <c r="C228" s="2" t="s">
        <v>744</v>
      </c>
      <c r="D228">
        <v>600</v>
      </c>
      <c r="E228" t="s">
        <v>749</v>
      </c>
      <c r="F228" s="4">
        <f>Table132[[#This Row],[CAPACITY_kT]]*1.39</f>
        <v>833.99999999999989</v>
      </c>
      <c r="G228">
        <v>35.8995881515023</v>
      </c>
      <c r="H228">
        <v>114.18546361748599</v>
      </c>
      <c r="I228" s="4"/>
      <c r="J228" s="4"/>
      <c r="L228" s="17">
        <f>83194.42*Table132[[#This Row],[CAPACITY_kT]]/71610</f>
        <v>697.06258902387935</v>
      </c>
      <c r="M228" s="17">
        <f>127488.4*Table132[[#This Row],[CAPACITY_kT]]/71610</f>
        <v>1068.1893590280688</v>
      </c>
    </row>
    <row r="229" spans="1:13" x14ac:dyDescent="0.25">
      <c r="A229" s="7" t="s">
        <v>180</v>
      </c>
      <c r="B229" s="9" t="s">
        <v>743</v>
      </c>
      <c r="C229" s="2" t="s">
        <v>744</v>
      </c>
      <c r="D229">
        <v>100</v>
      </c>
      <c r="E229" t="s">
        <v>747</v>
      </c>
      <c r="F229" s="4">
        <f>Table132[[#This Row],[CAPACITY_kT]]*1.39</f>
        <v>139</v>
      </c>
      <c r="G229">
        <v>45.765878635137298</v>
      </c>
      <c r="H229">
        <v>130.568287997764</v>
      </c>
      <c r="I229" s="4"/>
      <c r="J229" s="4"/>
      <c r="K229" t="s">
        <v>758</v>
      </c>
      <c r="L229" s="17">
        <f>83194.42*Table132[[#This Row],[CAPACITY_kT]]/71610</f>
        <v>116.17709817064656</v>
      </c>
      <c r="M229" s="17">
        <f>127488.4*Table132[[#This Row],[CAPACITY_kT]]/71610</f>
        <v>178.03155983801145</v>
      </c>
    </row>
    <row r="230" spans="1:13" x14ac:dyDescent="0.25">
      <c r="A230" s="7" t="s">
        <v>181</v>
      </c>
      <c r="B230" t="s">
        <v>621</v>
      </c>
      <c r="C230" s="2" t="s">
        <v>843</v>
      </c>
      <c r="D230">
        <v>100</v>
      </c>
      <c r="E230" t="s">
        <v>850</v>
      </c>
      <c r="F230" s="4">
        <f>Table132[[#This Row],[CAPACITY_kT]]*5.98</f>
        <v>598</v>
      </c>
      <c r="G230">
        <v>37.683145833298603</v>
      </c>
      <c r="H230">
        <v>121.064009268261</v>
      </c>
      <c r="I230" t="s">
        <v>884</v>
      </c>
      <c r="J230" t="s">
        <v>881</v>
      </c>
      <c r="K230" t="s">
        <v>883</v>
      </c>
      <c r="L230" s="17">
        <f>274511.3*Table132[[#This Row],[CAPACITY_kT]]/63133.9</f>
        <v>434.80808250401128</v>
      </c>
      <c r="M230" s="17">
        <f>185073.3*Table132[[#This Row],[CAPACITY_kT]]/63133.9</f>
        <v>293.14409532754985</v>
      </c>
    </row>
    <row r="231" spans="1:13" x14ac:dyDescent="0.25">
      <c r="A231" s="7" t="s">
        <v>182</v>
      </c>
      <c r="B231" t="s">
        <v>759</v>
      </c>
      <c r="C231" s="2" t="s">
        <v>843</v>
      </c>
      <c r="D231">
        <v>1720</v>
      </c>
      <c r="E231" t="s">
        <v>851</v>
      </c>
      <c r="F231" s="4">
        <f>Table132[[#This Row],[CAPACITY_kT]]*5.98</f>
        <v>10285.6</v>
      </c>
      <c r="G231">
        <v>30.700169477367702</v>
      </c>
      <c r="H231">
        <v>121.284165147222</v>
      </c>
      <c r="I231" t="s">
        <v>885</v>
      </c>
      <c r="J231" t="s">
        <v>882</v>
      </c>
      <c r="K231" t="s">
        <v>883</v>
      </c>
      <c r="L231" s="17">
        <f>274511.3*Table132[[#This Row],[CAPACITY_kT]]/63133.9</f>
        <v>7478.6990190689949</v>
      </c>
      <c r="M231" s="17">
        <f>185073.3*Table132[[#This Row],[CAPACITY_kT]]/63133.9</f>
        <v>5042.0784396338577</v>
      </c>
    </row>
    <row r="232" spans="1:13" x14ac:dyDescent="0.25">
      <c r="A232" s="7" t="s">
        <v>183</v>
      </c>
      <c r="B232" t="s">
        <v>760</v>
      </c>
      <c r="C232" s="2" t="s">
        <v>843</v>
      </c>
      <c r="D232">
        <v>375</v>
      </c>
      <c r="E232" t="s">
        <v>852</v>
      </c>
      <c r="F232" s="4">
        <f>Table132[[#This Row],[CAPACITY_kT]]*5.98</f>
        <v>2242.5</v>
      </c>
      <c r="G232">
        <v>30.781294067597798</v>
      </c>
      <c r="H232">
        <v>121.430548799796</v>
      </c>
      <c r="I232" t="s">
        <v>886</v>
      </c>
      <c r="J232" t="s">
        <v>882</v>
      </c>
      <c r="K232" t="s">
        <v>883</v>
      </c>
      <c r="L232" s="17">
        <f>274511.3*Table132[[#This Row],[CAPACITY_kT]]/63133.9</f>
        <v>1630.5303093900425</v>
      </c>
      <c r="M232" s="17">
        <f>185073.3*Table132[[#This Row],[CAPACITY_kT]]/63133.9</f>
        <v>1099.290357478312</v>
      </c>
    </row>
    <row r="233" spans="1:13" x14ac:dyDescent="0.25">
      <c r="A233" s="7" t="s">
        <v>184</v>
      </c>
      <c r="B233" t="s">
        <v>761</v>
      </c>
      <c r="C233" s="2" t="s">
        <v>843</v>
      </c>
      <c r="D233">
        <v>50</v>
      </c>
      <c r="E233" t="s">
        <v>853</v>
      </c>
      <c r="F233" s="4">
        <f>Table132[[#This Row],[CAPACITY_kT]]*5.98</f>
        <v>299</v>
      </c>
      <c r="G233">
        <v>35.300821244295797</v>
      </c>
      <c r="H233">
        <v>115.122641078691</v>
      </c>
      <c r="I233" t="s">
        <v>884</v>
      </c>
      <c r="J233" t="s">
        <v>882</v>
      </c>
      <c r="K233" t="s">
        <v>883</v>
      </c>
      <c r="L233" s="17">
        <f>274511.3*Table132[[#This Row],[CAPACITY_kT]]/63133.9</f>
        <v>217.40404125200564</v>
      </c>
      <c r="M233" s="17">
        <f>185073.3*Table132[[#This Row],[CAPACITY_kT]]/63133.9</f>
        <v>146.57204766377492</v>
      </c>
    </row>
    <row r="234" spans="1:13" x14ac:dyDescent="0.25">
      <c r="A234" s="7" t="s">
        <v>185</v>
      </c>
      <c r="B234" t="s">
        <v>761</v>
      </c>
      <c r="C234" s="2" t="s">
        <v>843</v>
      </c>
      <c r="D234">
        <v>280</v>
      </c>
      <c r="E234" t="s">
        <v>844</v>
      </c>
      <c r="F234" s="4">
        <f>Table132[[#This Row],[CAPACITY_kT]]*5.98</f>
        <v>1674.4</v>
      </c>
      <c r="G234">
        <v>35.304484536081098</v>
      </c>
      <c r="H234">
        <v>115.123027644953</v>
      </c>
      <c r="I234" t="s">
        <v>885</v>
      </c>
      <c r="J234" t="s">
        <v>881</v>
      </c>
      <c r="K234" t="s">
        <v>883</v>
      </c>
      <c r="L234" s="17">
        <f>274511.3*Table132[[#This Row],[CAPACITY_kT]]/63133.9</f>
        <v>1217.4626310112317</v>
      </c>
      <c r="M234" s="17">
        <f>185073.3*Table132[[#This Row],[CAPACITY_kT]]/63133.9</f>
        <v>820.80346691713953</v>
      </c>
    </row>
    <row r="235" spans="1:13" x14ac:dyDescent="0.25">
      <c r="A235" s="7" t="s">
        <v>186</v>
      </c>
      <c r="B235" t="s">
        <v>762</v>
      </c>
      <c r="C235" s="2" t="s">
        <v>843</v>
      </c>
      <c r="D235">
        <v>30</v>
      </c>
      <c r="E235" t="s">
        <v>845</v>
      </c>
      <c r="F235" s="4">
        <f>Table132[[#This Row],[CAPACITY_kT]]*5.98</f>
        <v>179.4</v>
      </c>
      <c r="G235">
        <v>38.097009438008399</v>
      </c>
      <c r="H235">
        <v>118.884743620395</v>
      </c>
      <c r="I235" t="s">
        <v>885</v>
      </c>
      <c r="J235" t="s">
        <v>882</v>
      </c>
      <c r="K235" t="s">
        <v>883</v>
      </c>
      <c r="L235" s="17">
        <f>274511.3*Table132[[#This Row],[CAPACITY_kT]]/63133.9</f>
        <v>130.44242475120339</v>
      </c>
      <c r="M235" s="17">
        <f>185073.3*Table132[[#This Row],[CAPACITY_kT]]/63133.9</f>
        <v>87.943228598264952</v>
      </c>
    </row>
    <row r="236" spans="1:13" x14ac:dyDescent="0.25">
      <c r="A236" s="7" t="s">
        <v>187</v>
      </c>
      <c r="B236" t="s">
        <v>763</v>
      </c>
      <c r="C236" s="2" t="s">
        <v>843</v>
      </c>
      <c r="D236">
        <v>750</v>
      </c>
      <c r="E236" t="s">
        <v>854</v>
      </c>
      <c r="F236" s="4">
        <f>Table132[[#This Row],[CAPACITY_kT]]*5.98</f>
        <v>4485</v>
      </c>
      <c r="G236">
        <v>25.0511959263251</v>
      </c>
      <c r="H236">
        <v>118.893977105793</v>
      </c>
      <c r="I236" t="s">
        <v>887</v>
      </c>
      <c r="J236" t="s">
        <v>882</v>
      </c>
      <c r="K236" t="s">
        <v>883</v>
      </c>
      <c r="L236" s="17">
        <f>274511.3*Table132[[#This Row],[CAPACITY_kT]]/63133.9</f>
        <v>3261.060618780085</v>
      </c>
      <c r="M236" s="17">
        <f>185073.3*Table132[[#This Row],[CAPACITY_kT]]/63133.9</f>
        <v>2198.580714956624</v>
      </c>
    </row>
    <row r="237" spans="1:13" x14ac:dyDescent="0.25">
      <c r="A237" s="7" t="s">
        <v>188</v>
      </c>
      <c r="B237" t="s">
        <v>764</v>
      </c>
      <c r="C237" s="2" t="s">
        <v>843</v>
      </c>
      <c r="D237">
        <v>200</v>
      </c>
      <c r="E237" t="s">
        <v>845</v>
      </c>
      <c r="F237" s="4">
        <f>Table132[[#This Row],[CAPACITY_kT]]*5.98</f>
        <v>1196</v>
      </c>
      <c r="G237">
        <v>25.058705036680099</v>
      </c>
      <c r="H237">
        <v>118.898163802477</v>
      </c>
      <c r="J237">
        <v>2020</v>
      </c>
      <c r="K237" t="s">
        <v>883</v>
      </c>
      <c r="L237" s="17">
        <f>274511.3*Table132[[#This Row],[CAPACITY_kT]]/63133.9</f>
        <v>869.61616500802256</v>
      </c>
      <c r="M237" s="17">
        <f>185073.3*Table132[[#This Row],[CAPACITY_kT]]/63133.9</f>
        <v>586.2881906550997</v>
      </c>
    </row>
    <row r="238" spans="1:13" x14ac:dyDescent="0.25">
      <c r="A238" s="7" t="s">
        <v>189</v>
      </c>
      <c r="B238" t="s">
        <v>765</v>
      </c>
      <c r="C238" s="2" t="s">
        <v>843</v>
      </c>
      <c r="D238">
        <v>400</v>
      </c>
      <c r="E238" t="s">
        <v>855</v>
      </c>
      <c r="F238" s="4">
        <f>Table132[[#This Row],[CAPACITY_kT]]*5.98</f>
        <v>2392</v>
      </c>
      <c r="G238">
        <v>38.828894763564797</v>
      </c>
      <c r="H238">
        <v>117.411684247956</v>
      </c>
      <c r="I238" t="s">
        <v>887</v>
      </c>
      <c r="J238" t="s">
        <v>882</v>
      </c>
      <c r="K238" t="s">
        <v>883</v>
      </c>
      <c r="L238" s="17">
        <f>274511.3*Table132[[#This Row],[CAPACITY_kT]]/63133.9</f>
        <v>1739.2323300160451</v>
      </c>
      <c r="M238" s="17">
        <f>185073.3*Table132[[#This Row],[CAPACITY_kT]]/63133.9</f>
        <v>1172.5763813101994</v>
      </c>
    </row>
    <row r="239" spans="1:13" x14ac:dyDescent="0.25">
      <c r="A239" s="7" t="s">
        <v>190</v>
      </c>
      <c r="B239" t="s">
        <v>766</v>
      </c>
      <c r="C239" s="2" t="s">
        <v>843</v>
      </c>
      <c r="D239">
        <v>440</v>
      </c>
      <c r="E239" t="s">
        <v>845</v>
      </c>
      <c r="F239" s="4">
        <f>Table132[[#This Row],[CAPACITY_kT]]*5.98</f>
        <v>2631.2000000000003</v>
      </c>
      <c r="G239">
        <v>22.746766646927998</v>
      </c>
      <c r="H239">
        <v>114.608751631524</v>
      </c>
      <c r="I239" t="s">
        <v>886</v>
      </c>
      <c r="J239" t="s">
        <v>882</v>
      </c>
      <c r="K239" t="s">
        <v>883</v>
      </c>
      <c r="L239" s="17">
        <f>274511.3*Table132[[#This Row],[CAPACITY_kT]]/63133.9</f>
        <v>1913.1555630176497</v>
      </c>
      <c r="M239" s="17">
        <f>185073.3*Table132[[#This Row],[CAPACITY_kT]]/63133.9</f>
        <v>1289.8340194412194</v>
      </c>
    </row>
    <row r="240" spans="1:13" x14ac:dyDescent="0.25">
      <c r="A240" s="7" t="s">
        <v>191</v>
      </c>
      <c r="B240" t="s">
        <v>767</v>
      </c>
      <c r="C240" s="2" t="s">
        <v>843</v>
      </c>
      <c r="D240">
        <v>490</v>
      </c>
      <c r="E240" t="s">
        <v>856</v>
      </c>
      <c r="F240" s="4">
        <f>Table132[[#This Row],[CAPACITY_kT]]*5.98</f>
        <v>2930.2000000000003</v>
      </c>
      <c r="G240">
        <v>32.301318258635398</v>
      </c>
      <c r="H240">
        <v>119.84770572043401</v>
      </c>
      <c r="J240" t="s">
        <v>882</v>
      </c>
      <c r="K240" t="s">
        <v>883</v>
      </c>
      <c r="L240" s="17">
        <f>274511.3*Table132[[#This Row],[CAPACITY_kT]]/63133.9</f>
        <v>2130.5596042696552</v>
      </c>
      <c r="M240" s="17">
        <f>185073.3*Table132[[#This Row],[CAPACITY_kT]]/63133.9</f>
        <v>1436.4060671049942</v>
      </c>
    </row>
    <row r="241" spans="1:13" x14ac:dyDescent="0.25">
      <c r="A241" s="7" t="s">
        <v>192</v>
      </c>
      <c r="B241" t="s">
        <v>768</v>
      </c>
      <c r="C241" s="2" t="s">
        <v>843</v>
      </c>
      <c r="D241">
        <v>310</v>
      </c>
      <c r="E241" t="s">
        <v>851</v>
      </c>
      <c r="F241" s="4">
        <f>Table132[[#This Row],[CAPACITY_kT]]*5.98</f>
        <v>1853.8000000000002</v>
      </c>
      <c r="G241">
        <v>29.513087965141501</v>
      </c>
      <c r="H241">
        <v>113.366329011636</v>
      </c>
      <c r="J241" t="s">
        <v>882</v>
      </c>
      <c r="K241" t="s">
        <v>758</v>
      </c>
      <c r="L241" s="17">
        <f>274511.3*Table132[[#This Row],[CAPACITY_kT]]/63133.9</f>
        <v>1347.905055762435</v>
      </c>
      <c r="M241" s="17">
        <f>185073.3*Table132[[#This Row],[CAPACITY_kT]]/63133.9</f>
        <v>908.74669551540455</v>
      </c>
    </row>
    <row r="242" spans="1:13" x14ac:dyDescent="0.25">
      <c r="A242" s="7" t="s">
        <v>193</v>
      </c>
      <c r="B242" t="s">
        <v>769</v>
      </c>
      <c r="C242" s="2" t="s">
        <v>843</v>
      </c>
      <c r="D242">
        <v>310</v>
      </c>
      <c r="E242" t="s">
        <v>849</v>
      </c>
      <c r="F242" s="4">
        <f>Table132[[#This Row],[CAPACITY_kT]]*5.98</f>
        <v>1853.8000000000002</v>
      </c>
      <c r="G242">
        <v>21.0495211567758</v>
      </c>
      <c r="H242">
        <v>110.46231120735401</v>
      </c>
      <c r="I242" t="s">
        <v>885</v>
      </c>
      <c r="J242">
        <v>2020</v>
      </c>
      <c r="L242" s="17">
        <f>274511.3*Table132[[#This Row],[CAPACITY_kT]]/63133.9</f>
        <v>1347.905055762435</v>
      </c>
      <c r="M242" s="17">
        <f>185073.3*Table132[[#This Row],[CAPACITY_kT]]/63133.9</f>
        <v>908.74669551540455</v>
      </c>
    </row>
    <row r="243" spans="1:13" x14ac:dyDescent="0.25">
      <c r="A243" s="7" t="s">
        <v>194</v>
      </c>
      <c r="B243" t="s">
        <v>770</v>
      </c>
      <c r="C243" s="2" t="s">
        <v>843</v>
      </c>
      <c r="D243">
        <v>146</v>
      </c>
      <c r="E243" t="s">
        <v>853</v>
      </c>
      <c r="F243" s="4">
        <f>Table132[[#This Row],[CAPACITY_kT]]*5.98</f>
        <v>873.08</v>
      </c>
      <c r="G243">
        <v>30.630379658283701</v>
      </c>
      <c r="H243">
        <v>114.51038010408</v>
      </c>
      <c r="I243" t="s">
        <v>887</v>
      </c>
      <c r="J243" t="s">
        <v>882</v>
      </c>
      <c r="K243" t="s">
        <v>883</v>
      </c>
      <c r="L243" s="17">
        <f>274511.3*Table132[[#This Row],[CAPACITY_kT]]/63133.9</f>
        <v>634.81980045585647</v>
      </c>
      <c r="M243" s="17">
        <f>185073.3*Table132[[#This Row],[CAPACITY_kT]]/63133.9</f>
        <v>427.99037917822272</v>
      </c>
    </row>
    <row r="244" spans="1:13" x14ac:dyDescent="0.25">
      <c r="A244" s="7" t="s">
        <v>195</v>
      </c>
      <c r="B244" t="s">
        <v>771</v>
      </c>
      <c r="C244" s="2" t="s">
        <v>843</v>
      </c>
      <c r="D244">
        <v>1680</v>
      </c>
      <c r="E244" t="s">
        <v>857</v>
      </c>
      <c r="F244" s="4">
        <f>Table132[[#This Row],[CAPACITY_kT]]*5.98</f>
        <v>10046.400000000001</v>
      </c>
      <c r="G244">
        <v>43.967252221357597</v>
      </c>
      <c r="H244">
        <v>87.712419049200406</v>
      </c>
      <c r="J244" t="s">
        <v>882</v>
      </c>
      <c r="K244" t="s">
        <v>883</v>
      </c>
      <c r="L244" s="17">
        <f>274511.3*Table132[[#This Row],[CAPACITY_kT]]/63133.9</f>
        <v>7304.7757860673901</v>
      </c>
      <c r="M244" s="17">
        <f>185073.3*Table132[[#This Row],[CAPACITY_kT]]/63133.9</f>
        <v>4924.8208015028376</v>
      </c>
    </row>
    <row r="245" spans="1:13" x14ac:dyDescent="0.25">
      <c r="A245" s="7" t="s">
        <v>196</v>
      </c>
      <c r="B245" t="s">
        <v>772</v>
      </c>
      <c r="C245" s="2" t="s">
        <v>843</v>
      </c>
      <c r="D245">
        <v>212</v>
      </c>
      <c r="E245" t="s">
        <v>858</v>
      </c>
      <c r="F245" s="4">
        <f>Table132[[#This Row],[CAPACITY_kT]]*5.98</f>
        <v>1267.76</v>
      </c>
      <c r="G245">
        <v>29.736619800542101</v>
      </c>
      <c r="H245">
        <v>116.061087661679</v>
      </c>
      <c r="J245" t="s">
        <v>882</v>
      </c>
      <c r="K245" t="s">
        <v>883</v>
      </c>
      <c r="L245" s="17">
        <f>274511.3*Table132[[#This Row],[CAPACITY_kT]]/63133.9</f>
        <v>921.79313490850393</v>
      </c>
      <c r="M245" s="17">
        <f>185073.3*Table132[[#This Row],[CAPACITY_kT]]/63133.9</f>
        <v>621.46548209440562</v>
      </c>
    </row>
    <row r="246" spans="1:13" x14ac:dyDescent="0.25">
      <c r="A246" s="7" t="s">
        <v>197</v>
      </c>
      <c r="B246" t="s">
        <v>773</v>
      </c>
      <c r="C246" s="2" t="s">
        <v>843</v>
      </c>
      <c r="D246">
        <v>130</v>
      </c>
      <c r="E246" t="s">
        <v>859</v>
      </c>
      <c r="F246" s="4">
        <f>Table132[[#This Row],[CAPACITY_kT]]*5.98</f>
        <v>777.40000000000009</v>
      </c>
      <c r="G246">
        <v>24.925741033077198</v>
      </c>
      <c r="H246">
        <v>102.48606126819</v>
      </c>
      <c r="J246" t="s">
        <v>882</v>
      </c>
      <c r="K246" t="s">
        <v>758</v>
      </c>
      <c r="L246" s="17">
        <f>274511.3*Table132[[#This Row],[CAPACITY_kT]]/63133.9</f>
        <v>565.25050725521464</v>
      </c>
      <c r="M246" s="17">
        <f>185073.3*Table132[[#This Row],[CAPACITY_kT]]/63133.9</f>
        <v>381.08732392581481</v>
      </c>
    </row>
    <row r="247" spans="1:13" x14ac:dyDescent="0.25">
      <c r="A247" s="7" t="s">
        <v>198</v>
      </c>
      <c r="B247" t="s">
        <v>774</v>
      </c>
      <c r="C247" s="2" t="s">
        <v>843</v>
      </c>
      <c r="D247">
        <v>575</v>
      </c>
      <c r="E247" t="s">
        <v>860</v>
      </c>
      <c r="F247" s="4">
        <f>Table132[[#This Row],[CAPACITY_kT]]*5.98</f>
        <v>3438.5000000000005</v>
      </c>
      <c r="G247">
        <v>37.154546754734099</v>
      </c>
      <c r="H247">
        <v>118.13222572591501</v>
      </c>
      <c r="I247" t="s">
        <v>885</v>
      </c>
      <c r="J247" t="s">
        <v>882</v>
      </c>
      <c r="K247" t="s">
        <v>883</v>
      </c>
      <c r="L247" s="17">
        <f>274511.3*Table132[[#This Row],[CAPACITY_kT]]/63133.9</f>
        <v>2500.146474398065</v>
      </c>
      <c r="M247" s="17">
        <f>185073.3*Table132[[#This Row],[CAPACITY_kT]]/63133.9</f>
        <v>1685.5785481334117</v>
      </c>
    </row>
    <row r="248" spans="1:13" x14ac:dyDescent="0.25">
      <c r="A248" s="7" t="s">
        <v>199</v>
      </c>
      <c r="B248" t="s">
        <v>775</v>
      </c>
      <c r="C248" s="2" t="s">
        <v>843</v>
      </c>
      <c r="D248">
        <v>400</v>
      </c>
      <c r="E248" t="s">
        <v>861</v>
      </c>
      <c r="F248" s="4">
        <f>Table132[[#This Row],[CAPACITY_kT]]*5.98</f>
        <v>2392</v>
      </c>
      <c r="G248">
        <v>38.739853293994997</v>
      </c>
      <c r="H248">
        <v>116.130584174378</v>
      </c>
      <c r="J248" t="s">
        <v>882</v>
      </c>
      <c r="K248" t="s">
        <v>883</v>
      </c>
      <c r="L248" s="17">
        <f>274511.3*Table132[[#This Row],[CAPACITY_kT]]/63133.9</f>
        <v>1739.2323300160451</v>
      </c>
      <c r="M248" s="17">
        <f>185073.3*Table132[[#This Row],[CAPACITY_kT]]/63133.9</f>
        <v>1172.5763813101994</v>
      </c>
    </row>
    <row r="249" spans="1:13" x14ac:dyDescent="0.25">
      <c r="A249" s="7" t="s">
        <v>200</v>
      </c>
      <c r="B249" t="s">
        <v>776</v>
      </c>
      <c r="C249" s="2" t="s">
        <v>843</v>
      </c>
      <c r="D249">
        <v>455</v>
      </c>
      <c r="E249" t="s">
        <v>857</v>
      </c>
      <c r="F249" s="4">
        <f>Table132[[#This Row],[CAPACITY_kT]]*5.98</f>
        <v>2720.9</v>
      </c>
      <c r="G249">
        <v>36.106165623446898</v>
      </c>
      <c r="H249">
        <v>103.643806616663</v>
      </c>
      <c r="I249" t="s">
        <v>886</v>
      </c>
      <c r="J249" t="s">
        <v>882</v>
      </c>
      <c r="K249" t="s">
        <v>883</v>
      </c>
      <c r="L249" s="17">
        <f>274511.3*Table132[[#This Row],[CAPACITY_kT]]/63133.9</f>
        <v>1978.3767753932514</v>
      </c>
      <c r="M249" s="17">
        <f>185073.3*Table132[[#This Row],[CAPACITY_kT]]/63133.9</f>
        <v>1333.8056337403518</v>
      </c>
    </row>
    <row r="250" spans="1:13" x14ac:dyDescent="0.25">
      <c r="A250" s="7" t="s">
        <v>201</v>
      </c>
      <c r="B250" t="s">
        <v>777</v>
      </c>
      <c r="C250" s="2" t="s">
        <v>843</v>
      </c>
      <c r="D250">
        <v>280</v>
      </c>
      <c r="E250" t="s">
        <v>848</v>
      </c>
      <c r="F250" s="4">
        <f>Table132[[#This Row],[CAPACITY_kT]]*5.98</f>
        <v>1674.4</v>
      </c>
      <c r="G250">
        <v>37.521986271314702</v>
      </c>
      <c r="H250">
        <v>118.237854673423</v>
      </c>
      <c r="J250" t="s">
        <v>882</v>
      </c>
      <c r="K250" t="s">
        <v>883</v>
      </c>
      <c r="L250" s="17">
        <f>274511.3*Table132[[#This Row],[CAPACITY_kT]]/63133.9</f>
        <v>1217.4626310112317</v>
      </c>
      <c r="M250" s="17">
        <f>185073.3*Table132[[#This Row],[CAPACITY_kT]]/63133.9</f>
        <v>820.80346691713953</v>
      </c>
    </row>
    <row r="251" spans="1:13" x14ac:dyDescent="0.25">
      <c r="A251" s="7" t="s">
        <v>202</v>
      </c>
      <c r="B251" t="s">
        <v>778</v>
      </c>
      <c r="C251" s="2" t="s">
        <v>843</v>
      </c>
      <c r="D251">
        <v>580</v>
      </c>
      <c r="E251" t="s">
        <v>862</v>
      </c>
      <c r="F251" s="4">
        <f>Table132[[#This Row],[CAPACITY_kT]]*5.98</f>
        <v>3468.4</v>
      </c>
      <c r="G251">
        <v>38.739603412594001</v>
      </c>
      <c r="H251">
        <v>116.138520606855</v>
      </c>
      <c r="I251" t="s">
        <v>885</v>
      </c>
      <c r="J251" t="s">
        <v>882</v>
      </c>
      <c r="K251" t="s">
        <v>758</v>
      </c>
      <c r="L251" s="17">
        <f>274511.3*Table132[[#This Row],[CAPACITY_kT]]/63133.9</f>
        <v>2521.8868785232658</v>
      </c>
      <c r="M251" s="17">
        <f>185073.3*Table132[[#This Row],[CAPACITY_kT]]/63133.9</f>
        <v>1700.2357528997891</v>
      </c>
    </row>
    <row r="252" spans="1:13" x14ac:dyDescent="0.25">
      <c r="A252" s="7" t="s">
        <v>203</v>
      </c>
      <c r="B252" t="s">
        <v>779</v>
      </c>
      <c r="C252" s="2" t="s">
        <v>843</v>
      </c>
      <c r="D252">
        <v>440</v>
      </c>
      <c r="E252" t="s">
        <v>863</v>
      </c>
      <c r="F252" s="4">
        <f>Table132[[#This Row],[CAPACITY_kT]]*5.98</f>
        <v>2631.2000000000003</v>
      </c>
      <c r="G252">
        <v>41.2011678870984</v>
      </c>
      <c r="H252">
        <v>122.00249383057</v>
      </c>
      <c r="I252" t="s">
        <v>886</v>
      </c>
      <c r="J252" t="s">
        <v>882</v>
      </c>
      <c r="K252" t="s">
        <v>883</v>
      </c>
      <c r="L252" s="17">
        <f>274511.3*Table132[[#This Row],[CAPACITY_kT]]/63133.9</f>
        <v>1913.1555630176497</v>
      </c>
      <c r="M252" s="17">
        <f>185073.3*Table132[[#This Row],[CAPACITY_kT]]/63133.9</f>
        <v>1289.8340194412194</v>
      </c>
    </row>
    <row r="253" spans="1:13" x14ac:dyDescent="0.25">
      <c r="A253" s="7" t="s">
        <v>204</v>
      </c>
      <c r="B253" t="s">
        <v>780</v>
      </c>
      <c r="C253" s="2" t="s">
        <v>843</v>
      </c>
      <c r="D253">
        <v>730</v>
      </c>
      <c r="E253" t="s">
        <v>864</v>
      </c>
      <c r="F253" s="4">
        <f>Table132[[#This Row],[CAPACITY_kT]]*5.98</f>
        <v>4365.4000000000005</v>
      </c>
      <c r="G253">
        <v>43.939516370064297</v>
      </c>
      <c r="H253">
        <v>126.526059585924</v>
      </c>
      <c r="I253" t="s">
        <v>886</v>
      </c>
      <c r="J253" t="s">
        <v>882</v>
      </c>
      <c r="K253" t="s">
        <v>883</v>
      </c>
      <c r="L253" s="17">
        <f>274511.3*Table132[[#This Row],[CAPACITY_kT]]/63133.9</f>
        <v>3174.0990022792826</v>
      </c>
      <c r="M253" s="17">
        <f>185073.3*Table132[[#This Row],[CAPACITY_kT]]/63133.9</f>
        <v>2139.951895891114</v>
      </c>
    </row>
    <row r="254" spans="1:13" x14ac:dyDescent="0.25">
      <c r="A254" s="7" t="s">
        <v>205</v>
      </c>
      <c r="B254" t="s">
        <v>781</v>
      </c>
      <c r="C254" s="2" t="s">
        <v>843</v>
      </c>
      <c r="D254">
        <v>570</v>
      </c>
      <c r="E254" t="s">
        <v>845</v>
      </c>
      <c r="F254" s="4">
        <f>Table132[[#This Row],[CAPACITY_kT]]*5.98</f>
        <v>3408.6000000000004</v>
      </c>
      <c r="G254">
        <v>39.2376116349947</v>
      </c>
      <c r="H254">
        <v>118.380315761426</v>
      </c>
      <c r="J254" t="s">
        <v>881</v>
      </c>
      <c r="K254" t="s">
        <v>758</v>
      </c>
      <c r="L254" s="17">
        <f>274511.3*Table132[[#This Row],[CAPACITY_kT]]/63133.9</f>
        <v>2478.4060702728643</v>
      </c>
      <c r="M254" s="17">
        <f>185073.3*Table132[[#This Row],[CAPACITY_kT]]/63133.9</f>
        <v>1670.9213433670341</v>
      </c>
    </row>
    <row r="255" spans="1:13" x14ac:dyDescent="0.25">
      <c r="A255" s="7" t="s">
        <v>206</v>
      </c>
      <c r="B255" t="s">
        <v>782</v>
      </c>
      <c r="C255" s="2" t="s">
        <v>843</v>
      </c>
      <c r="D255">
        <v>370</v>
      </c>
      <c r="E255" t="s">
        <v>845</v>
      </c>
      <c r="F255" s="4">
        <f>Table132[[#This Row],[CAPACITY_kT]]*5.98</f>
        <v>2212.6000000000004</v>
      </c>
      <c r="G255">
        <v>31.026535477042302</v>
      </c>
      <c r="H255">
        <v>103.930085227356</v>
      </c>
      <c r="I255" t="s">
        <v>886</v>
      </c>
      <c r="J255" t="s">
        <v>882</v>
      </c>
      <c r="K255" t="s">
        <v>758</v>
      </c>
      <c r="L255" s="17">
        <f>274511.3*Table132[[#This Row],[CAPACITY_kT]]/63133.9</f>
        <v>1608.7899052648418</v>
      </c>
      <c r="M255" s="17">
        <f>185073.3*Table132[[#This Row],[CAPACITY_kT]]/63133.9</f>
        <v>1084.6331527119344</v>
      </c>
    </row>
    <row r="256" spans="1:13" x14ac:dyDescent="0.25">
      <c r="A256" s="7" t="s">
        <v>207</v>
      </c>
      <c r="B256" t="s">
        <v>783</v>
      </c>
      <c r="C256" s="2" t="s">
        <v>843</v>
      </c>
      <c r="D256">
        <v>75</v>
      </c>
      <c r="E256" t="s">
        <v>880</v>
      </c>
      <c r="F256" s="4">
        <f>Table132[[#This Row],[CAPACITY_kT]]*5.98</f>
        <v>448.50000000000006</v>
      </c>
      <c r="G256">
        <v>41.722851757129398</v>
      </c>
      <c r="H256">
        <v>82.959523482365299</v>
      </c>
      <c r="J256" t="s">
        <v>882</v>
      </c>
      <c r="K256" t="s">
        <v>758</v>
      </c>
      <c r="L256" s="17">
        <f>274511.3*Table132[[#This Row],[CAPACITY_kT]]/63133.9</f>
        <v>326.10606187800846</v>
      </c>
      <c r="M256" s="17">
        <f>185073.3*Table132[[#This Row],[CAPACITY_kT]]/63133.9</f>
        <v>219.85807149566239</v>
      </c>
    </row>
    <row r="257" spans="1:13" x14ac:dyDescent="0.25">
      <c r="A257" s="7" t="s">
        <v>208</v>
      </c>
      <c r="B257" t="s">
        <v>784</v>
      </c>
      <c r="C257" s="2" t="s">
        <v>843</v>
      </c>
      <c r="D257">
        <v>820</v>
      </c>
      <c r="E257" t="s">
        <v>857</v>
      </c>
      <c r="F257" s="4">
        <f>Table132[[#This Row],[CAPACITY_kT]]*5.98</f>
        <v>4903.6000000000004</v>
      </c>
      <c r="G257">
        <v>46.525519777853802</v>
      </c>
      <c r="H257">
        <v>125.09007328202</v>
      </c>
      <c r="I257" t="s">
        <v>886</v>
      </c>
      <c r="J257" t="s">
        <v>882</v>
      </c>
      <c r="K257" t="s">
        <v>883</v>
      </c>
      <c r="L257" s="17">
        <f>274511.3*Table132[[#This Row],[CAPACITY_kT]]/63133.9</f>
        <v>3565.4262765328926</v>
      </c>
      <c r="M257" s="17">
        <f>185073.3*Table132[[#This Row],[CAPACITY_kT]]/63133.9</f>
        <v>2403.7815816859088</v>
      </c>
    </row>
    <row r="258" spans="1:13" x14ac:dyDescent="0.25">
      <c r="A258" s="7" t="s">
        <v>209</v>
      </c>
      <c r="B258" t="s">
        <v>785</v>
      </c>
      <c r="C258" s="2" t="s">
        <v>843</v>
      </c>
      <c r="D258">
        <v>500</v>
      </c>
      <c r="E258" t="s">
        <v>850</v>
      </c>
      <c r="F258" s="4">
        <f>Table132[[#This Row],[CAPACITY_kT]]*5.98</f>
        <v>2990</v>
      </c>
      <c r="G258">
        <v>46.531114577071797</v>
      </c>
      <c r="H258">
        <v>125.101678917485</v>
      </c>
      <c r="J258" t="s">
        <v>881</v>
      </c>
      <c r="K258" t="s">
        <v>883</v>
      </c>
      <c r="L258" s="17">
        <f>274511.3*Table132[[#This Row],[CAPACITY_kT]]/63133.9</f>
        <v>2174.0404125200566</v>
      </c>
      <c r="M258" s="17">
        <f>185073.3*Table132[[#This Row],[CAPACITY_kT]]/63133.9</f>
        <v>1465.7204766377492</v>
      </c>
    </row>
    <row r="259" spans="1:13" x14ac:dyDescent="0.25">
      <c r="A259" s="7" t="s">
        <v>210</v>
      </c>
      <c r="B259" t="s">
        <v>786</v>
      </c>
      <c r="C259" s="2" t="s">
        <v>843</v>
      </c>
      <c r="D259">
        <v>734.90000000000009</v>
      </c>
      <c r="E259" t="s">
        <v>864</v>
      </c>
      <c r="F259" s="4">
        <f>Table132[[#This Row],[CAPACITY_kT]]*5.98</f>
        <v>4394.7020000000011</v>
      </c>
      <c r="G259">
        <v>29.9223605577603</v>
      </c>
      <c r="H259">
        <v>121.992932688531</v>
      </c>
      <c r="J259" t="s">
        <v>882</v>
      </c>
      <c r="K259" t="s">
        <v>883</v>
      </c>
      <c r="L259" s="17">
        <f>274511.3*Table132[[#This Row],[CAPACITY_kT]]/63133.9</f>
        <v>3195.4045983219789</v>
      </c>
      <c r="M259" s="17">
        <f>185073.3*Table132[[#This Row],[CAPACITY_kT]]/63133.9</f>
        <v>2154.315956562164</v>
      </c>
    </row>
    <row r="260" spans="1:13" x14ac:dyDescent="0.25">
      <c r="A260" s="7" t="s">
        <v>211</v>
      </c>
      <c r="B260" t="s">
        <v>787</v>
      </c>
      <c r="C260" s="2" t="s">
        <v>843</v>
      </c>
      <c r="D260">
        <v>900</v>
      </c>
      <c r="E260" t="s">
        <v>852</v>
      </c>
      <c r="F260" s="4">
        <f>Table132[[#This Row],[CAPACITY_kT]]*5.98</f>
        <v>5382</v>
      </c>
      <c r="G260">
        <v>38.976834907444797</v>
      </c>
      <c r="H260">
        <v>121.658394673054</v>
      </c>
      <c r="I260" t="s">
        <v>885</v>
      </c>
      <c r="J260" t="s">
        <v>882</v>
      </c>
      <c r="K260" t="s">
        <v>883</v>
      </c>
      <c r="L260" s="17">
        <f>274511.3*Table132[[#This Row],[CAPACITY_kT]]/63133.9</f>
        <v>3913.2727425361018</v>
      </c>
      <c r="M260" s="17">
        <f>185073.3*Table132[[#This Row],[CAPACITY_kT]]/63133.9</f>
        <v>2638.2968579479489</v>
      </c>
    </row>
    <row r="261" spans="1:13" x14ac:dyDescent="0.25">
      <c r="A261" s="7" t="s">
        <v>212</v>
      </c>
      <c r="B261" t="s">
        <v>788</v>
      </c>
      <c r="C261" s="2" t="s">
        <v>843</v>
      </c>
      <c r="D261">
        <v>1470</v>
      </c>
      <c r="E261" t="s">
        <v>865</v>
      </c>
      <c r="F261" s="4">
        <f>Table132[[#This Row],[CAPACITY_kT]]*5.98</f>
        <v>8790.6</v>
      </c>
      <c r="G261">
        <v>38.9557687540469</v>
      </c>
      <c r="H261">
        <v>121.85811962013899</v>
      </c>
      <c r="J261" t="s">
        <v>882</v>
      </c>
      <c r="K261" t="s">
        <v>883</v>
      </c>
      <c r="L261" s="17">
        <f>274511.3*Table132[[#This Row],[CAPACITY_kT]]/63133.9</f>
        <v>6391.6788128089665</v>
      </c>
      <c r="M261" s="17">
        <f>185073.3*Table132[[#This Row],[CAPACITY_kT]]/63133.9</f>
        <v>4309.2182013149832</v>
      </c>
    </row>
    <row r="262" spans="1:13" x14ac:dyDescent="0.25">
      <c r="A262" s="7" t="s">
        <v>213</v>
      </c>
      <c r="B262" t="s">
        <v>789</v>
      </c>
      <c r="C262" s="2" t="s">
        <v>843</v>
      </c>
      <c r="D262">
        <v>800</v>
      </c>
      <c r="E262" t="s">
        <v>866</v>
      </c>
      <c r="F262" s="4">
        <f>Table132[[#This Row],[CAPACITY_kT]]*5.98</f>
        <v>4784</v>
      </c>
      <c r="G262">
        <v>38.988031292596602</v>
      </c>
      <c r="H262">
        <v>121.854912998478</v>
      </c>
      <c r="I262" t="s">
        <v>885</v>
      </c>
      <c r="J262" t="s">
        <v>882</v>
      </c>
      <c r="K262" t="s">
        <v>883</v>
      </c>
      <c r="L262" s="17">
        <f>274511.3*Table132[[#This Row],[CAPACITY_kT]]/63133.9</f>
        <v>3478.4646600320903</v>
      </c>
      <c r="M262" s="17">
        <f>185073.3*Table132[[#This Row],[CAPACITY_kT]]/63133.9</f>
        <v>2345.1527626203988</v>
      </c>
    </row>
    <row r="263" spans="1:13" x14ac:dyDescent="0.25">
      <c r="A263" s="7" t="s">
        <v>214</v>
      </c>
      <c r="B263" t="s">
        <v>790</v>
      </c>
      <c r="C263" s="2" t="s">
        <v>843</v>
      </c>
      <c r="D263">
        <v>1597</v>
      </c>
      <c r="E263" t="s">
        <v>865</v>
      </c>
      <c r="F263" s="4">
        <f>Table132[[#This Row],[CAPACITY_kT]]*5.98</f>
        <v>9550.0600000000013</v>
      </c>
      <c r="G263">
        <v>38.822739062017497</v>
      </c>
      <c r="H263">
        <v>117.413593280185</v>
      </c>
      <c r="I263" t="s">
        <v>886</v>
      </c>
      <c r="J263" t="s">
        <v>882</v>
      </c>
      <c r="K263" t="s">
        <v>883</v>
      </c>
      <c r="L263" s="17">
        <f>274511.3*Table132[[#This Row],[CAPACITY_kT]]/63133.9</f>
        <v>6943.8850775890596</v>
      </c>
      <c r="M263" s="17">
        <f>185073.3*Table132[[#This Row],[CAPACITY_kT]]/63133.9</f>
        <v>4681.5112023809706</v>
      </c>
    </row>
    <row r="264" spans="1:13" x14ac:dyDescent="0.25">
      <c r="A264" s="7" t="s">
        <v>215</v>
      </c>
      <c r="B264" t="s">
        <v>791</v>
      </c>
      <c r="C264" s="2" t="s">
        <v>843</v>
      </c>
      <c r="D264">
        <v>300</v>
      </c>
      <c r="E264" t="s">
        <v>747</v>
      </c>
      <c r="F264" s="4">
        <f>Table132[[#This Row],[CAPACITY_kT]]*5.98</f>
        <v>1794.0000000000002</v>
      </c>
      <c r="G264">
        <v>37.890822561990902</v>
      </c>
      <c r="H264">
        <v>118.46814280002</v>
      </c>
      <c r="J264">
        <v>2020</v>
      </c>
      <c r="K264" t="s">
        <v>758</v>
      </c>
      <c r="L264" s="17">
        <f>274511.3*Table132[[#This Row],[CAPACITY_kT]]/63133.9</f>
        <v>1304.4242475120338</v>
      </c>
      <c r="M264" s="17">
        <f>185073.3*Table132[[#This Row],[CAPACITY_kT]]/63133.9</f>
        <v>879.43228598264955</v>
      </c>
    </row>
    <row r="265" spans="1:13" x14ac:dyDescent="0.25">
      <c r="A265" s="7" t="s">
        <v>216</v>
      </c>
      <c r="B265" t="s">
        <v>792</v>
      </c>
      <c r="C265" s="2" t="s">
        <v>843</v>
      </c>
      <c r="D265">
        <v>444</v>
      </c>
      <c r="E265" t="s">
        <v>856</v>
      </c>
      <c r="F265" s="4">
        <f>Table132[[#This Row],[CAPACITY_kT]]*5.98</f>
        <v>2655.1200000000003</v>
      </c>
      <c r="G265">
        <v>36.974415834344597</v>
      </c>
      <c r="H265">
        <v>118.543529565599</v>
      </c>
      <c r="I265" t="s">
        <v>885</v>
      </c>
      <c r="J265" t="s">
        <v>882</v>
      </c>
      <c r="K265" t="s">
        <v>883</v>
      </c>
      <c r="L265" s="17">
        <f>274511.3*Table132[[#This Row],[CAPACITY_kT]]/63133.9</f>
        <v>1930.54788631781</v>
      </c>
      <c r="M265" s="17">
        <f>185073.3*Table132[[#This Row],[CAPACITY_kT]]/63133.9</f>
        <v>1301.5597832543212</v>
      </c>
    </row>
    <row r="266" spans="1:13" x14ac:dyDescent="0.25">
      <c r="A266" s="7" t="s">
        <v>217</v>
      </c>
      <c r="B266" t="s">
        <v>793</v>
      </c>
      <c r="C266" s="2" t="s">
        <v>843</v>
      </c>
      <c r="D266">
        <v>70</v>
      </c>
      <c r="E266" t="s">
        <v>853</v>
      </c>
      <c r="F266" s="4">
        <f>Table132[[#This Row],[CAPACITY_kT]]*5.98</f>
        <v>418.6</v>
      </c>
      <c r="G266">
        <v>37.575351387793397</v>
      </c>
      <c r="H266">
        <v>118.52618127421</v>
      </c>
      <c r="J266" t="s">
        <v>882</v>
      </c>
      <c r="K266" t="s">
        <v>758</v>
      </c>
      <c r="L266" s="17">
        <f>274511.3*Table132[[#This Row],[CAPACITY_kT]]/63133.9</f>
        <v>304.36565775280792</v>
      </c>
      <c r="M266" s="17">
        <f>185073.3*Table132[[#This Row],[CAPACITY_kT]]/63133.9</f>
        <v>205.20086672928488</v>
      </c>
    </row>
    <row r="267" spans="1:13" x14ac:dyDescent="0.25">
      <c r="A267" s="7" t="s">
        <v>218</v>
      </c>
      <c r="B267" t="s">
        <v>794</v>
      </c>
      <c r="C267" s="2" t="s">
        <v>843</v>
      </c>
      <c r="D267">
        <v>180</v>
      </c>
      <c r="E267" t="s">
        <v>866</v>
      </c>
      <c r="F267" s="4">
        <f>Table132[[#This Row],[CAPACITY_kT]]*5.98</f>
        <v>1076.4000000000001</v>
      </c>
      <c r="G267">
        <v>34.794738432829</v>
      </c>
      <c r="H267">
        <v>117.249078726951</v>
      </c>
      <c r="J267" t="s">
        <v>882</v>
      </c>
      <c r="K267" t="s">
        <v>883</v>
      </c>
      <c r="L267" s="17">
        <f>274511.3*Table132[[#This Row],[CAPACITY_kT]]/63133.9</f>
        <v>782.6545485072204</v>
      </c>
      <c r="M267" s="17">
        <f>185073.3*Table132[[#This Row],[CAPACITY_kT]]/63133.9</f>
        <v>527.65937158958968</v>
      </c>
    </row>
    <row r="268" spans="1:13" x14ac:dyDescent="0.25">
      <c r="A268" s="7" t="s">
        <v>219</v>
      </c>
      <c r="B268" t="s">
        <v>795</v>
      </c>
      <c r="C268" s="2" t="s">
        <v>843</v>
      </c>
      <c r="D268">
        <v>100</v>
      </c>
      <c r="E268" t="s">
        <v>853</v>
      </c>
      <c r="F268" s="4">
        <f>Table132[[#This Row],[CAPACITY_kT]]*5.98</f>
        <v>598</v>
      </c>
      <c r="G268">
        <v>37.2608476943035</v>
      </c>
      <c r="H268">
        <v>118.86305182810101</v>
      </c>
      <c r="J268" t="s">
        <v>882</v>
      </c>
      <c r="K268" t="s">
        <v>758</v>
      </c>
      <c r="L268" s="17">
        <f>274511.3*Table132[[#This Row],[CAPACITY_kT]]/63133.9</f>
        <v>434.80808250401128</v>
      </c>
      <c r="M268" s="17">
        <f>185073.3*Table132[[#This Row],[CAPACITY_kT]]/63133.9</f>
        <v>293.14409532754985</v>
      </c>
    </row>
    <row r="269" spans="1:13" x14ac:dyDescent="0.25">
      <c r="A269" s="7" t="s">
        <v>220</v>
      </c>
      <c r="B269" t="s">
        <v>796</v>
      </c>
      <c r="C269" s="2" t="s">
        <v>843</v>
      </c>
      <c r="D269">
        <v>466</v>
      </c>
      <c r="E269" t="s">
        <v>862</v>
      </c>
      <c r="F269" s="4">
        <f>Table132[[#This Row],[CAPACITY_kT]]*5.98</f>
        <v>2786.6800000000003</v>
      </c>
      <c r="G269">
        <v>23.110041541991102</v>
      </c>
      <c r="H269">
        <v>113.470467678688</v>
      </c>
      <c r="I269" t="s">
        <v>887</v>
      </c>
      <c r="J269" t="s">
        <v>882</v>
      </c>
      <c r="K269" t="s">
        <v>758</v>
      </c>
      <c r="L269" s="17">
        <f>274511.3*Table132[[#This Row],[CAPACITY_kT]]/63133.9</f>
        <v>2026.2056644686927</v>
      </c>
      <c r="M269" s="17">
        <f>185073.3*Table132[[#This Row],[CAPACITY_kT]]/63133.9</f>
        <v>1366.0514842263822</v>
      </c>
    </row>
    <row r="270" spans="1:13" x14ac:dyDescent="0.25">
      <c r="A270" s="7" t="s">
        <v>221</v>
      </c>
      <c r="B270" t="s">
        <v>797</v>
      </c>
      <c r="C270" s="2" t="s">
        <v>843</v>
      </c>
      <c r="D270">
        <v>50</v>
      </c>
      <c r="E270" t="s">
        <v>847</v>
      </c>
      <c r="F270" s="4">
        <f>Table132[[#This Row],[CAPACITY_kT]]*5.98</f>
        <v>299</v>
      </c>
      <c r="G270">
        <v>37.091256385982398</v>
      </c>
      <c r="H270">
        <v>118.418439774465</v>
      </c>
      <c r="I270" t="s">
        <v>885</v>
      </c>
      <c r="J270" t="s">
        <v>882</v>
      </c>
      <c r="K270" t="s">
        <v>883</v>
      </c>
      <c r="L270" s="17">
        <f>274511.3*Table132[[#This Row],[CAPACITY_kT]]/63133.9</f>
        <v>217.40404125200564</v>
      </c>
      <c r="M270" s="17">
        <f>185073.3*Table132[[#This Row],[CAPACITY_kT]]/63133.9</f>
        <v>146.57204766377492</v>
      </c>
    </row>
    <row r="271" spans="1:13" x14ac:dyDescent="0.25">
      <c r="A271" s="7" t="s">
        <v>222</v>
      </c>
      <c r="B271" t="s">
        <v>798</v>
      </c>
      <c r="C271" s="2" t="s">
        <v>843</v>
      </c>
      <c r="D271">
        <v>980</v>
      </c>
      <c r="E271" t="s">
        <v>859</v>
      </c>
      <c r="F271" s="4">
        <f>Table132[[#This Row],[CAPACITY_kT]]*5.98</f>
        <v>5860.4000000000005</v>
      </c>
      <c r="G271">
        <v>37.040037966852601</v>
      </c>
      <c r="H271">
        <v>119.11662164357099</v>
      </c>
      <c r="I271" t="s">
        <v>885</v>
      </c>
      <c r="J271" t="s">
        <v>882</v>
      </c>
      <c r="K271" t="s">
        <v>883</v>
      </c>
      <c r="L271" s="17">
        <f>274511.3*Table132[[#This Row],[CAPACITY_kT]]/63133.9</f>
        <v>4261.1192085393104</v>
      </c>
      <c r="M271" s="17">
        <f>185073.3*Table132[[#This Row],[CAPACITY_kT]]/63133.9</f>
        <v>2872.8121342099885</v>
      </c>
    </row>
    <row r="272" spans="1:13" x14ac:dyDescent="0.25">
      <c r="A272" s="7" t="s">
        <v>223</v>
      </c>
      <c r="B272" t="s">
        <v>799</v>
      </c>
      <c r="C272" s="2" t="s">
        <v>843</v>
      </c>
      <c r="D272">
        <v>5108</v>
      </c>
      <c r="E272" t="s">
        <v>867</v>
      </c>
      <c r="F272" s="4">
        <f>Table132[[#This Row],[CAPACITY_kT]]*5.98</f>
        <v>30545.840000000004</v>
      </c>
      <c r="G272">
        <v>39.574632657651598</v>
      </c>
      <c r="H272">
        <v>121.25418054489</v>
      </c>
      <c r="I272" t="s">
        <v>886</v>
      </c>
      <c r="J272" t="s">
        <v>882</v>
      </c>
      <c r="K272" t="s">
        <v>883</v>
      </c>
      <c r="L272" s="17">
        <f>274511.3*Table132[[#This Row],[CAPACITY_kT]]/63133.9</f>
        <v>22209.996854304896</v>
      </c>
      <c r="M272" s="17">
        <f>185073.3*Table132[[#This Row],[CAPACITY_kT]]/63133.9</f>
        <v>14973.800389331245</v>
      </c>
    </row>
    <row r="273" spans="1:13" x14ac:dyDescent="0.25">
      <c r="A273" s="7" t="s">
        <v>224</v>
      </c>
      <c r="B273" t="s">
        <v>800</v>
      </c>
      <c r="C273" s="2" t="s">
        <v>843</v>
      </c>
      <c r="D273">
        <v>320</v>
      </c>
      <c r="E273" t="s">
        <v>868</v>
      </c>
      <c r="F273" s="4">
        <f>Table132[[#This Row],[CAPACITY_kT]]*5.98</f>
        <v>1913.6000000000001</v>
      </c>
      <c r="G273">
        <v>22.746051592727898</v>
      </c>
      <c r="H273">
        <v>114.605153457491</v>
      </c>
      <c r="I273" t="s">
        <v>885</v>
      </c>
      <c r="J273" t="s">
        <v>882</v>
      </c>
      <c r="L273" s="17">
        <f>274511.3*Table132[[#This Row],[CAPACITY_kT]]/63133.9</f>
        <v>1391.3858640128362</v>
      </c>
      <c r="M273" s="17">
        <f>185073.3*Table132[[#This Row],[CAPACITY_kT]]/63133.9</f>
        <v>938.06110504815956</v>
      </c>
    </row>
    <row r="274" spans="1:13" x14ac:dyDescent="0.25">
      <c r="A274" s="7" t="s">
        <v>225</v>
      </c>
      <c r="B274" t="s">
        <v>801</v>
      </c>
      <c r="C274" s="2" t="s">
        <v>843</v>
      </c>
      <c r="D274">
        <v>1140</v>
      </c>
      <c r="E274" t="s">
        <v>864</v>
      </c>
      <c r="F274" s="4">
        <f>Table132[[#This Row],[CAPACITY_kT]]*5.98</f>
        <v>6817.2000000000007</v>
      </c>
      <c r="G274">
        <v>22.766155592895299</v>
      </c>
      <c r="H274">
        <v>114.618285552731</v>
      </c>
      <c r="J274" t="s">
        <v>882</v>
      </c>
      <c r="K274" t="s">
        <v>758</v>
      </c>
      <c r="L274" s="17">
        <f>274511.3*Table132[[#This Row],[CAPACITY_kT]]/63133.9</f>
        <v>4956.8121405457287</v>
      </c>
      <c r="M274" s="17">
        <f>185073.3*Table132[[#This Row],[CAPACITY_kT]]/63133.9</f>
        <v>3341.8426867340681</v>
      </c>
    </row>
    <row r="275" spans="1:13" x14ac:dyDescent="0.25">
      <c r="A275" s="7" t="s">
        <v>226</v>
      </c>
      <c r="B275" t="s">
        <v>802</v>
      </c>
      <c r="C275" s="2" t="s">
        <v>843</v>
      </c>
      <c r="D275">
        <v>250</v>
      </c>
      <c r="E275" t="s">
        <v>852</v>
      </c>
      <c r="F275" s="4">
        <f>Table132[[#This Row],[CAPACITY_kT]]*5.98</f>
        <v>1495</v>
      </c>
      <c r="G275">
        <v>32.245791721811599</v>
      </c>
      <c r="H275">
        <v>118.801965917581</v>
      </c>
      <c r="I275" t="s">
        <v>886</v>
      </c>
      <c r="J275" t="s">
        <v>882</v>
      </c>
      <c r="K275" t="s">
        <v>883</v>
      </c>
      <c r="L275" s="17">
        <f>274511.3*Table132[[#This Row],[CAPACITY_kT]]/63133.9</f>
        <v>1087.0202062600283</v>
      </c>
      <c r="M275" s="17">
        <f>185073.3*Table132[[#This Row],[CAPACITY_kT]]/63133.9</f>
        <v>732.86023831887462</v>
      </c>
    </row>
    <row r="276" spans="1:13" x14ac:dyDescent="0.25">
      <c r="A276" s="7" t="s">
        <v>227</v>
      </c>
      <c r="B276" t="s">
        <v>803</v>
      </c>
      <c r="C276" s="2" t="s">
        <v>843</v>
      </c>
      <c r="D276">
        <v>1150</v>
      </c>
      <c r="E276" t="s">
        <v>864</v>
      </c>
      <c r="F276" s="4">
        <f>Table132[[#This Row],[CAPACITY_kT]]*5.98</f>
        <v>6877.0000000000009</v>
      </c>
      <c r="G276">
        <v>32.234659572394897</v>
      </c>
      <c r="H276">
        <v>118.774624114472</v>
      </c>
      <c r="I276" t="s">
        <v>886</v>
      </c>
      <c r="J276" t="s">
        <v>882</v>
      </c>
      <c r="K276" t="s">
        <v>883</v>
      </c>
      <c r="L276" s="17">
        <f>274511.3*Table132[[#This Row],[CAPACITY_kT]]/63133.9</f>
        <v>5000.2929487961301</v>
      </c>
      <c r="M276" s="17">
        <f>185073.3*Table132[[#This Row],[CAPACITY_kT]]/63133.9</f>
        <v>3371.1570962668234</v>
      </c>
    </row>
    <row r="277" spans="1:13" x14ac:dyDescent="0.25">
      <c r="A277" s="7" t="s">
        <v>228</v>
      </c>
      <c r="B277" t="s">
        <v>804</v>
      </c>
      <c r="C277" s="2" t="s">
        <v>843</v>
      </c>
      <c r="D277">
        <v>406</v>
      </c>
      <c r="E277" t="s">
        <v>864</v>
      </c>
      <c r="F277" s="4">
        <f>Table132[[#This Row],[CAPACITY_kT]]*5.98</f>
        <v>2427.88</v>
      </c>
      <c r="G277">
        <v>41.825863908226196</v>
      </c>
      <c r="H277">
        <v>124.041369986156</v>
      </c>
      <c r="I277" t="s">
        <v>886</v>
      </c>
      <c r="J277" t="s">
        <v>882</v>
      </c>
      <c r="K277" t="s">
        <v>883</v>
      </c>
      <c r="L277" s="17">
        <f>274511.3*Table132[[#This Row],[CAPACITY_kT]]/63133.9</f>
        <v>1765.3208149662858</v>
      </c>
      <c r="M277" s="17">
        <f>185073.3*Table132[[#This Row],[CAPACITY_kT]]/63133.9</f>
        <v>1190.1650270298524</v>
      </c>
    </row>
    <row r="278" spans="1:13" x14ac:dyDescent="0.25">
      <c r="A278" s="7" t="s">
        <v>229</v>
      </c>
      <c r="B278" t="s">
        <v>805</v>
      </c>
      <c r="C278" s="2" t="s">
        <v>843</v>
      </c>
      <c r="D278">
        <v>150</v>
      </c>
      <c r="E278" t="s">
        <v>869</v>
      </c>
      <c r="F278" s="4">
        <f>Table132[[#This Row],[CAPACITY_kT]]*5.98</f>
        <v>897.00000000000011</v>
      </c>
      <c r="G278">
        <v>36.845365940645998</v>
      </c>
      <c r="H278">
        <v>119.35885014182701</v>
      </c>
      <c r="I278" t="s">
        <v>885</v>
      </c>
      <c r="J278" t="s">
        <v>882</v>
      </c>
      <c r="K278" t="s">
        <v>758</v>
      </c>
      <c r="L278" s="17">
        <f>274511.3*Table132[[#This Row],[CAPACITY_kT]]/63133.9</f>
        <v>652.21212375601692</v>
      </c>
      <c r="M278" s="17">
        <f>185073.3*Table132[[#This Row],[CAPACITY_kT]]/63133.9</f>
        <v>439.71614299132477</v>
      </c>
    </row>
    <row r="279" spans="1:13" x14ac:dyDescent="0.25">
      <c r="A279" s="7" t="s">
        <v>230</v>
      </c>
      <c r="B279" t="s">
        <v>806</v>
      </c>
      <c r="C279" s="2" t="s">
        <v>843</v>
      </c>
      <c r="D279">
        <v>138</v>
      </c>
      <c r="E279" t="s">
        <v>870</v>
      </c>
      <c r="F279" s="4">
        <f>Table132[[#This Row],[CAPACITY_kT]]*5.98</f>
        <v>825.24</v>
      </c>
      <c r="G279">
        <v>30.652971503201201</v>
      </c>
      <c r="H279">
        <v>114.440606848679</v>
      </c>
      <c r="I279" t="s">
        <v>885</v>
      </c>
      <c r="J279" t="s">
        <v>882</v>
      </c>
      <c r="K279" t="s">
        <v>883</v>
      </c>
      <c r="L279" s="17">
        <f>274511.3*Table132[[#This Row],[CAPACITY_kT]]/63133.9</f>
        <v>600.03515385553555</v>
      </c>
      <c r="M279" s="17">
        <f>185073.3*Table132[[#This Row],[CAPACITY_kT]]/63133.9</f>
        <v>404.5388515520188</v>
      </c>
    </row>
    <row r="280" spans="1:13" x14ac:dyDescent="0.25">
      <c r="A280" s="7" t="s">
        <v>231</v>
      </c>
      <c r="B280" t="s">
        <v>807</v>
      </c>
      <c r="C280" s="2" t="s">
        <v>843</v>
      </c>
      <c r="D280">
        <v>348</v>
      </c>
      <c r="E280" t="s">
        <v>864</v>
      </c>
      <c r="F280" s="4">
        <f>Table132[[#This Row],[CAPACITY_kT]]*5.98</f>
        <v>2081.04</v>
      </c>
      <c r="G280">
        <v>35.096613199174499</v>
      </c>
      <c r="H280">
        <v>119.251091105982</v>
      </c>
      <c r="I280" t="s">
        <v>885</v>
      </c>
      <c r="J280" t="s">
        <v>882</v>
      </c>
      <c r="K280" t="s">
        <v>758</v>
      </c>
      <c r="L280" s="17">
        <f>274511.3*Table132[[#This Row],[CAPACITY_kT]]/63133.9</f>
        <v>1513.1321271139593</v>
      </c>
      <c r="M280" s="17">
        <f>185073.3*Table132[[#This Row],[CAPACITY_kT]]/63133.9</f>
        <v>1020.1414517398734</v>
      </c>
    </row>
    <row r="281" spans="1:13" x14ac:dyDescent="0.25">
      <c r="A281" s="7" t="s">
        <v>232</v>
      </c>
      <c r="B281" t="s">
        <v>808</v>
      </c>
      <c r="C281" s="2" t="s">
        <v>843</v>
      </c>
      <c r="D281">
        <v>75</v>
      </c>
      <c r="E281" t="s">
        <v>851</v>
      </c>
      <c r="F281" s="4">
        <f>Table132[[#This Row],[CAPACITY_kT]]*5.98</f>
        <v>448.50000000000006</v>
      </c>
      <c r="G281">
        <v>41.787822947213797</v>
      </c>
      <c r="H281">
        <v>123.260235686361</v>
      </c>
      <c r="I281" t="s">
        <v>888</v>
      </c>
      <c r="J281" t="s">
        <v>882</v>
      </c>
      <c r="K281" t="s">
        <v>883</v>
      </c>
      <c r="L281" s="17">
        <f>274511.3*Table132[[#This Row],[CAPACITY_kT]]/63133.9</f>
        <v>326.10606187800846</v>
      </c>
      <c r="M281" s="17">
        <f>185073.3*Table132[[#This Row],[CAPACITY_kT]]/63133.9</f>
        <v>219.85807149566239</v>
      </c>
    </row>
    <row r="282" spans="1:13" x14ac:dyDescent="0.25">
      <c r="A282" s="7" t="s">
        <v>233</v>
      </c>
      <c r="B282" t="s">
        <v>809</v>
      </c>
      <c r="C282" s="2" t="s">
        <v>843</v>
      </c>
      <c r="D282">
        <v>450</v>
      </c>
      <c r="E282" t="s">
        <v>871</v>
      </c>
      <c r="F282" s="4">
        <f>Table132[[#This Row],[CAPACITY_kT]]*5.98</f>
        <v>2691</v>
      </c>
      <c r="G282">
        <v>34.860681468227803</v>
      </c>
      <c r="H282">
        <v>112.561590782548</v>
      </c>
      <c r="J282" t="s">
        <v>882</v>
      </c>
      <c r="K282" t="s">
        <v>758</v>
      </c>
      <c r="L282" s="17">
        <f>274511.3*Table132[[#This Row],[CAPACITY_kT]]/63133.9</f>
        <v>1956.6363712680509</v>
      </c>
      <c r="M282" s="17">
        <f>185073.3*Table132[[#This Row],[CAPACITY_kT]]/63133.9</f>
        <v>1319.1484289739744</v>
      </c>
    </row>
    <row r="283" spans="1:13" x14ac:dyDescent="0.25">
      <c r="A283" s="7" t="s">
        <v>234</v>
      </c>
      <c r="B283" t="s">
        <v>810</v>
      </c>
      <c r="C283" s="2" t="s">
        <v>843</v>
      </c>
      <c r="D283">
        <v>541</v>
      </c>
      <c r="E283" t="s">
        <v>872</v>
      </c>
      <c r="F283" s="4">
        <f>Table132[[#This Row],[CAPACITY_kT]]*5.98</f>
        <v>3235.1800000000003</v>
      </c>
      <c r="G283">
        <v>34.910631354825298</v>
      </c>
      <c r="H283">
        <v>112.59961932141201</v>
      </c>
      <c r="I283" t="s">
        <v>885</v>
      </c>
      <c r="J283" t="s">
        <v>882</v>
      </c>
      <c r="K283" t="s">
        <v>883</v>
      </c>
      <c r="L283" s="17">
        <f>274511.3*Table132[[#This Row],[CAPACITY_kT]]/63133.9</f>
        <v>2352.3117263467011</v>
      </c>
      <c r="M283" s="17">
        <f>185073.3*Table132[[#This Row],[CAPACITY_kT]]/63133.9</f>
        <v>1585.9095557220446</v>
      </c>
    </row>
    <row r="284" spans="1:13" x14ac:dyDescent="0.25">
      <c r="A284" s="7" t="s">
        <v>235</v>
      </c>
      <c r="B284" t="s">
        <v>811</v>
      </c>
      <c r="C284" s="2" t="s">
        <v>843</v>
      </c>
      <c r="D284">
        <v>4960</v>
      </c>
      <c r="E284" t="s">
        <v>865</v>
      </c>
      <c r="F284" s="4">
        <f>Table132[[#This Row],[CAPACITY_kT]]*5.98</f>
        <v>29660.800000000003</v>
      </c>
      <c r="G284">
        <v>29.974907480489499</v>
      </c>
      <c r="H284">
        <v>121.667747032751</v>
      </c>
      <c r="I284" t="s">
        <v>885</v>
      </c>
      <c r="J284" t="s">
        <v>882</v>
      </c>
      <c r="K284" t="s">
        <v>883</v>
      </c>
      <c r="L284" s="17">
        <f>274511.3*Table132[[#This Row],[CAPACITY_kT]]/63133.9</f>
        <v>21566.480892198961</v>
      </c>
      <c r="M284" s="17">
        <f>185073.3*Table132[[#This Row],[CAPACITY_kT]]/63133.9</f>
        <v>14539.947128246473</v>
      </c>
    </row>
    <row r="285" spans="1:13" x14ac:dyDescent="0.25">
      <c r="A285" s="7" t="s">
        <v>236</v>
      </c>
      <c r="B285" t="s">
        <v>812</v>
      </c>
      <c r="C285" s="2" t="s">
        <v>843</v>
      </c>
      <c r="D285">
        <v>257.7</v>
      </c>
      <c r="E285" t="s">
        <v>850</v>
      </c>
      <c r="F285" s="4">
        <f>Table132[[#This Row],[CAPACITY_kT]]*5.98</f>
        <v>1541.046</v>
      </c>
      <c r="G285">
        <v>29.9806375744562</v>
      </c>
      <c r="H285">
        <v>121.66080664120101</v>
      </c>
      <c r="I285" t="s">
        <v>887</v>
      </c>
      <c r="J285" t="s">
        <v>881</v>
      </c>
      <c r="L285" s="17">
        <f>274511.3*Table132[[#This Row],[CAPACITY_kT]]/63133.9</f>
        <v>1120.5004286128369</v>
      </c>
      <c r="M285" s="17">
        <f>185073.3*Table132[[#This Row],[CAPACITY_kT]]/63133.9</f>
        <v>755.43233365909589</v>
      </c>
    </row>
    <row r="286" spans="1:13" x14ac:dyDescent="0.25">
      <c r="A286" s="7" t="s">
        <v>237</v>
      </c>
      <c r="B286" t="s">
        <v>812</v>
      </c>
      <c r="C286" s="2" t="s">
        <v>843</v>
      </c>
      <c r="D286">
        <v>4730</v>
      </c>
      <c r="E286" s="11" t="s">
        <v>846</v>
      </c>
      <c r="F286" s="4">
        <f>Table132[[#This Row],[CAPACITY_kT]]*5.98</f>
        <v>28285.4</v>
      </c>
      <c r="G286">
        <v>29.983478753229001</v>
      </c>
      <c r="H286">
        <v>121.673698267292</v>
      </c>
      <c r="I286" t="s">
        <v>885</v>
      </c>
      <c r="J286" t="s">
        <v>881</v>
      </c>
      <c r="L286" s="17">
        <f>274511.3*Table132[[#This Row],[CAPACITY_kT]]/63133.9</f>
        <v>20566.422302439736</v>
      </c>
      <c r="M286" s="17">
        <f>185073.3*Table132[[#This Row],[CAPACITY_kT]]/63133.9</f>
        <v>13865.715708993108</v>
      </c>
    </row>
    <row r="287" spans="1:13" x14ac:dyDescent="0.25">
      <c r="A287" s="7" t="s">
        <v>238</v>
      </c>
      <c r="B287" t="s">
        <v>813</v>
      </c>
      <c r="C287" s="2" t="s">
        <v>843</v>
      </c>
      <c r="D287">
        <v>1295</v>
      </c>
      <c r="E287" t="s">
        <v>865</v>
      </c>
      <c r="F287" s="4">
        <f>Table132[[#This Row],[CAPACITY_kT]]*5.98</f>
        <v>7744.1</v>
      </c>
      <c r="G287">
        <v>19.762063225471302</v>
      </c>
      <c r="H287">
        <v>109.176296455613</v>
      </c>
      <c r="I287" t="s">
        <v>885</v>
      </c>
      <c r="J287" t="s">
        <v>882</v>
      </c>
      <c r="K287" t="s">
        <v>883</v>
      </c>
      <c r="L287" s="17">
        <f>274511.3*Table132[[#This Row],[CAPACITY_kT]]/63133.9</f>
        <v>5630.7646684269466</v>
      </c>
      <c r="M287" s="17">
        <f>185073.3*Table132[[#This Row],[CAPACITY_kT]]/63133.9</f>
        <v>3796.2160344917702</v>
      </c>
    </row>
    <row r="288" spans="1:13" x14ac:dyDescent="0.25">
      <c r="A288" s="7" t="s">
        <v>239</v>
      </c>
      <c r="B288" t="s">
        <v>814</v>
      </c>
      <c r="C288" s="2" t="s">
        <v>843</v>
      </c>
      <c r="D288">
        <v>400</v>
      </c>
      <c r="E288" t="s">
        <v>850</v>
      </c>
      <c r="F288" s="4">
        <f>Table132[[#This Row],[CAPACITY_kT]]*5.98</f>
        <v>2392</v>
      </c>
      <c r="G288">
        <v>46.037333009544803</v>
      </c>
      <c r="H288">
        <v>124.81281606939299</v>
      </c>
      <c r="I288" t="s">
        <v>889</v>
      </c>
      <c r="J288" t="s">
        <v>881</v>
      </c>
      <c r="K288" t="s">
        <v>758</v>
      </c>
      <c r="L288" s="17">
        <f>274511.3*Table132[[#This Row],[CAPACITY_kT]]/63133.9</f>
        <v>1739.2323300160451</v>
      </c>
      <c r="M288" s="17">
        <f>185073.3*Table132[[#This Row],[CAPACITY_kT]]/63133.9</f>
        <v>1172.5763813101994</v>
      </c>
    </row>
    <row r="289" spans="1:13" x14ac:dyDescent="0.25">
      <c r="A289" s="7" t="s">
        <v>240</v>
      </c>
      <c r="B289" t="s">
        <v>815</v>
      </c>
      <c r="C289" s="2" t="s">
        <v>843</v>
      </c>
      <c r="D289">
        <v>205</v>
      </c>
      <c r="E289" t="s">
        <v>872</v>
      </c>
      <c r="F289" s="4">
        <f>Table132[[#This Row],[CAPACITY_kT]]*5.98</f>
        <v>1225.9000000000001</v>
      </c>
      <c r="G289">
        <v>21.170151419723499</v>
      </c>
      <c r="H289">
        <v>110.391648652469</v>
      </c>
      <c r="J289" t="s">
        <v>882</v>
      </c>
      <c r="K289" t="s">
        <v>883</v>
      </c>
      <c r="L289" s="17">
        <f>274511.3*Table132[[#This Row],[CAPACITY_kT]]/63133.9</f>
        <v>891.35656913322316</v>
      </c>
      <c r="M289" s="17">
        <f>185073.3*Table132[[#This Row],[CAPACITY_kT]]/63133.9</f>
        <v>600.9453954214772</v>
      </c>
    </row>
    <row r="290" spans="1:13" x14ac:dyDescent="0.25">
      <c r="A290" s="7" t="s">
        <v>241</v>
      </c>
      <c r="B290" t="s">
        <v>816</v>
      </c>
      <c r="C290" s="2" t="s">
        <v>843</v>
      </c>
      <c r="D290">
        <v>756</v>
      </c>
      <c r="E290" t="s">
        <v>864</v>
      </c>
      <c r="F290" s="4">
        <f>Table132[[#This Row],[CAPACITY_kT]]*5.98</f>
        <v>4520.88</v>
      </c>
      <c r="G290">
        <v>39.729578280873</v>
      </c>
      <c r="H290">
        <v>115.962605417227</v>
      </c>
      <c r="I290" t="s">
        <v>887</v>
      </c>
      <c r="J290" t="s">
        <v>882</v>
      </c>
      <c r="K290" t="s">
        <v>883</v>
      </c>
      <c r="L290" s="17">
        <f>274511.3*Table132[[#This Row],[CAPACITY_kT]]/63133.9</f>
        <v>3287.1491037303254</v>
      </c>
      <c r="M290" s="17">
        <f>185073.3*Table132[[#This Row],[CAPACITY_kT]]/63133.9</f>
        <v>2216.1693606762765</v>
      </c>
    </row>
    <row r="291" spans="1:13" x14ac:dyDescent="0.25">
      <c r="A291" s="7" t="s">
        <v>242</v>
      </c>
      <c r="B291" t="s">
        <v>817</v>
      </c>
      <c r="C291" s="2" t="s">
        <v>843</v>
      </c>
      <c r="D291">
        <v>853</v>
      </c>
      <c r="E291" t="s">
        <v>857</v>
      </c>
      <c r="F291" s="4">
        <f>Table132[[#This Row],[CAPACITY_kT]]*5.98</f>
        <v>5100.9400000000005</v>
      </c>
      <c r="G291">
        <v>44.359126210245201</v>
      </c>
      <c r="H291">
        <v>84.868425349162493</v>
      </c>
      <c r="I291" t="s">
        <v>886</v>
      </c>
      <c r="J291" t="s">
        <v>882</v>
      </c>
      <c r="K291" t="s">
        <v>883</v>
      </c>
      <c r="L291" s="17">
        <f>274511.3*Table132[[#This Row],[CAPACITY_kT]]/63133.9</f>
        <v>3708.912943759216</v>
      </c>
      <c r="M291" s="17">
        <f>185073.3*Table132[[#This Row],[CAPACITY_kT]]/63133.9</f>
        <v>2500.5191331440001</v>
      </c>
    </row>
    <row r="292" spans="1:13" x14ac:dyDescent="0.25">
      <c r="A292" s="7" t="s">
        <v>243</v>
      </c>
      <c r="B292" t="s">
        <v>818</v>
      </c>
      <c r="C292" s="2" t="s">
        <v>843</v>
      </c>
      <c r="D292">
        <v>170</v>
      </c>
      <c r="E292" t="s">
        <v>855</v>
      </c>
      <c r="F292" s="4">
        <f>Table132[[#This Row],[CAPACITY_kT]]*5.98</f>
        <v>1016.6</v>
      </c>
      <c r="G292">
        <v>41.341572782951197</v>
      </c>
      <c r="H292">
        <v>122.16456757057</v>
      </c>
      <c r="I292" t="s">
        <v>885</v>
      </c>
      <c r="J292" t="s">
        <v>882</v>
      </c>
      <c r="K292" t="s">
        <v>883</v>
      </c>
      <c r="L292" s="17">
        <f>274511.3*Table132[[#This Row],[CAPACITY_kT]]/63133.9</f>
        <v>739.1737402568192</v>
      </c>
      <c r="M292" s="17">
        <f>185073.3*Table132[[#This Row],[CAPACITY_kT]]/63133.9</f>
        <v>498.34496205683467</v>
      </c>
    </row>
    <row r="293" spans="1:13" x14ac:dyDescent="0.25">
      <c r="A293" s="7" t="s">
        <v>244</v>
      </c>
      <c r="B293" t="s">
        <v>819</v>
      </c>
      <c r="C293" s="2" t="s">
        <v>843</v>
      </c>
      <c r="D293">
        <v>1670</v>
      </c>
      <c r="E293" t="s">
        <v>850</v>
      </c>
      <c r="F293" s="4">
        <f>Table132[[#This Row],[CAPACITY_kT]]*5.98</f>
        <v>9986.6</v>
      </c>
      <c r="G293">
        <v>34.632485831214296</v>
      </c>
      <c r="H293">
        <v>119.49917058494</v>
      </c>
      <c r="I293" t="s">
        <v>885</v>
      </c>
      <c r="J293" t="s">
        <v>881</v>
      </c>
      <c r="K293" t="s">
        <v>758</v>
      </c>
      <c r="L293" s="17">
        <f>274511.3*Table132[[#This Row],[CAPACITY_kT]]/63133.9</f>
        <v>7261.2949778169886</v>
      </c>
      <c r="M293" s="17">
        <f>185073.3*Table132[[#This Row],[CAPACITY_kT]]/63133.9</f>
        <v>4895.5063919700824</v>
      </c>
    </row>
    <row r="294" spans="1:13" x14ac:dyDescent="0.25">
      <c r="A294" s="7" t="s">
        <v>245</v>
      </c>
      <c r="B294" t="s">
        <v>820</v>
      </c>
      <c r="C294" s="2" t="s">
        <v>843</v>
      </c>
      <c r="D294">
        <v>980</v>
      </c>
      <c r="E294" t="s">
        <v>845</v>
      </c>
      <c r="F294" s="4">
        <f>Table132[[#This Row],[CAPACITY_kT]]*5.98</f>
        <v>5860.4000000000005</v>
      </c>
      <c r="G294">
        <v>34.639888085964898</v>
      </c>
      <c r="H294">
        <v>119.486133043509</v>
      </c>
      <c r="I294" t="s">
        <v>887</v>
      </c>
      <c r="J294" t="s">
        <v>882</v>
      </c>
      <c r="K294" t="s">
        <v>758</v>
      </c>
      <c r="L294" s="17">
        <f>274511.3*Table132[[#This Row],[CAPACITY_kT]]/63133.9</f>
        <v>4261.1192085393104</v>
      </c>
      <c r="M294" s="17">
        <f>185073.3*Table132[[#This Row],[CAPACITY_kT]]/63133.9</f>
        <v>2872.8121342099885</v>
      </c>
    </row>
    <row r="295" spans="1:13" x14ac:dyDescent="0.25">
      <c r="A295" s="7" t="s">
        <v>246</v>
      </c>
      <c r="B295" t="s">
        <v>821</v>
      </c>
      <c r="C295" s="2" t="s">
        <v>843</v>
      </c>
      <c r="D295">
        <v>377</v>
      </c>
      <c r="E295" t="s">
        <v>873</v>
      </c>
      <c r="F295" s="4">
        <f>Table132[[#This Row],[CAPACITY_kT]]*5.98</f>
        <v>2254.46</v>
      </c>
      <c r="G295">
        <v>37.972043133124799</v>
      </c>
      <c r="H295">
        <v>114.677164725943</v>
      </c>
      <c r="I295" t="s">
        <v>885</v>
      </c>
      <c r="J295" t="s">
        <v>882</v>
      </c>
      <c r="K295" t="s">
        <v>883</v>
      </c>
      <c r="L295" s="17">
        <f>274511.3*Table132[[#This Row],[CAPACITY_kT]]/63133.9</f>
        <v>1639.2264710401225</v>
      </c>
      <c r="M295" s="17">
        <f>185073.3*Table132[[#This Row],[CAPACITY_kT]]/63133.9</f>
        <v>1105.1532393848629</v>
      </c>
    </row>
    <row r="296" spans="1:13" x14ac:dyDescent="0.25">
      <c r="A296" s="7" t="s">
        <v>247</v>
      </c>
      <c r="B296" t="s">
        <v>822</v>
      </c>
      <c r="C296" s="2" t="s">
        <v>843</v>
      </c>
      <c r="D296">
        <v>200</v>
      </c>
      <c r="E296" t="s">
        <v>850</v>
      </c>
      <c r="F296" s="4">
        <f>Table132[[#This Row],[CAPACITY_kT]]*5.98</f>
        <v>1196</v>
      </c>
      <c r="G296">
        <v>37.9734977828399</v>
      </c>
      <c r="H296">
        <v>114.67965378709</v>
      </c>
      <c r="I296" t="s">
        <v>885</v>
      </c>
      <c r="J296" t="s">
        <v>881</v>
      </c>
      <c r="K296" t="s">
        <v>883</v>
      </c>
      <c r="L296" s="17">
        <f>274511.3*Table132[[#This Row],[CAPACITY_kT]]/63133.9</f>
        <v>869.61616500802256</v>
      </c>
      <c r="M296" s="17">
        <f>185073.3*Table132[[#This Row],[CAPACITY_kT]]/63133.9</f>
        <v>586.2881906550997</v>
      </c>
    </row>
    <row r="297" spans="1:13" x14ac:dyDescent="0.25">
      <c r="A297" s="7" t="s">
        <v>248</v>
      </c>
      <c r="B297" t="s">
        <v>823</v>
      </c>
      <c r="C297" s="2" t="s">
        <v>843</v>
      </c>
      <c r="D297">
        <v>169</v>
      </c>
      <c r="E297" t="s">
        <v>850</v>
      </c>
      <c r="F297" s="4">
        <f>Table132[[#This Row],[CAPACITY_kT]]*5.98</f>
        <v>1010.6200000000001</v>
      </c>
      <c r="G297">
        <v>25.919389987719601</v>
      </c>
      <c r="H297">
        <v>119.237302460219</v>
      </c>
      <c r="I297" t="s">
        <v>887</v>
      </c>
      <c r="J297" t="s">
        <v>881</v>
      </c>
      <c r="K297" t="s">
        <v>758</v>
      </c>
      <c r="L297" s="17">
        <f>274511.3*Table132[[#This Row],[CAPACITY_kT]]/63133.9</f>
        <v>734.82565943177906</v>
      </c>
      <c r="M297" s="17">
        <f>185073.3*Table132[[#This Row],[CAPACITY_kT]]/63133.9</f>
        <v>495.41352110355922</v>
      </c>
    </row>
    <row r="298" spans="1:13" x14ac:dyDescent="0.25">
      <c r="A298" s="7" t="s">
        <v>249</v>
      </c>
      <c r="B298" t="s">
        <v>824</v>
      </c>
      <c r="C298" s="2" t="s">
        <v>843</v>
      </c>
      <c r="D298">
        <v>1390</v>
      </c>
      <c r="E298" t="s">
        <v>874</v>
      </c>
      <c r="F298" s="4">
        <f>Table132[[#This Row],[CAPACITY_kT]]*5.98</f>
        <v>8312.2000000000007</v>
      </c>
      <c r="G298">
        <v>25.177698429563101</v>
      </c>
      <c r="H298">
        <v>118.93697167145601</v>
      </c>
      <c r="I298" t="s">
        <v>886</v>
      </c>
      <c r="J298" t="s">
        <v>882</v>
      </c>
      <c r="K298" t="s">
        <v>883</v>
      </c>
      <c r="L298" s="17">
        <f>274511.3*Table132[[#This Row],[CAPACITY_kT]]/63133.9</f>
        <v>6043.832346805757</v>
      </c>
      <c r="M298" s="17">
        <f>185073.3*Table132[[#This Row],[CAPACITY_kT]]/63133.9</f>
        <v>4074.7029250529426</v>
      </c>
    </row>
    <row r="299" spans="1:13" x14ac:dyDescent="0.25">
      <c r="A299" s="7" t="s">
        <v>250</v>
      </c>
      <c r="B299" t="s">
        <v>825</v>
      </c>
      <c r="C299" s="2" t="s">
        <v>843</v>
      </c>
      <c r="D299">
        <v>1540</v>
      </c>
      <c r="E299" t="s">
        <v>875</v>
      </c>
      <c r="F299" s="4">
        <f>Table132[[#This Row],[CAPACITY_kT]]*5.98</f>
        <v>9209.2000000000007</v>
      </c>
      <c r="G299">
        <v>23.954435395280498</v>
      </c>
      <c r="H299">
        <v>117.638594479425</v>
      </c>
      <c r="J299" t="s">
        <v>882</v>
      </c>
      <c r="K299" t="s">
        <v>758</v>
      </c>
      <c r="L299" s="17">
        <f>274511.3*Table132[[#This Row],[CAPACITY_kT]]/63133.9</f>
        <v>6696.0444705617738</v>
      </c>
      <c r="M299" s="17">
        <f>185073.3*Table132[[#This Row],[CAPACITY_kT]]/63133.9</f>
        <v>4514.419068044268</v>
      </c>
    </row>
    <row r="300" spans="1:13" x14ac:dyDescent="0.25">
      <c r="A300" s="7" t="s">
        <v>251</v>
      </c>
      <c r="B300" t="s">
        <v>826</v>
      </c>
      <c r="C300" s="2" t="s">
        <v>843</v>
      </c>
      <c r="D300">
        <v>361.3</v>
      </c>
      <c r="E300" t="s">
        <v>867</v>
      </c>
      <c r="F300" s="4">
        <f>Table132[[#This Row],[CAPACITY_kT]]*5.98</f>
        <v>2160.5740000000001</v>
      </c>
      <c r="G300">
        <v>30.1534652896481</v>
      </c>
      <c r="H300">
        <v>122.08534339352801</v>
      </c>
      <c r="J300" t="s">
        <v>882</v>
      </c>
      <c r="K300" t="s">
        <v>883</v>
      </c>
      <c r="L300" s="17">
        <f>274511.3*Table132[[#This Row],[CAPACITY_kT]]/63133.9</f>
        <v>1570.9616020869928</v>
      </c>
      <c r="M300" s="17">
        <f>185073.3*Table132[[#This Row],[CAPACITY_kT]]/63133.9</f>
        <v>1059.1296164184375</v>
      </c>
    </row>
    <row r="301" spans="1:13" x14ac:dyDescent="0.25">
      <c r="A301" s="7" t="s">
        <v>252</v>
      </c>
      <c r="B301" t="s">
        <v>827</v>
      </c>
      <c r="C301" s="2" t="s">
        <v>843</v>
      </c>
      <c r="D301">
        <v>362</v>
      </c>
      <c r="E301" t="s">
        <v>864</v>
      </c>
      <c r="F301" s="4">
        <f>Table132[[#This Row],[CAPACITY_kT]]*5.98</f>
        <v>2164.7600000000002</v>
      </c>
      <c r="G301">
        <v>21.577073110117698</v>
      </c>
      <c r="H301">
        <v>110.96500063049</v>
      </c>
      <c r="I301" t="s">
        <v>886</v>
      </c>
      <c r="J301" t="s">
        <v>882</v>
      </c>
      <c r="K301" t="s">
        <v>883</v>
      </c>
      <c r="L301" s="17">
        <f>274511.3*Table132[[#This Row],[CAPACITY_kT]]/63133.9</f>
        <v>1574.0052586645209</v>
      </c>
      <c r="M301" s="17">
        <f>185073.3*Table132[[#This Row],[CAPACITY_kT]]/63133.9</f>
        <v>1061.1816250857303</v>
      </c>
    </row>
    <row r="302" spans="1:13" x14ac:dyDescent="0.25">
      <c r="A302" s="7" t="s">
        <v>253</v>
      </c>
      <c r="B302" t="s">
        <v>828</v>
      </c>
      <c r="C302" s="2" t="s">
        <v>843</v>
      </c>
      <c r="D302">
        <v>1728</v>
      </c>
      <c r="E302" t="s">
        <v>875</v>
      </c>
      <c r="F302" s="4">
        <f>Table132[[#This Row],[CAPACITY_kT]]*5.98</f>
        <v>10333.44</v>
      </c>
      <c r="G302">
        <v>30.0313115791764</v>
      </c>
      <c r="H302">
        <v>121.641306156365</v>
      </c>
      <c r="J302" t="s">
        <v>882</v>
      </c>
      <c r="K302" t="s">
        <v>883</v>
      </c>
      <c r="L302" s="17">
        <f>274511.3*Table132[[#This Row],[CAPACITY_kT]]/63133.9</f>
        <v>7513.4836656693151</v>
      </c>
      <c r="M302" s="17">
        <f>185073.3*Table132[[#This Row],[CAPACITY_kT]]/63133.9</f>
        <v>5065.5299672600613</v>
      </c>
    </row>
    <row r="303" spans="1:13" x14ac:dyDescent="0.25">
      <c r="A303" s="7" t="s">
        <v>254</v>
      </c>
      <c r="B303" t="s">
        <v>829</v>
      </c>
      <c r="C303" s="2" t="s">
        <v>843</v>
      </c>
      <c r="D303">
        <v>890</v>
      </c>
      <c r="E303" t="s">
        <v>876</v>
      </c>
      <c r="F303" s="4">
        <f>Table132[[#This Row],[CAPACITY_kT]]*5.98</f>
        <v>5322.2000000000007</v>
      </c>
      <c r="G303">
        <v>41.219178636701002</v>
      </c>
      <c r="H303">
        <v>123.21054952866101</v>
      </c>
      <c r="I303" t="s">
        <v>890</v>
      </c>
      <c r="J303" t="s">
        <v>882</v>
      </c>
      <c r="K303" t="s">
        <v>758</v>
      </c>
      <c r="L303" s="17">
        <f>274511.3*Table132[[#This Row],[CAPACITY_kT]]/63133.9</f>
        <v>3869.7919342857008</v>
      </c>
      <c r="M303" s="17">
        <f>185073.3*Table132[[#This Row],[CAPACITY_kT]]/63133.9</f>
        <v>2608.9824484151936</v>
      </c>
    </row>
    <row r="304" spans="1:13" x14ac:dyDescent="0.25">
      <c r="A304" s="7" t="s">
        <v>255</v>
      </c>
      <c r="B304" t="s">
        <v>830</v>
      </c>
      <c r="C304" s="2" t="s">
        <v>843</v>
      </c>
      <c r="D304">
        <v>30</v>
      </c>
      <c r="E304" t="s">
        <v>853</v>
      </c>
      <c r="F304" s="4">
        <f>Table132[[#This Row],[CAPACITY_kT]]*5.98</f>
        <v>179.4</v>
      </c>
      <c r="G304">
        <v>37.040156479579402</v>
      </c>
      <c r="H304">
        <v>117.916118291644</v>
      </c>
      <c r="I304" t="s">
        <v>885</v>
      </c>
      <c r="J304" t="s">
        <v>882</v>
      </c>
      <c r="K304" t="s">
        <v>758</v>
      </c>
      <c r="L304" s="17">
        <f>274511.3*Table132[[#This Row],[CAPACITY_kT]]/63133.9</f>
        <v>130.44242475120339</v>
      </c>
      <c r="M304" s="17">
        <f>185073.3*Table132[[#This Row],[CAPACITY_kT]]/63133.9</f>
        <v>87.943228598264952</v>
      </c>
    </row>
    <row r="305" spans="1:13" x14ac:dyDescent="0.25">
      <c r="A305" s="7" t="s">
        <v>256</v>
      </c>
      <c r="B305" t="s">
        <v>831</v>
      </c>
      <c r="C305" s="2" t="s">
        <v>843</v>
      </c>
      <c r="D305">
        <v>480</v>
      </c>
      <c r="E305" t="s">
        <v>845</v>
      </c>
      <c r="F305" s="4">
        <f>Table132[[#This Row],[CAPACITY_kT]]*5.98</f>
        <v>2870.4</v>
      </c>
      <c r="G305">
        <v>32.143622012522599</v>
      </c>
      <c r="H305">
        <v>118.922258168583</v>
      </c>
      <c r="I305" t="s">
        <v>885</v>
      </c>
      <c r="J305" t="s">
        <v>882</v>
      </c>
      <c r="K305" t="s">
        <v>758</v>
      </c>
      <c r="L305" s="17">
        <f>274511.3*Table132[[#This Row],[CAPACITY_kT]]/63133.9</f>
        <v>2087.0787960192542</v>
      </c>
      <c r="M305" s="17">
        <f>185073.3*Table132[[#This Row],[CAPACITY_kT]]/63133.9</f>
        <v>1407.0916575722392</v>
      </c>
    </row>
    <row r="306" spans="1:13" x14ac:dyDescent="0.25">
      <c r="A306" s="7" t="s">
        <v>257</v>
      </c>
      <c r="B306" t="s">
        <v>832</v>
      </c>
      <c r="C306" s="2" t="s">
        <v>843</v>
      </c>
      <c r="D306">
        <v>990</v>
      </c>
      <c r="E306" t="s">
        <v>877</v>
      </c>
      <c r="F306" s="4">
        <f>Table132[[#This Row],[CAPACITY_kT]]*5.98</f>
        <v>5920.2000000000007</v>
      </c>
      <c r="G306">
        <v>21.735907791276102</v>
      </c>
      <c r="H306">
        <v>108.579877433554</v>
      </c>
      <c r="I306" t="s">
        <v>885</v>
      </c>
      <c r="J306" t="s">
        <v>882</v>
      </c>
      <c r="K306" t="s">
        <v>883</v>
      </c>
      <c r="L306" s="17">
        <f>274511.3*Table132[[#This Row],[CAPACITY_kT]]/63133.9</f>
        <v>4304.6000167897118</v>
      </c>
      <c r="M306" s="17">
        <f>185073.3*Table132[[#This Row],[CAPACITY_kT]]/63133.9</f>
        <v>2902.1265437427437</v>
      </c>
    </row>
    <row r="307" spans="1:13" x14ac:dyDescent="0.25">
      <c r="A307" s="7" t="s">
        <v>258</v>
      </c>
      <c r="B307" t="s">
        <v>833</v>
      </c>
      <c r="C307" s="2" t="s">
        <v>843</v>
      </c>
      <c r="D307">
        <v>28</v>
      </c>
      <c r="E307" t="s">
        <v>878</v>
      </c>
      <c r="F307" s="4">
        <f>Table132[[#This Row],[CAPACITY_kT]]*5.98</f>
        <v>167.44</v>
      </c>
      <c r="G307">
        <v>41.141482028138</v>
      </c>
      <c r="H307">
        <v>121.095182667994</v>
      </c>
      <c r="I307" t="s">
        <v>885</v>
      </c>
      <c r="J307" t="s">
        <v>882</v>
      </c>
      <c r="K307" t="s">
        <v>883</v>
      </c>
      <c r="L307" s="17">
        <f>274511.3*Table132[[#This Row],[CAPACITY_kT]]/63133.9</f>
        <v>121.74626310112316</v>
      </c>
      <c r="M307" s="17">
        <f>185073.3*Table132[[#This Row],[CAPACITY_kT]]/63133.9</f>
        <v>82.080346691713956</v>
      </c>
    </row>
    <row r="308" spans="1:13" x14ac:dyDescent="0.25">
      <c r="A308" s="7" t="s">
        <v>259</v>
      </c>
      <c r="B308" t="s">
        <v>834</v>
      </c>
      <c r="C308" s="2" t="s">
        <v>843</v>
      </c>
      <c r="D308">
        <v>700</v>
      </c>
      <c r="E308" t="s">
        <v>850</v>
      </c>
      <c r="F308" s="4">
        <f>Table132[[#This Row],[CAPACITY_kT]]*5.98</f>
        <v>4186</v>
      </c>
      <c r="G308">
        <v>41.136310426685498</v>
      </c>
      <c r="H308">
        <v>121.08990407492399</v>
      </c>
      <c r="I308" t="s">
        <v>885</v>
      </c>
      <c r="J308" t="s">
        <v>881</v>
      </c>
      <c r="K308" t="s">
        <v>883</v>
      </c>
      <c r="L308" s="17">
        <f>274511.3*Table132[[#This Row],[CAPACITY_kT]]/63133.9</f>
        <v>3043.6565775280792</v>
      </c>
      <c r="M308" s="17">
        <f>185073.3*Table132[[#This Row],[CAPACITY_kT]]/63133.9</f>
        <v>2052.0086672928487</v>
      </c>
    </row>
    <row r="309" spans="1:13" x14ac:dyDescent="0.25">
      <c r="A309" s="7" t="s">
        <v>260</v>
      </c>
      <c r="B309" t="s">
        <v>834</v>
      </c>
      <c r="C309" s="2" t="s">
        <v>843</v>
      </c>
      <c r="D309">
        <v>730</v>
      </c>
      <c r="E309" t="s">
        <v>850</v>
      </c>
      <c r="F309" s="4">
        <f>Table132[[#This Row],[CAPACITY_kT]]*5.98</f>
        <v>4365.4000000000005</v>
      </c>
      <c r="G309">
        <v>41.1435177355809</v>
      </c>
      <c r="H309">
        <v>121.089432006173</v>
      </c>
      <c r="I309" t="s">
        <v>885</v>
      </c>
      <c r="J309" t="s">
        <v>881</v>
      </c>
      <c r="K309" t="s">
        <v>883</v>
      </c>
      <c r="L309" s="17">
        <f>274511.3*Table132[[#This Row],[CAPACITY_kT]]/63133.9</f>
        <v>3174.0990022792826</v>
      </c>
      <c r="M309" s="17">
        <f>185073.3*Table132[[#This Row],[CAPACITY_kT]]/63133.9</f>
        <v>2139.951895891114</v>
      </c>
    </row>
    <row r="310" spans="1:13" x14ac:dyDescent="0.25">
      <c r="A310" s="7" t="s">
        <v>261</v>
      </c>
      <c r="B310" s="13" t="s">
        <v>835</v>
      </c>
      <c r="C310" s="2" t="s">
        <v>843</v>
      </c>
      <c r="D310">
        <v>1390</v>
      </c>
      <c r="E310" s="11" t="s">
        <v>848</v>
      </c>
      <c r="F310" s="4">
        <f>Table132[[#This Row],[CAPACITY_kT]]*5.98</f>
        <v>8312.2000000000007</v>
      </c>
      <c r="G310">
        <v>29.985136918937702</v>
      </c>
      <c r="H310">
        <v>121.682756786688</v>
      </c>
      <c r="I310" t="s">
        <v>885</v>
      </c>
      <c r="J310" t="s">
        <v>882</v>
      </c>
      <c r="K310" t="s">
        <v>883</v>
      </c>
      <c r="L310" s="17">
        <f>274511.3*Table132[[#This Row],[CAPACITY_kT]]/63133.9</f>
        <v>6043.832346805757</v>
      </c>
      <c r="M310" s="17">
        <f>185073.3*Table132[[#This Row],[CAPACITY_kT]]/63133.9</f>
        <v>4074.7029250529426</v>
      </c>
    </row>
    <row r="311" spans="1:13" x14ac:dyDescent="0.25">
      <c r="A311" s="7" t="s">
        <v>262</v>
      </c>
      <c r="B311" t="s">
        <v>836</v>
      </c>
      <c r="C311" s="2" t="s">
        <v>843</v>
      </c>
      <c r="D311">
        <v>962</v>
      </c>
      <c r="E311" t="s">
        <v>864</v>
      </c>
      <c r="F311" s="4">
        <f>Table132[[#This Row],[CAPACITY_kT]]*5.98</f>
        <v>5752.76</v>
      </c>
      <c r="G311">
        <v>36.056203500994897</v>
      </c>
      <c r="H311">
        <v>120.20738045589</v>
      </c>
      <c r="J311" t="s">
        <v>882</v>
      </c>
      <c r="K311" t="s">
        <v>883</v>
      </c>
      <c r="L311" s="17">
        <f>274511.3*Table132[[#This Row],[CAPACITY_kT]]/63133.9</f>
        <v>4182.8537536885888</v>
      </c>
      <c r="M311" s="17">
        <f>185073.3*Table132[[#This Row],[CAPACITY_kT]]/63133.9</f>
        <v>2820.0461970510296</v>
      </c>
    </row>
    <row r="312" spans="1:13" x14ac:dyDescent="0.25">
      <c r="A312" s="7" t="s">
        <v>263</v>
      </c>
      <c r="B312" t="s">
        <v>837</v>
      </c>
      <c r="C312" s="2" t="s">
        <v>843</v>
      </c>
      <c r="D312">
        <v>550</v>
      </c>
      <c r="E312" t="s">
        <v>872</v>
      </c>
      <c r="F312" s="4">
        <f>Table132[[#This Row],[CAPACITY_kT]]*5.98</f>
        <v>3289.0000000000005</v>
      </c>
      <c r="G312">
        <v>36.055606894971099</v>
      </c>
      <c r="H312">
        <v>120.183286025294</v>
      </c>
      <c r="I312" t="s">
        <v>885</v>
      </c>
      <c r="J312" t="s">
        <v>882</v>
      </c>
      <c r="K312" t="s">
        <v>883</v>
      </c>
      <c r="L312" s="17">
        <f>274511.3*Table132[[#This Row],[CAPACITY_kT]]/63133.9</f>
        <v>2391.4444537720624</v>
      </c>
      <c r="M312" s="17">
        <f>185073.3*Table132[[#This Row],[CAPACITY_kT]]/63133.9</f>
        <v>1612.2925243015243</v>
      </c>
    </row>
    <row r="313" spans="1:13" x14ac:dyDescent="0.25">
      <c r="A313" s="7" t="s">
        <v>264</v>
      </c>
      <c r="B313" t="s">
        <v>838</v>
      </c>
      <c r="C313" s="2" t="s">
        <v>843</v>
      </c>
      <c r="D313">
        <v>30</v>
      </c>
      <c r="E313" t="s">
        <v>879</v>
      </c>
      <c r="F313" s="4">
        <f>Table132[[#This Row],[CAPACITY_kT]]*5.98</f>
        <v>179.4</v>
      </c>
      <c r="G313">
        <v>36.213827229841499</v>
      </c>
      <c r="H313">
        <v>120.365526386889</v>
      </c>
      <c r="I313" t="s">
        <v>885</v>
      </c>
      <c r="J313" t="s">
        <v>882</v>
      </c>
      <c r="K313" t="s">
        <v>883</v>
      </c>
      <c r="L313" s="17">
        <f>274511.3*Table132[[#This Row],[CAPACITY_kT]]/63133.9</f>
        <v>130.44242475120339</v>
      </c>
      <c r="M313" s="17">
        <f>185073.3*Table132[[#This Row],[CAPACITY_kT]]/63133.9</f>
        <v>87.943228598264952</v>
      </c>
    </row>
    <row r="314" spans="1:13" x14ac:dyDescent="0.25">
      <c r="A314" s="7" t="s">
        <v>265</v>
      </c>
      <c r="B314" t="s">
        <v>839</v>
      </c>
      <c r="C314" s="2" t="s">
        <v>843</v>
      </c>
      <c r="D314">
        <v>494</v>
      </c>
      <c r="E314" t="s">
        <v>874</v>
      </c>
      <c r="F314" s="4">
        <f>Table132[[#This Row],[CAPACITY_kT]]*5.98</f>
        <v>2954.1200000000003</v>
      </c>
      <c r="G314">
        <v>31.307651037624801</v>
      </c>
      <c r="H314">
        <v>121.568095809017</v>
      </c>
      <c r="J314" t="s">
        <v>882</v>
      </c>
      <c r="K314" t="s">
        <v>883</v>
      </c>
      <c r="L314" s="17">
        <f>274511.3*Table132[[#This Row],[CAPACITY_kT]]/63133.9</f>
        <v>2147.9519275698158</v>
      </c>
      <c r="M314" s="17">
        <f>185073.3*Table132[[#This Row],[CAPACITY_kT]]/63133.9</f>
        <v>1448.1318309180961</v>
      </c>
    </row>
    <row r="315" spans="1:13" x14ac:dyDescent="0.25">
      <c r="A315" s="7" t="s">
        <v>266</v>
      </c>
      <c r="B315" t="s">
        <v>840</v>
      </c>
      <c r="C315" s="2" t="s">
        <v>843</v>
      </c>
      <c r="D315">
        <v>500</v>
      </c>
      <c r="E315" t="s">
        <v>747</v>
      </c>
      <c r="F315" s="4">
        <f>Table132[[#This Row],[CAPACITY_kT]]*5.98</f>
        <v>2990</v>
      </c>
      <c r="G315">
        <v>37.199512519380399</v>
      </c>
      <c r="H315">
        <v>118.844964544487</v>
      </c>
      <c r="I315" t="s">
        <v>885</v>
      </c>
      <c r="J315" t="s">
        <v>882</v>
      </c>
      <c r="K315" t="s">
        <v>883</v>
      </c>
      <c r="L315" s="17">
        <f>274511.3*Table132[[#This Row],[CAPACITY_kT]]/63133.9</f>
        <v>2174.0404125200566</v>
      </c>
      <c r="M315" s="17">
        <f>185073.3*Table132[[#This Row],[CAPACITY_kT]]/63133.9</f>
        <v>1465.7204766377492</v>
      </c>
    </row>
    <row r="316" spans="1:13" x14ac:dyDescent="0.25">
      <c r="A316" s="7" t="s">
        <v>267</v>
      </c>
      <c r="B316" t="s">
        <v>840</v>
      </c>
      <c r="C316" s="2" t="s">
        <v>843</v>
      </c>
      <c r="D316">
        <v>250</v>
      </c>
      <c r="E316" t="s">
        <v>850</v>
      </c>
      <c r="F316" s="4">
        <f>Table132[[#This Row],[CAPACITY_kT]]*5.98</f>
        <v>1495</v>
      </c>
      <c r="G316">
        <v>37.206109319902403</v>
      </c>
      <c r="H316">
        <v>118.85736699437101</v>
      </c>
      <c r="I316" t="s">
        <v>884</v>
      </c>
      <c r="J316" t="s">
        <v>881</v>
      </c>
      <c r="K316" t="s">
        <v>883</v>
      </c>
      <c r="L316" s="17">
        <f>274511.3*Table132[[#This Row],[CAPACITY_kT]]/63133.9</f>
        <v>1087.0202062600283</v>
      </c>
      <c r="M316" s="17">
        <f>185073.3*Table132[[#This Row],[CAPACITY_kT]]/63133.9</f>
        <v>732.86023831887462</v>
      </c>
    </row>
    <row r="317" spans="1:13" x14ac:dyDescent="0.25">
      <c r="A317" s="7" t="s">
        <v>268</v>
      </c>
      <c r="B317" t="s">
        <v>841</v>
      </c>
      <c r="C317" s="2" t="s">
        <v>843</v>
      </c>
      <c r="D317">
        <v>390</v>
      </c>
      <c r="E317" t="s">
        <v>850</v>
      </c>
      <c r="F317" s="4">
        <f>Table132[[#This Row],[CAPACITY_kT]]*5.98</f>
        <v>2332.2000000000003</v>
      </c>
      <c r="G317">
        <v>37.119929383034297</v>
      </c>
      <c r="H317">
        <v>118.441433717683</v>
      </c>
      <c r="I317" t="s">
        <v>885</v>
      </c>
      <c r="J317" t="s">
        <v>881</v>
      </c>
      <c r="K317" t="s">
        <v>883</v>
      </c>
      <c r="L317" s="17">
        <f>274511.3*Table132[[#This Row],[CAPACITY_kT]]/63133.9</f>
        <v>1695.7515217656442</v>
      </c>
      <c r="M317" s="17">
        <f>185073.3*Table132[[#This Row],[CAPACITY_kT]]/63133.9</f>
        <v>1143.2619717774444</v>
      </c>
    </row>
    <row r="318" spans="1:13" x14ac:dyDescent="0.25">
      <c r="A318" s="7" t="s">
        <v>269</v>
      </c>
      <c r="B318" t="s">
        <v>842</v>
      </c>
      <c r="C318" s="2" t="s">
        <v>843</v>
      </c>
      <c r="D318">
        <v>730</v>
      </c>
      <c r="E318" t="s">
        <v>865</v>
      </c>
      <c r="F318" s="4">
        <f>Table132[[#This Row],[CAPACITY_kT]]*5.98</f>
        <v>4365.4000000000005</v>
      </c>
      <c r="G318">
        <v>36.777634317274597</v>
      </c>
      <c r="H318">
        <v>118.173567126953</v>
      </c>
      <c r="I318" t="s">
        <v>886</v>
      </c>
      <c r="J318" t="s">
        <v>882</v>
      </c>
      <c r="K318" t="s">
        <v>883</v>
      </c>
      <c r="L318" s="17">
        <f>274511.3*Table132[[#This Row],[CAPACITY_kT]]/63133.9</f>
        <v>3174.0990022792826</v>
      </c>
      <c r="M318" s="17">
        <f>185073.3*Table132[[#This Row],[CAPACITY_kT]]/63133.9</f>
        <v>2139.951895891114</v>
      </c>
    </row>
    <row r="319" spans="1:13" x14ac:dyDescent="0.25">
      <c r="A319" s="7" t="s">
        <v>270</v>
      </c>
      <c r="B319" t="s">
        <v>891</v>
      </c>
      <c r="C319" s="15" t="s">
        <v>940</v>
      </c>
      <c r="D319">
        <v>1000</v>
      </c>
      <c r="E319">
        <v>0</v>
      </c>
      <c r="F319" s="4">
        <f>Table132[[#This Row],[CAPACITY_kT]]*3.61</f>
        <v>3610</v>
      </c>
      <c r="G319">
        <v>21.021086357450098</v>
      </c>
      <c r="H319">
        <v>110.389467040352</v>
      </c>
      <c r="I319" t="s">
        <v>887</v>
      </c>
      <c r="J319" t="s">
        <v>881</v>
      </c>
      <c r="K319" t="s">
        <v>758</v>
      </c>
      <c r="L319" s="17">
        <f>133747.7*Table132[[#This Row],[CAPACITY_kT]]/72215</f>
        <v>1852.0764384130723</v>
      </c>
      <c r="M319" s="17">
        <f>73561.26*Table132[[#This Row],[CAPACITY_kT]]/72215</f>
        <v>1018.6423873156547</v>
      </c>
    </row>
    <row r="320" spans="1:13" x14ac:dyDescent="0.25">
      <c r="A320" s="7" t="s">
        <v>271</v>
      </c>
      <c r="B320" t="s">
        <v>892</v>
      </c>
      <c r="C320" s="15" t="s">
        <v>940</v>
      </c>
      <c r="D320">
        <v>1000</v>
      </c>
      <c r="E320">
        <v>0</v>
      </c>
      <c r="F320" s="4">
        <f>Table132[[#This Row],[CAPACITY_kT]]*3.61</f>
        <v>3610</v>
      </c>
      <c r="G320">
        <v>21.021086357450098</v>
      </c>
      <c r="H320">
        <v>110.389467040352</v>
      </c>
      <c r="I320" t="s">
        <v>887</v>
      </c>
      <c r="J320" t="s">
        <v>881</v>
      </c>
      <c r="K320" t="s">
        <v>758</v>
      </c>
      <c r="L320" s="17">
        <f>133747.7*Table132[[#This Row],[CAPACITY_kT]]/72215</f>
        <v>1852.0764384130723</v>
      </c>
      <c r="M320" s="17">
        <f>73561.26*Table132[[#This Row],[CAPACITY_kT]]/72215</f>
        <v>1018.6423873156547</v>
      </c>
    </row>
    <row r="321" spans="1:13" x14ac:dyDescent="0.25">
      <c r="A321" s="7" t="s">
        <v>272</v>
      </c>
      <c r="B321" t="s">
        <v>893</v>
      </c>
      <c r="C321" s="15" t="s">
        <v>940</v>
      </c>
      <c r="D321">
        <v>1200</v>
      </c>
      <c r="E321">
        <v>0</v>
      </c>
      <c r="F321" s="4">
        <f>Table132[[#This Row],[CAPACITY_kT]]*3.61</f>
        <v>4332</v>
      </c>
      <c r="G321">
        <v>22.746168213300901</v>
      </c>
      <c r="H321">
        <v>114.57540916404901</v>
      </c>
      <c r="I321" t="s">
        <v>894</v>
      </c>
      <c r="J321" t="s">
        <v>881</v>
      </c>
      <c r="K321" t="s">
        <v>758</v>
      </c>
      <c r="L321" s="17">
        <f>133747.7*Table132[[#This Row],[CAPACITY_kT]]/72215</f>
        <v>2222.4917260956863</v>
      </c>
      <c r="M321" s="17">
        <f>73561.26*Table132[[#This Row],[CAPACITY_kT]]/72215</f>
        <v>1222.3708647787855</v>
      </c>
    </row>
    <row r="322" spans="1:13" x14ac:dyDescent="0.25">
      <c r="A322" s="7" t="s">
        <v>273</v>
      </c>
      <c r="B322" t="s">
        <v>895</v>
      </c>
      <c r="C322" s="15" t="s">
        <v>940</v>
      </c>
      <c r="D322">
        <v>1200</v>
      </c>
      <c r="E322">
        <v>0</v>
      </c>
      <c r="F322" s="4">
        <f>Table132[[#This Row],[CAPACITY_kT]]*3.61</f>
        <v>4332</v>
      </c>
      <c r="G322">
        <v>22.746168213300901</v>
      </c>
      <c r="H322">
        <v>114.57540916404901</v>
      </c>
      <c r="I322" t="s">
        <v>894</v>
      </c>
      <c r="J322" t="s">
        <v>881</v>
      </c>
      <c r="K322" t="s">
        <v>758</v>
      </c>
      <c r="L322" s="17">
        <f>133747.7*Table132[[#This Row],[CAPACITY_kT]]/72215</f>
        <v>2222.4917260956863</v>
      </c>
      <c r="M322" s="17">
        <f>73561.26*Table132[[#This Row],[CAPACITY_kT]]/72215</f>
        <v>1222.3708647787855</v>
      </c>
    </row>
    <row r="323" spans="1:13" x14ac:dyDescent="0.25">
      <c r="A323" s="7" t="s">
        <v>274</v>
      </c>
      <c r="B323" t="s">
        <v>621</v>
      </c>
      <c r="C323" s="15" t="s">
        <v>940</v>
      </c>
      <c r="D323">
        <v>1000</v>
      </c>
      <c r="E323">
        <v>0</v>
      </c>
      <c r="F323" s="4">
        <f>Table132[[#This Row],[CAPACITY_kT]]*3.61</f>
        <v>3610</v>
      </c>
      <c r="G323">
        <v>37.683145833298603</v>
      </c>
      <c r="H323">
        <v>121.064009268261</v>
      </c>
      <c r="I323" t="s">
        <v>884</v>
      </c>
      <c r="J323">
        <v>2020</v>
      </c>
      <c r="K323" t="s">
        <v>883</v>
      </c>
      <c r="L323" s="17">
        <f>133747.7*Table132[[#This Row],[CAPACITY_kT]]/72215</f>
        <v>1852.0764384130723</v>
      </c>
      <c r="M323" s="17">
        <f>73561.26*Table132[[#This Row],[CAPACITY_kT]]/72215</f>
        <v>1018.6423873156547</v>
      </c>
    </row>
    <row r="324" spans="1:13" x14ac:dyDescent="0.25">
      <c r="A324" s="7" t="s">
        <v>275</v>
      </c>
      <c r="B324" t="s">
        <v>896</v>
      </c>
      <c r="C324" s="15" t="s">
        <v>940</v>
      </c>
      <c r="D324">
        <v>700</v>
      </c>
      <c r="E324" t="s">
        <v>941</v>
      </c>
      <c r="F324" s="4">
        <f>Table132[[#This Row],[CAPACITY_kT]]*3.61</f>
        <v>2527</v>
      </c>
      <c r="G324">
        <v>30.702297445048199</v>
      </c>
      <c r="H324">
        <v>121.325929654227</v>
      </c>
      <c r="I324" t="s">
        <v>886</v>
      </c>
      <c r="J324" t="s">
        <v>882</v>
      </c>
      <c r="K324" t="s">
        <v>883</v>
      </c>
      <c r="L324" s="17">
        <f>133747.7*Table132[[#This Row],[CAPACITY_kT]]/72215</f>
        <v>1296.4535068891507</v>
      </c>
      <c r="M324" s="17">
        <f>73561.26*Table132[[#This Row],[CAPACITY_kT]]/72215</f>
        <v>713.04967112095824</v>
      </c>
    </row>
    <row r="325" spans="1:13" x14ac:dyDescent="0.25">
      <c r="A325" s="7" t="s">
        <v>276</v>
      </c>
      <c r="B325" t="s">
        <v>760</v>
      </c>
      <c r="C325" s="15" t="s">
        <v>940</v>
      </c>
      <c r="D325">
        <v>1140</v>
      </c>
      <c r="E325" t="s">
        <v>941</v>
      </c>
      <c r="F325" s="4">
        <f>Table132[[#This Row],[CAPACITY_kT]]*3.61</f>
        <v>4115.3999999999996</v>
      </c>
      <c r="G325">
        <v>30.781294067597798</v>
      </c>
      <c r="H325">
        <v>121.430548799796</v>
      </c>
      <c r="I325" t="s">
        <v>886</v>
      </c>
      <c r="J325" t="s">
        <v>882</v>
      </c>
      <c r="K325" t="s">
        <v>883</v>
      </c>
      <c r="L325" s="17">
        <f>133747.7*Table132[[#This Row],[CAPACITY_kT]]/72215</f>
        <v>2111.367139790902</v>
      </c>
      <c r="M325" s="17">
        <f>73561.26*Table132[[#This Row],[CAPACITY_kT]]/72215</f>
        <v>1161.2523215398462</v>
      </c>
    </row>
    <row r="326" spans="1:13" x14ac:dyDescent="0.25">
      <c r="A326" s="7" t="s">
        <v>277</v>
      </c>
      <c r="B326" t="s">
        <v>761</v>
      </c>
      <c r="C326" s="15" t="s">
        <v>940</v>
      </c>
      <c r="D326">
        <v>400</v>
      </c>
      <c r="E326">
        <v>0</v>
      </c>
      <c r="F326" s="4">
        <f>Table132[[#This Row],[CAPACITY_kT]]*3.61</f>
        <v>1444</v>
      </c>
      <c r="G326">
        <v>35.300821244295797</v>
      </c>
      <c r="H326">
        <v>115.122641078691</v>
      </c>
      <c r="I326" t="s">
        <v>884</v>
      </c>
      <c r="J326" t="s">
        <v>881</v>
      </c>
      <c r="K326" t="s">
        <v>883</v>
      </c>
      <c r="L326" s="17">
        <f>133747.7*Table132[[#This Row],[CAPACITY_kT]]/72215</f>
        <v>740.83057536522892</v>
      </c>
      <c r="M326" s="17">
        <f>73561.26*Table132[[#This Row],[CAPACITY_kT]]/72215</f>
        <v>407.4569549262618</v>
      </c>
    </row>
    <row r="327" spans="1:13" x14ac:dyDescent="0.25">
      <c r="A327" s="7" t="s">
        <v>278</v>
      </c>
      <c r="B327" t="s">
        <v>763</v>
      </c>
      <c r="C327" s="15" t="s">
        <v>940</v>
      </c>
      <c r="D327">
        <v>1000</v>
      </c>
      <c r="E327">
        <v>0</v>
      </c>
      <c r="F327" s="4">
        <f>Table132[[#This Row],[CAPACITY_kT]]*3.61</f>
        <v>3610</v>
      </c>
      <c r="G327">
        <v>25.0511959263251</v>
      </c>
      <c r="H327">
        <v>118.893977105793</v>
      </c>
      <c r="I327" t="s">
        <v>887</v>
      </c>
      <c r="J327">
        <v>2020</v>
      </c>
      <c r="K327" t="s">
        <v>883</v>
      </c>
      <c r="L327" s="17">
        <f>133747.7*Table132[[#This Row],[CAPACITY_kT]]/72215</f>
        <v>1852.0764384130723</v>
      </c>
      <c r="M327" s="17">
        <f>73561.26*Table132[[#This Row],[CAPACITY_kT]]/72215</f>
        <v>1018.6423873156547</v>
      </c>
    </row>
    <row r="328" spans="1:13" x14ac:dyDescent="0.25">
      <c r="A328" s="7" t="s">
        <v>279</v>
      </c>
      <c r="B328" t="s">
        <v>897</v>
      </c>
      <c r="C328" s="15" t="s">
        <v>940</v>
      </c>
      <c r="D328">
        <v>180</v>
      </c>
      <c r="E328" t="s">
        <v>946</v>
      </c>
      <c r="F328" s="4">
        <f>Table132[[#This Row],[CAPACITY_kT]]*3.61</f>
        <v>649.79999999999995</v>
      </c>
      <c r="G328">
        <v>35.764974000642397</v>
      </c>
      <c r="H328">
        <v>114.972534328092</v>
      </c>
      <c r="I328" t="s">
        <v>898</v>
      </c>
      <c r="J328" t="s">
        <v>882</v>
      </c>
      <c r="K328" t="s">
        <v>883</v>
      </c>
      <c r="L328" s="17">
        <f>133747.7*Table132[[#This Row],[CAPACITY_kT]]/72215</f>
        <v>333.373758914353</v>
      </c>
      <c r="M328" s="17">
        <f>73561.26*Table132[[#This Row],[CAPACITY_kT]]/72215</f>
        <v>183.35562971681782</v>
      </c>
    </row>
    <row r="329" spans="1:13" x14ac:dyDescent="0.25">
      <c r="A329" s="7" t="s">
        <v>280</v>
      </c>
      <c r="B329" t="s">
        <v>627</v>
      </c>
      <c r="C329" s="15" t="s">
        <v>940</v>
      </c>
      <c r="D329">
        <v>600</v>
      </c>
      <c r="E329" t="s">
        <v>943</v>
      </c>
      <c r="F329" s="4">
        <f>Table132[[#This Row],[CAPACITY_kT]]*3.61</f>
        <v>2166</v>
      </c>
      <c r="G329">
        <v>39.074330765375798</v>
      </c>
      <c r="H329">
        <v>109.47718195941501</v>
      </c>
      <c r="I329" t="s">
        <v>886</v>
      </c>
      <c r="J329" t="s">
        <v>882</v>
      </c>
      <c r="K329" t="s">
        <v>883</v>
      </c>
      <c r="L329" s="17">
        <f>133747.7*Table132[[#This Row],[CAPACITY_kT]]/72215</f>
        <v>1111.2458630478432</v>
      </c>
      <c r="M329" s="17">
        <f>73561.26*Table132[[#This Row],[CAPACITY_kT]]/72215</f>
        <v>611.18543238939276</v>
      </c>
    </row>
    <row r="330" spans="1:13" x14ac:dyDescent="0.25">
      <c r="A330" s="7" t="s">
        <v>281</v>
      </c>
      <c r="B330" t="s">
        <v>627</v>
      </c>
      <c r="C330" s="15" t="s">
        <v>940</v>
      </c>
      <c r="D330">
        <v>600</v>
      </c>
      <c r="E330" t="s">
        <v>943</v>
      </c>
      <c r="F330" s="4">
        <f>Table132[[#This Row],[CAPACITY_kT]]*3.61</f>
        <v>2166</v>
      </c>
      <c r="G330">
        <v>39.077953847315797</v>
      </c>
      <c r="H330">
        <v>109.478555288154</v>
      </c>
      <c r="I330" t="s">
        <v>898</v>
      </c>
      <c r="J330" t="s">
        <v>882</v>
      </c>
      <c r="K330" t="s">
        <v>883</v>
      </c>
      <c r="L330" s="17">
        <f>133747.7*Table132[[#This Row],[CAPACITY_kT]]/72215</f>
        <v>1111.2458630478432</v>
      </c>
      <c r="M330" s="17">
        <f>73561.26*Table132[[#This Row],[CAPACITY_kT]]/72215</f>
        <v>611.18543238939276</v>
      </c>
    </row>
    <row r="331" spans="1:13" x14ac:dyDescent="0.25">
      <c r="A331" s="7" t="s">
        <v>282</v>
      </c>
      <c r="B331" t="s">
        <v>617</v>
      </c>
      <c r="C331" s="15" t="s">
        <v>940</v>
      </c>
      <c r="D331">
        <v>400</v>
      </c>
      <c r="E331" t="s">
        <v>962</v>
      </c>
      <c r="F331" s="4">
        <f>Table132[[#This Row],[CAPACITY_kT]]*3.61</f>
        <v>1444</v>
      </c>
      <c r="G331">
        <v>32.700416129969298</v>
      </c>
      <c r="H331">
        <v>116.87409464862201</v>
      </c>
      <c r="I331" t="s">
        <v>898</v>
      </c>
      <c r="J331" t="s">
        <v>882</v>
      </c>
      <c r="K331" t="s">
        <v>883</v>
      </c>
      <c r="L331" s="17">
        <f>133747.7*Table132[[#This Row],[CAPACITY_kT]]/72215</f>
        <v>740.83057536522892</v>
      </c>
      <c r="M331" s="17">
        <f>73561.26*Table132[[#This Row],[CAPACITY_kT]]/72215</f>
        <v>407.4569549262618</v>
      </c>
    </row>
    <row r="332" spans="1:13" x14ac:dyDescent="0.25">
      <c r="A332" s="7" t="s">
        <v>283</v>
      </c>
      <c r="B332" t="s">
        <v>765</v>
      </c>
      <c r="C332" s="15" t="s">
        <v>940</v>
      </c>
      <c r="D332">
        <v>1300</v>
      </c>
      <c r="E332" t="s">
        <v>944</v>
      </c>
      <c r="F332" s="4">
        <f>Table132[[#This Row],[CAPACITY_kT]]*3.61</f>
        <v>4693</v>
      </c>
      <c r="G332">
        <v>38.828894763564797</v>
      </c>
      <c r="H332">
        <v>117.411684247956</v>
      </c>
      <c r="I332" t="s">
        <v>887</v>
      </c>
      <c r="J332" t="s">
        <v>882</v>
      </c>
      <c r="K332" t="s">
        <v>883</v>
      </c>
      <c r="L332" s="17">
        <f>133747.7*Table132[[#This Row],[CAPACITY_kT]]/72215</f>
        <v>2407.6993699369941</v>
      </c>
      <c r="M332" s="17">
        <f>73561.26*Table132[[#This Row],[CAPACITY_kT]]/72215</f>
        <v>1324.2351035103511</v>
      </c>
    </row>
    <row r="333" spans="1:13" x14ac:dyDescent="0.25">
      <c r="A333" s="7" t="s">
        <v>284</v>
      </c>
      <c r="B333" t="s">
        <v>899</v>
      </c>
      <c r="C333" s="15" t="s">
        <v>940</v>
      </c>
      <c r="D333">
        <v>1500</v>
      </c>
      <c r="E333">
        <v>0</v>
      </c>
      <c r="F333" s="4">
        <f>Table132[[#This Row],[CAPACITY_kT]]*3.61</f>
        <v>5415</v>
      </c>
      <c r="G333">
        <v>23.821845209266002</v>
      </c>
      <c r="H333">
        <v>117.609218144821</v>
      </c>
      <c r="I333" t="s">
        <v>887</v>
      </c>
      <c r="J333" t="s">
        <v>881</v>
      </c>
      <c r="K333" t="s">
        <v>883</v>
      </c>
      <c r="L333" s="17">
        <f>133747.7*Table132[[#This Row],[CAPACITY_kT]]/72215</f>
        <v>2778.1146576196084</v>
      </c>
      <c r="M333" s="17">
        <f>73561.26*Table132[[#This Row],[CAPACITY_kT]]/72215</f>
        <v>1527.9635809734818</v>
      </c>
    </row>
    <row r="334" spans="1:13" x14ac:dyDescent="0.25">
      <c r="A334" s="7" t="s">
        <v>285</v>
      </c>
      <c r="B334" t="s">
        <v>766</v>
      </c>
      <c r="C334" s="15" t="s">
        <v>940</v>
      </c>
      <c r="D334">
        <v>1200</v>
      </c>
      <c r="E334" t="s">
        <v>945</v>
      </c>
      <c r="F334" s="4">
        <f>Table132[[#This Row],[CAPACITY_kT]]*3.61</f>
        <v>4332</v>
      </c>
      <c r="G334">
        <v>22.746766646927998</v>
      </c>
      <c r="H334">
        <v>114.608751631524</v>
      </c>
      <c r="I334" t="s">
        <v>886</v>
      </c>
      <c r="J334" t="s">
        <v>882</v>
      </c>
      <c r="K334" t="s">
        <v>883</v>
      </c>
      <c r="L334" s="17">
        <f>133747.7*Table132[[#This Row],[CAPACITY_kT]]/72215</f>
        <v>2222.4917260956863</v>
      </c>
      <c r="M334" s="17">
        <f>73561.26*Table132[[#This Row],[CAPACITY_kT]]/72215</f>
        <v>1222.3708647787855</v>
      </c>
    </row>
    <row r="335" spans="1:13" x14ac:dyDescent="0.25">
      <c r="A335" s="7" t="s">
        <v>286</v>
      </c>
      <c r="B335" s="13" t="s">
        <v>619</v>
      </c>
      <c r="C335" s="15" t="s">
        <v>940</v>
      </c>
      <c r="D335">
        <v>300</v>
      </c>
      <c r="E335" t="s">
        <v>942</v>
      </c>
      <c r="F335" s="4">
        <f>Table132[[#This Row],[CAPACITY_kT]]*3.61</f>
        <v>1083</v>
      </c>
      <c r="G335">
        <v>37.648935323330299</v>
      </c>
      <c r="H335">
        <v>108.90991487319501</v>
      </c>
      <c r="I335" t="s">
        <v>898</v>
      </c>
      <c r="J335" t="s">
        <v>882</v>
      </c>
      <c r="K335" t="s">
        <v>883</v>
      </c>
      <c r="L335" s="17">
        <f>133747.7*Table132[[#This Row],[CAPACITY_kT]]/72215</f>
        <v>555.62293152392158</v>
      </c>
      <c r="M335" s="17">
        <f>73561.26*Table132[[#This Row],[CAPACITY_kT]]/72215</f>
        <v>305.59271619469638</v>
      </c>
    </row>
    <row r="336" spans="1:13" x14ac:dyDescent="0.25">
      <c r="A336" s="7" t="s">
        <v>287</v>
      </c>
      <c r="B336" s="13" t="s">
        <v>620</v>
      </c>
      <c r="C336" s="15" t="s">
        <v>940</v>
      </c>
      <c r="D336">
        <v>300</v>
      </c>
      <c r="E336">
        <v>0</v>
      </c>
      <c r="F336" s="4">
        <f>Table132[[#This Row],[CAPACITY_kT]]*3.61</f>
        <v>1083</v>
      </c>
      <c r="G336">
        <v>37.659477645682998</v>
      </c>
      <c r="H336">
        <v>108.910701463791</v>
      </c>
      <c r="I336" t="s">
        <v>898</v>
      </c>
      <c r="J336">
        <v>2020</v>
      </c>
      <c r="K336" t="s">
        <v>883</v>
      </c>
      <c r="L336" s="17">
        <f>133747.7*Table132[[#This Row],[CAPACITY_kT]]/72215</f>
        <v>555.62293152392158</v>
      </c>
      <c r="M336" s="17">
        <f>73561.26*Table132[[#This Row],[CAPACITY_kT]]/72215</f>
        <v>305.59271619469638</v>
      </c>
    </row>
    <row r="337" spans="1:13" x14ac:dyDescent="0.25">
      <c r="A337" s="7" t="s">
        <v>288</v>
      </c>
      <c r="B337" t="s">
        <v>628</v>
      </c>
      <c r="C337" s="15" t="s">
        <v>940</v>
      </c>
      <c r="D337">
        <v>300</v>
      </c>
      <c r="E337" t="s">
        <v>942</v>
      </c>
      <c r="F337" s="4">
        <f>Table132[[#This Row],[CAPACITY_kT]]*3.61</f>
        <v>1083</v>
      </c>
      <c r="G337">
        <v>39.235114620283802</v>
      </c>
      <c r="H337">
        <v>108.97633790292799</v>
      </c>
      <c r="I337" t="s">
        <v>898</v>
      </c>
      <c r="J337" t="s">
        <v>882</v>
      </c>
      <c r="K337" t="s">
        <v>883</v>
      </c>
      <c r="L337" s="17">
        <f>133747.7*Table132[[#This Row],[CAPACITY_kT]]/72215</f>
        <v>555.62293152392158</v>
      </c>
      <c r="M337" s="17">
        <f>73561.26*Table132[[#This Row],[CAPACITY_kT]]/72215</f>
        <v>305.59271619469638</v>
      </c>
    </row>
    <row r="338" spans="1:13" x14ac:dyDescent="0.25">
      <c r="A338" s="7" t="s">
        <v>289</v>
      </c>
      <c r="B338" t="s">
        <v>769</v>
      </c>
      <c r="C338" s="15" t="s">
        <v>940</v>
      </c>
      <c r="D338">
        <v>800</v>
      </c>
      <c r="E338">
        <v>0</v>
      </c>
      <c r="F338" s="4">
        <f>Table132[[#This Row],[CAPACITY_kT]]*3.61</f>
        <v>2888</v>
      </c>
      <c r="G338">
        <v>21.0513999507804</v>
      </c>
      <c r="H338">
        <v>110.45471022729799</v>
      </c>
      <c r="I338" t="s">
        <v>887</v>
      </c>
      <c r="J338">
        <v>2020</v>
      </c>
      <c r="K338" t="s">
        <v>883</v>
      </c>
      <c r="L338" s="17">
        <f>133747.7*Table132[[#This Row],[CAPACITY_kT]]/72215</f>
        <v>1481.6611507304578</v>
      </c>
      <c r="M338" s="17">
        <f>73561.26*Table132[[#This Row],[CAPACITY_kT]]/72215</f>
        <v>814.9139098525236</v>
      </c>
    </row>
    <row r="339" spans="1:13" x14ac:dyDescent="0.25">
      <c r="A339" s="7" t="s">
        <v>290</v>
      </c>
      <c r="B339" t="s">
        <v>900</v>
      </c>
      <c r="C339" s="15" t="s">
        <v>940</v>
      </c>
      <c r="D339">
        <v>1200</v>
      </c>
      <c r="E339">
        <v>0</v>
      </c>
      <c r="F339" s="4">
        <f>Table132[[#This Row],[CAPACITY_kT]]*3.61</f>
        <v>4332</v>
      </c>
      <c r="G339">
        <v>21.043388931088199</v>
      </c>
      <c r="H339">
        <v>110.464147546437</v>
      </c>
      <c r="I339" t="s">
        <v>887</v>
      </c>
      <c r="J339" t="s">
        <v>881</v>
      </c>
      <c r="K339" t="s">
        <v>883</v>
      </c>
      <c r="L339" s="17">
        <f>133747.7*Table132[[#This Row],[CAPACITY_kT]]/72215</f>
        <v>2222.4917260956863</v>
      </c>
      <c r="M339" s="17">
        <f>73561.26*Table132[[#This Row],[CAPACITY_kT]]/72215</f>
        <v>1222.3708647787855</v>
      </c>
    </row>
    <row r="340" spans="1:13" x14ac:dyDescent="0.25">
      <c r="A340" s="7" t="s">
        <v>291</v>
      </c>
      <c r="B340" t="s">
        <v>770</v>
      </c>
      <c r="C340" s="15" t="s">
        <v>940</v>
      </c>
      <c r="D340">
        <v>1100</v>
      </c>
      <c r="E340" t="s">
        <v>947</v>
      </c>
      <c r="F340" s="4">
        <f>Table132[[#This Row],[CAPACITY_kT]]*3.61</f>
        <v>3971</v>
      </c>
      <c r="G340">
        <v>30.630379658283701</v>
      </c>
      <c r="H340">
        <v>114.51038010408</v>
      </c>
      <c r="I340" t="s">
        <v>887</v>
      </c>
      <c r="J340" t="s">
        <v>882</v>
      </c>
      <c r="K340" t="s">
        <v>883</v>
      </c>
      <c r="L340" s="17">
        <f>133747.7*Table132[[#This Row],[CAPACITY_kT]]/72215</f>
        <v>2037.2840822543792</v>
      </c>
      <c r="M340" s="17">
        <f>73561.26*Table132[[#This Row],[CAPACITY_kT]]/72215</f>
        <v>1120.5066260472202</v>
      </c>
    </row>
    <row r="341" spans="1:13" x14ac:dyDescent="0.25">
      <c r="A341" s="7" t="s">
        <v>292</v>
      </c>
      <c r="B341" t="s">
        <v>629</v>
      </c>
      <c r="C341" s="15" t="s">
        <v>940</v>
      </c>
      <c r="D341">
        <v>300</v>
      </c>
      <c r="E341" t="e">
        <v>#N/A</v>
      </c>
      <c r="F341" s="4">
        <f>Table132[[#This Row],[CAPACITY_kT]]*3.61</f>
        <v>1083</v>
      </c>
      <c r="G341">
        <v>40.077241711004199</v>
      </c>
      <c r="H341">
        <v>111.26755569735499</v>
      </c>
      <c r="I341" t="s">
        <v>898</v>
      </c>
      <c r="J341" t="s">
        <v>882</v>
      </c>
      <c r="K341" t="s">
        <v>758</v>
      </c>
      <c r="L341" s="17">
        <f>133747.7*Table132[[#This Row],[CAPACITY_kT]]/72215</f>
        <v>555.62293152392158</v>
      </c>
      <c r="M341" s="17">
        <f>73561.26*Table132[[#This Row],[CAPACITY_kT]]/72215</f>
        <v>305.59271619469638</v>
      </c>
    </row>
    <row r="342" spans="1:13" x14ac:dyDescent="0.25">
      <c r="A342" s="7" t="s">
        <v>293</v>
      </c>
      <c r="B342" t="s">
        <v>776</v>
      </c>
      <c r="C342" s="15" t="s">
        <v>940</v>
      </c>
      <c r="D342">
        <v>700</v>
      </c>
      <c r="E342" t="s">
        <v>950</v>
      </c>
      <c r="F342" s="4">
        <f>Table132[[#This Row],[CAPACITY_kT]]*3.61</f>
        <v>2527</v>
      </c>
      <c r="G342">
        <v>36.106165623446898</v>
      </c>
      <c r="H342">
        <v>103.643806616663</v>
      </c>
      <c r="I342" t="s">
        <v>886</v>
      </c>
      <c r="J342" t="s">
        <v>882</v>
      </c>
      <c r="K342" t="s">
        <v>883</v>
      </c>
      <c r="L342" s="17">
        <f>133747.7*Table132[[#This Row],[CAPACITY_kT]]/72215</f>
        <v>1296.4535068891507</v>
      </c>
      <c r="M342" s="17">
        <f>73561.26*Table132[[#This Row],[CAPACITY_kT]]/72215</f>
        <v>713.04967112095824</v>
      </c>
    </row>
    <row r="343" spans="1:13" x14ac:dyDescent="0.25">
      <c r="A343" s="7" t="s">
        <v>294</v>
      </c>
      <c r="B343" t="s">
        <v>901</v>
      </c>
      <c r="C343" s="15" t="s">
        <v>940</v>
      </c>
      <c r="D343">
        <v>200</v>
      </c>
      <c r="E343" t="s">
        <v>942</v>
      </c>
      <c r="F343" s="4">
        <f>Table132[[#This Row],[CAPACITY_kT]]*3.61</f>
        <v>722</v>
      </c>
      <c r="G343">
        <v>35.196283081871499</v>
      </c>
      <c r="H343">
        <v>106.578319874999</v>
      </c>
      <c r="I343" t="s">
        <v>898</v>
      </c>
      <c r="J343" t="s">
        <v>882</v>
      </c>
      <c r="K343" t="s">
        <v>758</v>
      </c>
      <c r="L343" s="17">
        <f>133747.7*Table132[[#This Row],[CAPACITY_kT]]/72215</f>
        <v>370.41528768261446</v>
      </c>
      <c r="M343" s="17">
        <f>73561.26*Table132[[#This Row],[CAPACITY_kT]]/72215</f>
        <v>203.7284774631309</v>
      </c>
    </row>
    <row r="344" spans="1:13" x14ac:dyDescent="0.25">
      <c r="A344" s="7" t="s">
        <v>295</v>
      </c>
      <c r="B344" t="s">
        <v>902</v>
      </c>
      <c r="C344" s="15" t="s">
        <v>940</v>
      </c>
      <c r="D344">
        <v>600</v>
      </c>
      <c r="E344" t="s">
        <v>948</v>
      </c>
      <c r="F344" s="4">
        <f>Table132[[#This Row],[CAPACITY_kT]]*3.61</f>
        <v>2166</v>
      </c>
      <c r="G344">
        <v>29.9302684028771</v>
      </c>
      <c r="H344">
        <v>121.952860373299</v>
      </c>
      <c r="I344" t="s">
        <v>884</v>
      </c>
      <c r="J344" t="s">
        <v>881</v>
      </c>
      <c r="K344" t="s">
        <v>883</v>
      </c>
      <c r="L344" s="17">
        <f>133747.7*Table132[[#This Row],[CAPACITY_kT]]/72215</f>
        <v>1111.2458630478432</v>
      </c>
      <c r="M344" s="17">
        <f>73561.26*Table132[[#This Row],[CAPACITY_kT]]/72215</f>
        <v>611.18543238939276</v>
      </c>
    </row>
    <row r="345" spans="1:13" x14ac:dyDescent="0.25">
      <c r="A345" s="7" t="s">
        <v>296</v>
      </c>
      <c r="B345" t="s">
        <v>779</v>
      </c>
      <c r="C345" s="15" t="s">
        <v>940</v>
      </c>
      <c r="D345">
        <v>460</v>
      </c>
      <c r="E345" t="s">
        <v>952</v>
      </c>
      <c r="F345" s="4">
        <f>Table132[[#This Row],[CAPACITY_kT]]*3.61</f>
        <v>1660.6</v>
      </c>
      <c r="G345">
        <v>41.2011678870984</v>
      </c>
      <c r="H345">
        <v>122.00249383057</v>
      </c>
      <c r="I345" t="s">
        <v>886</v>
      </c>
      <c r="J345" t="s">
        <v>882</v>
      </c>
      <c r="K345" t="s">
        <v>883</v>
      </c>
      <c r="L345" s="17">
        <f>133747.7*Table132[[#This Row],[CAPACITY_kT]]/72215</f>
        <v>851.95516167001324</v>
      </c>
      <c r="M345" s="17">
        <f>73561.26*Table132[[#This Row],[CAPACITY_kT]]/72215</f>
        <v>468.57549816520105</v>
      </c>
    </row>
    <row r="346" spans="1:13" x14ac:dyDescent="0.25">
      <c r="A346" s="7" t="s">
        <v>297</v>
      </c>
      <c r="B346" t="s">
        <v>903</v>
      </c>
      <c r="C346" s="15" t="s">
        <v>940</v>
      </c>
      <c r="D346">
        <v>1500</v>
      </c>
      <c r="E346">
        <v>0</v>
      </c>
      <c r="F346" s="4">
        <f>Table132[[#This Row],[CAPACITY_kT]]*3.61</f>
        <v>5415</v>
      </c>
      <c r="G346">
        <v>40.720818903117703</v>
      </c>
      <c r="H346">
        <v>122.17027190896199</v>
      </c>
      <c r="I346" t="s">
        <v>887</v>
      </c>
      <c r="J346" t="s">
        <v>881</v>
      </c>
      <c r="K346" t="s">
        <v>758</v>
      </c>
      <c r="L346" s="17">
        <f>133747.7*Table132[[#This Row],[CAPACITY_kT]]/72215</f>
        <v>2778.1146576196084</v>
      </c>
      <c r="M346" s="17">
        <f>73561.26*Table132[[#This Row],[CAPACITY_kT]]/72215</f>
        <v>1527.9635809734818</v>
      </c>
    </row>
    <row r="347" spans="1:13" x14ac:dyDescent="0.25">
      <c r="A347" s="7" t="s">
        <v>298</v>
      </c>
      <c r="B347" t="s">
        <v>904</v>
      </c>
      <c r="C347" s="15" t="s">
        <v>940</v>
      </c>
      <c r="D347">
        <v>600</v>
      </c>
      <c r="E347" t="s">
        <v>959</v>
      </c>
      <c r="F347" s="4">
        <f>Table132[[#This Row],[CAPACITY_kT]]*3.61</f>
        <v>2166</v>
      </c>
      <c r="G347">
        <v>32.270580129539397</v>
      </c>
      <c r="H347">
        <v>118.817789045388</v>
      </c>
      <c r="I347" t="s">
        <v>898</v>
      </c>
      <c r="J347" t="s">
        <v>882</v>
      </c>
      <c r="K347" t="s">
        <v>883</v>
      </c>
      <c r="L347" s="17">
        <f>133747.7*Table132[[#This Row],[CAPACITY_kT]]/72215</f>
        <v>1111.2458630478432</v>
      </c>
      <c r="M347" s="17">
        <f>73561.26*Table132[[#This Row],[CAPACITY_kT]]/72215</f>
        <v>611.18543238939276</v>
      </c>
    </row>
    <row r="348" spans="1:13" x14ac:dyDescent="0.25">
      <c r="A348" s="7" t="s">
        <v>299</v>
      </c>
      <c r="B348" t="s">
        <v>905</v>
      </c>
      <c r="C348" s="15" t="s">
        <v>940</v>
      </c>
      <c r="D348">
        <v>1200</v>
      </c>
      <c r="E348">
        <v>0</v>
      </c>
      <c r="F348" s="4">
        <f>Table132[[#This Row],[CAPACITY_kT]]*3.61</f>
        <v>4332</v>
      </c>
      <c r="G348">
        <v>38.731258790058703</v>
      </c>
      <c r="H348">
        <v>117.54342699417199</v>
      </c>
      <c r="I348" t="s">
        <v>887</v>
      </c>
      <c r="J348" t="s">
        <v>881</v>
      </c>
      <c r="K348" t="s">
        <v>883</v>
      </c>
      <c r="L348" s="17">
        <f>133747.7*Table132[[#This Row],[CAPACITY_kT]]/72215</f>
        <v>2222.4917260956863</v>
      </c>
      <c r="M348" s="17">
        <f>73561.26*Table132[[#This Row],[CAPACITY_kT]]/72215</f>
        <v>1222.3708647787855</v>
      </c>
    </row>
    <row r="349" spans="1:13" x14ac:dyDescent="0.25">
      <c r="A349" s="7" t="s">
        <v>300</v>
      </c>
      <c r="B349" t="s">
        <v>906</v>
      </c>
      <c r="C349" s="15" t="s">
        <v>940</v>
      </c>
      <c r="D349">
        <v>1250</v>
      </c>
      <c r="E349" t="s">
        <v>949</v>
      </c>
      <c r="F349" s="4">
        <f>Table132[[#This Row],[CAPACITY_kT]]*3.61</f>
        <v>4512.5</v>
      </c>
      <c r="G349">
        <v>30.7343043903875</v>
      </c>
      <c r="H349">
        <v>120.889895711948</v>
      </c>
      <c r="I349" t="s">
        <v>890</v>
      </c>
      <c r="J349" t="s">
        <v>881</v>
      </c>
      <c r="K349" t="s">
        <v>883</v>
      </c>
      <c r="L349" s="17">
        <f>133747.7*Table132[[#This Row],[CAPACITY_kT]]/72215</f>
        <v>2315.0955480163402</v>
      </c>
      <c r="M349" s="17">
        <f>73561.26*Table132[[#This Row],[CAPACITY_kT]]/72215</f>
        <v>1273.3029841445682</v>
      </c>
    </row>
    <row r="350" spans="1:13" x14ac:dyDescent="0.25">
      <c r="A350" s="7" t="s">
        <v>301</v>
      </c>
      <c r="B350" t="s">
        <v>907</v>
      </c>
      <c r="C350" s="15" t="s">
        <v>940</v>
      </c>
      <c r="D350">
        <v>300</v>
      </c>
      <c r="E350" t="s">
        <v>942</v>
      </c>
      <c r="F350" s="4">
        <f>Table132[[#This Row],[CAPACITY_kT]]*3.61</f>
        <v>1083</v>
      </c>
      <c r="G350">
        <v>43.977592233664303</v>
      </c>
      <c r="H350">
        <v>126.47673638198501</v>
      </c>
      <c r="I350" t="s">
        <v>898</v>
      </c>
      <c r="J350" t="s">
        <v>882</v>
      </c>
      <c r="K350" t="s">
        <v>883</v>
      </c>
      <c r="L350" s="17">
        <f>133747.7*Table132[[#This Row],[CAPACITY_kT]]/72215</f>
        <v>555.62293152392158</v>
      </c>
      <c r="M350" s="17">
        <f>73561.26*Table132[[#This Row],[CAPACITY_kT]]/72215</f>
        <v>305.59271619469638</v>
      </c>
    </row>
    <row r="351" spans="1:13" x14ac:dyDescent="0.25">
      <c r="A351" s="7" t="s">
        <v>302</v>
      </c>
      <c r="B351" t="s">
        <v>780</v>
      </c>
      <c r="C351" s="15" t="s">
        <v>940</v>
      </c>
      <c r="D351">
        <v>850</v>
      </c>
      <c r="E351" t="s">
        <v>953</v>
      </c>
      <c r="F351" s="4">
        <f>Table132[[#This Row],[CAPACITY_kT]]*3.61</f>
        <v>3068.5</v>
      </c>
      <c r="G351">
        <v>43.939516370064297</v>
      </c>
      <c r="H351">
        <v>126.526059585924</v>
      </c>
      <c r="I351" t="s">
        <v>886</v>
      </c>
      <c r="J351" t="s">
        <v>882</v>
      </c>
      <c r="K351" t="s">
        <v>883</v>
      </c>
      <c r="L351" s="17">
        <f>133747.7*Table132[[#This Row],[CAPACITY_kT]]/72215</f>
        <v>1574.2649726511115</v>
      </c>
      <c r="M351" s="17">
        <f>73561.26*Table132[[#This Row],[CAPACITY_kT]]/72215</f>
        <v>865.8460292183064</v>
      </c>
    </row>
    <row r="352" spans="1:13" x14ac:dyDescent="0.25">
      <c r="A352" s="7" t="s">
        <v>303</v>
      </c>
      <c r="B352" t="s">
        <v>908</v>
      </c>
      <c r="C352" s="15" t="s">
        <v>940</v>
      </c>
      <c r="D352">
        <v>300</v>
      </c>
      <c r="E352">
        <v>0</v>
      </c>
      <c r="F352" s="4">
        <f>Table132[[#This Row],[CAPACITY_kT]]*3.61</f>
        <v>1083</v>
      </c>
      <c r="G352">
        <v>40.305788025768997</v>
      </c>
      <c r="H352">
        <v>113.681889101712</v>
      </c>
      <c r="I352" t="s">
        <v>898</v>
      </c>
      <c r="J352" t="s">
        <v>881</v>
      </c>
      <c r="K352" t="s">
        <v>758</v>
      </c>
      <c r="L352" s="17">
        <f>133747.7*Table132[[#This Row],[CAPACITY_kT]]/72215</f>
        <v>555.62293152392158</v>
      </c>
      <c r="M352" s="17">
        <f>73561.26*Table132[[#This Row],[CAPACITY_kT]]/72215</f>
        <v>305.59271619469638</v>
      </c>
    </row>
    <row r="353" spans="1:13" x14ac:dyDescent="0.25">
      <c r="A353" s="7" t="s">
        <v>304</v>
      </c>
      <c r="B353" t="s">
        <v>782</v>
      </c>
      <c r="C353" s="15" t="s">
        <v>940</v>
      </c>
      <c r="D353">
        <v>800</v>
      </c>
      <c r="E353" t="s">
        <v>954</v>
      </c>
      <c r="F353" s="4">
        <f>Table132[[#This Row],[CAPACITY_kT]]*3.61</f>
        <v>2888</v>
      </c>
      <c r="G353">
        <v>31.026535477042302</v>
      </c>
      <c r="H353">
        <v>103.930085227356</v>
      </c>
      <c r="I353" t="s">
        <v>886</v>
      </c>
      <c r="J353" t="s">
        <v>882</v>
      </c>
      <c r="K353" t="s">
        <v>758</v>
      </c>
      <c r="L353" s="17">
        <f>133747.7*Table132[[#This Row],[CAPACITY_kT]]/72215</f>
        <v>1481.6611507304578</v>
      </c>
      <c r="M353" s="17">
        <f>73561.26*Table132[[#This Row],[CAPACITY_kT]]/72215</f>
        <v>814.9139098525236</v>
      </c>
    </row>
    <row r="354" spans="1:13" x14ac:dyDescent="0.25">
      <c r="A354" s="7" t="s">
        <v>305</v>
      </c>
      <c r="B354" t="s">
        <v>909</v>
      </c>
      <c r="C354" s="15" t="s">
        <v>940</v>
      </c>
      <c r="D354">
        <v>600</v>
      </c>
      <c r="E354" t="s">
        <v>951</v>
      </c>
      <c r="F354" s="4">
        <f>Table132[[#This Row],[CAPACITY_kT]]*3.61</f>
        <v>2166</v>
      </c>
      <c r="G354">
        <v>41.824878561847498</v>
      </c>
      <c r="H354">
        <v>85.980421206085694</v>
      </c>
      <c r="I354" t="s">
        <v>890</v>
      </c>
      <c r="J354" t="s">
        <v>881</v>
      </c>
      <c r="K354" t="s">
        <v>758</v>
      </c>
      <c r="L354" s="17">
        <f>133747.7*Table132[[#This Row],[CAPACITY_kT]]/72215</f>
        <v>1111.2458630478432</v>
      </c>
      <c r="M354" s="17">
        <f>73561.26*Table132[[#This Row],[CAPACITY_kT]]/72215</f>
        <v>611.18543238939276</v>
      </c>
    </row>
    <row r="355" spans="1:13" x14ac:dyDescent="0.25">
      <c r="A355" s="7" t="s">
        <v>306</v>
      </c>
      <c r="B355" t="s">
        <v>784</v>
      </c>
      <c r="C355" s="15" t="s">
        <v>940</v>
      </c>
      <c r="D355">
        <v>1200</v>
      </c>
      <c r="E355" t="s">
        <v>955</v>
      </c>
      <c r="F355" s="4">
        <f>Table132[[#This Row],[CAPACITY_kT]]*3.61</f>
        <v>4332</v>
      </c>
      <c r="G355">
        <v>46.525519777853802</v>
      </c>
      <c r="H355">
        <v>125.09007328202</v>
      </c>
      <c r="I355" t="s">
        <v>886</v>
      </c>
      <c r="J355" t="s">
        <v>882</v>
      </c>
      <c r="K355" t="s">
        <v>883</v>
      </c>
      <c r="L355" s="17">
        <f>133747.7*Table132[[#This Row],[CAPACITY_kT]]/72215</f>
        <v>2222.4917260956863</v>
      </c>
      <c r="M355" s="17">
        <f>73561.26*Table132[[#This Row],[CAPACITY_kT]]/72215</f>
        <v>1222.3708647787855</v>
      </c>
    </row>
    <row r="356" spans="1:13" x14ac:dyDescent="0.25">
      <c r="A356" s="7" t="s">
        <v>307</v>
      </c>
      <c r="B356" s="13" t="s">
        <v>624</v>
      </c>
      <c r="C356" s="15" t="s">
        <v>940</v>
      </c>
      <c r="D356">
        <v>300</v>
      </c>
      <c r="E356">
        <v>0</v>
      </c>
      <c r="F356" s="4">
        <f>Table132[[#This Row],[CAPACITY_kT]]*3.61</f>
        <v>1083</v>
      </c>
      <c r="G356">
        <v>38.922662687187703</v>
      </c>
      <c r="H356">
        <v>117.728065903066</v>
      </c>
      <c r="I356" t="s">
        <v>898</v>
      </c>
      <c r="J356" t="s">
        <v>881</v>
      </c>
      <c r="K356" t="s">
        <v>883</v>
      </c>
      <c r="L356" s="17">
        <f>133747.7*Table132[[#This Row],[CAPACITY_kT]]/72215</f>
        <v>555.62293152392158</v>
      </c>
      <c r="M356" s="17">
        <f>73561.26*Table132[[#This Row],[CAPACITY_kT]]/72215</f>
        <v>305.59271619469638</v>
      </c>
    </row>
    <row r="357" spans="1:13" x14ac:dyDescent="0.25">
      <c r="A357" s="7" t="s">
        <v>308</v>
      </c>
      <c r="B357" t="s">
        <v>790</v>
      </c>
      <c r="C357" s="15" t="s">
        <v>940</v>
      </c>
      <c r="D357">
        <v>200</v>
      </c>
      <c r="E357" t="s">
        <v>941</v>
      </c>
      <c r="F357" s="4">
        <f>Table132[[#This Row],[CAPACITY_kT]]*3.61</f>
        <v>722</v>
      </c>
      <c r="G357">
        <v>38.822739062017497</v>
      </c>
      <c r="H357">
        <v>117.413593280185</v>
      </c>
      <c r="I357" t="s">
        <v>886</v>
      </c>
      <c r="J357" t="s">
        <v>882</v>
      </c>
      <c r="K357" t="s">
        <v>883</v>
      </c>
      <c r="L357" s="17">
        <f>133747.7*Table132[[#This Row],[CAPACITY_kT]]/72215</f>
        <v>370.41528768261446</v>
      </c>
      <c r="M357" s="17">
        <f>73561.26*Table132[[#This Row],[CAPACITY_kT]]/72215</f>
        <v>203.7284774631309</v>
      </c>
    </row>
    <row r="358" spans="1:13" x14ac:dyDescent="0.25">
      <c r="A358" s="7" t="s">
        <v>309</v>
      </c>
      <c r="B358" t="s">
        <v>625</v>
      </c>
      <c r="C358" s="15" t="s">
        <v>940</v>
      </c>
      <c r="D358">
        <v>300</v>
      </c>
      <c r="E358" t="s">
        <v>942</v>
      </c>
      <c r="F358" s="4">
        <f>Table132[[#This Row],[CAPACITY_kT]]*3.61</f>
        <v>1083</v>
      </c>
      <c r="G358">
        <v>39.066595285071003</v>
      </c>
      <c r="H358">
        <v>106.737339700199</v>
      </c>
      <c r="I358" t="s">
        <v>898</v>
      </c>
      <c r="J358" t="s">
        <v>882</v>
      </c>
      <c r="K358" t="s">
        <v>883</v>
      </c>
      <c r="L358" s="17">
        <f>133747.7*Table132[[#This Row],[CAPACITY_kT]]/72215</f>
        <v>555.62293152392158</v>
      </c>
      <c r="M358" s="17">
        <f>73561.26*Table132[[#This Row],[CAPACITY_kT]]/72215</f>
        <v>305.59271619469638</v>
      </c>
    </row>
    <row r="359" spans="1:13" x14ac:dyDescent="0.25">
      <c r="A359" s="7" t="s">
        <v>310</v>
      </c>
      <c r="B359" t="s">
        <v>910</v>
      </c>
      <c r="C359" s="15" t="s">
        <v>940</v>
      </c>
      <c r="D359">
        <v>300</v>
      </c>
      <c r="E359" t="s">
        <v>942</v>
      </c>
      <c r="F359" s="4">
        <f>Table132[[#This Row],[CAPACITY_kT]]*3.61</f>
        <v>1083</v>
      </c>
      <c r="G359">
        <v>30.0370363674893</v>
      </c>
      <c r="H359">
        <v>121.63760110213499</v>
      </c>
      <c r="I359" t="s">
        <v>898</v>
      </c>
      <c r="J359" t="s">
        <v>882</v>
      </c>
      <c r="K359" t="s">
        <v>883</v>
      </c>
      <c r="L359" s="17">
        <f>133747.7*Table132[[#This Row],[CAPACITY_kT]]/72215</f>
        <v>555.62293152392158</v>
      </c>
      <c r="M359" s="17">
        <f>73561.26*Table132[[#This Row],[CAPACITY_kT]]/72215</f>
        <v>305.59271619469638</v>
      </c>
    </row>
    <row r="360" spans="1:13" x14ac:dyDescent="0.25">
      <c r="A360" s="7" t="s">
        <v>311</v>
      </c>
      <c r="B360" t="s">
        <v>911</v>
      </c>
      <c r="C360" s="15" t="s">
        <v>940</v>
      </c>
      <c r="D360">
        <v>1000</v>
      </c>
      <c r="E360">
        <v>0</v>
      </c>
      <c r="F360" s="4">
        <f>Table132[[#This Row],[CAPACITY_kT]]*3.61</f>
        <v>3610</v>
      </c>
      <c r="G360">
        <v>41.986206013612303</v>
      </c>
      <c r="H360">
        <v>122.836881260347</v>
      </c>
      <c r="I360" t="s">
        <v>884</v>
      </c>
      <c r="J360">
        <v>2020</v>
      </c>
      <c r="K360" t="s">
        <v>758</v>
      </c>
      <c r="L360" s="17">
        <f>133747.7*Table132[[#This Row],[CAPACITY_kT]]/72215</f>
        <v>1852.0764384130723</v>
      </c>
      <c r="M360" s="17">
        <f>73561.26*Table132[[#This Row],[CAPACITY_kT]]/72215</f>
        <v>1018.6423873156547</v>
      </c>
    </row>
    <row r="361" spans="1:13" x14ac:dyDescent="0.25">
      <c r="A361" s="7" t="s">
        <v>312</v>
      </c>
      <c r="B361" s="13" t="s">
        <v>912</v>
      </c>
      <c r="C361" s="15" t="s">
        <v>940</v>
      </c>
      <c r="D361">
        <v>170</v>
      </c>
      <c r="E361" t="s">
        <v>942</v>
      </c>
      <c r="F361" s="4">
        <f>Table132[[#This Row],[CAPACITY_kT]]*3.61</f>
        <v>613.69999999999993</v>
      </c>
      <c r="G361">
        <v>34.985116308395597</v>
      </c>
      <c r="H361">
        <v>117.278005395081</v>
      </c>
      <c r="I361" t="s">
        <v>898</v>
      </c>
      <c r="J361" t="s">
        <v>882</v>
      </c>
      <c r="K361" t="s">
        <v>883</v>
      </c>
      <c r="L361" s="17">
        <f>133747.7*Table132[[#This Row],[CAPACITY_kT]]/72215</f>
        <v>314.8529945302223</v>
      </c>
      <c r="M361" s="17">
        <f>73561.26*Table132[[#This Row],[CAPACITY_kT]]/72215</f>
        <v>173.16920584366127</v>
      </c>
    </row>
    <row r="362" spans="1:13" x14ac:dyDescent="0.25">
      <c r="A362" s="7" t="s">
        <v>313</v>
      </c>
      <c r="B362" s="13" t="s">
        <v>618</v>
      </c>
      <c r="C362" s="15" t="s">
        <v>940</v>
      </c>
      <c r="D362">
        <v>140</v>
      </c>
      <c r="E362" t="s">
        <v>962</v>
      </c>
      <c r="F362" s="4">
        <f>Table132[[#This Row],[CAPACITY_kT]]*3.61</f>
        <v>505.4</v>
      </c>
      <c r="G362">
        <v>34.977034636277203</v>
      </c>
      <c r="H362">
        <v>117.260822617991</v>
      </c>
      <c r="I362" t="s">
        <v>898</v>
      </c>
      <c r="J362" t="s">
        <v>882</v>
      </c>
      <c r="K362" t="s">
        <v>883</v>
      </c>
      <c r="L362" s="17">
        <f>133747.7*Table132[[#This Row],[CAPACITY_kT]]/72215</f>
        <v>259.29070137783009</v>
      </c>
      <c r="M362" s="17">
        <f>73561.26*Table132[[#This Row],[CAPACITY_kT]]/72215</f>
        <v>142.60993422419162</v>
      </c>
    </row>
    <row r="363" spans="1:13" x14ac:dyDescent="0.25">
      <c r="A363" s="7" t="s">
        <v>314</v>
      </c>
      <c r="B363" t="s">
        <v>913</v>
      </c>
      <c r="C363" s="15" t="s">
        <v>940</v>
      </c>
      <c r="D363">
        <v>3000</v>
      </c>
      <c r="E363">
        <v>0</v>
      </c>
      <c r="F363" s="4">
        <f>Table132[[#This Row],[CAPACITY_kT]]*3.61</f>
        <v>10830</v>
      </c>
      <c r="G363">
        <v>37.584903467960999</v>
      </c>
      <c r="H363">
        <v>120.262937122686</v>
      </c>
      <c r="I363" t="s">
        <v>887</v>
      </c>
      <c r="J363" t="s">
        <v>881</v>
      </c>
      <c r="K363" t="s">
        <v>758</v>
      </c>
      <c r="L363" s="17">
        <f>133747.7*Table132[[#This Row],[CAPACITY_kT]]/72215</f>
        <v>5556.2293152392167</v>
      </c>
      <c r="M363" s="17">
        <f>73561.26*Table132[[#This Row],[CAPACITY_kT]]/72215</f>
        <v>3055.9271619469637</v>
      </c>
    </row>
    <row r="364" spans="1:13" x14ac:dyDescent="0.25">
      <c r="A364" s="7" t="s">
        <v>315</v>
      </c>
      <c r="B364" t="s">
        <v>914</v>
      </c>
      <c r="C364" s="15" t="s">
        <v>940</v>
      </c>
      <c r="D364">
        <v>300</v>
      </c>
      <c r="E364">
        <v>0</v>
      </c>
      <c r="F364" s="4">
        <f>Table132[[#This Row],[CAPACITY_kT]]*3.61</f>
        <v>1083</v>
      </c>
      <c r="G364">
        <v>37.859909251315699</v>
      </c>
      <c r="H364">
        <v>112.44662711925901</v>
      </c>
      <c r="I364" t="s">
        <v>898</v>
      </c>
      <c r="J364" t="s">
        <v>881</v>
      </c>
      <c r="K364" t="s">
        <v>758</v>
      </c>
      <c r="L364" s="17">
        <f>133747.7*Table132[[#This Row],[CAPACITY_kT]]/72215</f>
        <v>555.62293152392158</v>
      </c>
      <c r="M364" s="17">
        <f>73561.26*Table132[[#This Row],[CAPACITY_kT]]/72215</f>
        <v>305.59271619469638</v>
      </c>
    </row>
    <row r="365" spans="1:13" x14ac:dyDescent="0.25">
      <c r="A365" s="7" t="s">
        <v>316</v>
      </c>
      <c r="B365" t="s">
        <v>915</v>
      </c>
      <c r="C365" s="15" t="s">
        <v>940</v>
      </c>
      <c r="D365">
        <v>160</v>
      </c>
      <c r="E365" t="s">
        <v>964</v>
      </c>
      <c r="F365" s="4">
        <f>Table132[[#This Row],[CAPACITY_kT]]*3.61</f>
        <v>577.6</v>
      </c>
      <c r="G365">
        <v>31.9466473967083</v>
      </c>
      <c r="H365">
        <v>119.973900810396</v>
      </c>
      <c r="I365" t="s">
        <v>898</v>
      </c>
      <c r="J365" t="s">
        <v>882</v>
      </c>
      <c r="K365" t="s">
        <v>883</v>
      </c>
      <c r="L365" s="17">
        <f>133747.7*Table132[[#This Row],[CAPACITY_kT]]/72215</f>
        <v>296.33223014609155</v>
      </c>
      <c r="M365" s="17">
        <f>73561.26*Table132[[#This Row],[CAPACITY_kT]]/72215</f>
        <v>162.98278197050473</v>
      </c>
    </row>
    <row r="366" spans="1:13" x14ac:dyDescent="0.25">
      <c r="A366" s="7" t="s">
        <v>317</v>
      </c>
      <c r="B366" t="s">
        <v>916</v>
      </c>
      <c r="C366" s="15" t="s">
        <v>940</v>
      </c>
      <c r="D366">
        <v>1200</v>
      </c>
      <c r="E366">
        <v>0</v>
      </c>
      <c r="F366" s="4">
        <f>Table132[[#This Row],[CAPACITY_kT]]*3.61</f>
        <v>4332</v>
      </c>
      <c r="G366">
        <v>21.748069141124802</v>
      </c>
      <c r="H366">
        <v>110.634211585511</v>
      </c>
      <c r="I366" t="s">
        <v>887</v>
      </c>
      <c r="J366" t="s">
        <v>881</v>
      </c>
      <c r="K366" t="s">
        <v>758</v>
      </c>
      <c r="L366" s="17">
        <f>133747.7*Table132[[#This Row],[CAPACITY_kT]]/72215</f>
        <v>2222.4917260956863</v>
      </c>
      <c r="M366" s="17">
        <f>73561.26*Table132[[#This Row],[CAPACITY_kT]]/72215</f>
        <v>1222.3708647787855</v>
      </c>
    </row>
    <row r="367" spans="1:13" x14ac:dyDescent="0.25">
      <c r="A367" s="7" t="s">
        <v>318</v>
      </c>
      <c r="B367" t="s">
        <v>796</v>
      </c>
      <c r="C367" s="15" t="s">
        <v>940</v>
      </c>
      <c r="D367">
        <v>210</v>
      </c>
      <c r="E367" t="s">
        <v>941</v>
      </c>
      <c r="F367" s="4">
        <f>Table132[[#This Row],[CAPACITY_kT]]*3.61</f>
        <v>758.1</v>
      </c>
      <c r="G367">
        <v>23.110041541991102</v>
      </c>
      <c r="H367">
        <v>113.470467678688</v>
      </c>
      <c r="I367" t="s">
        <v>887</v>
      </c>
      <c r="J367" t="s">
        <v>882</v>
      </c>
      <c r="K367" t="s">
        <v>758</v>
      </c>
      <c r="L367" s="17">
        <f>133747.7*Table132[[#This Row],[CAPACITY_kT]]/72215</f>
        <v>388.93605206674516</v>
      </c>
      <c r="M367" s="17">
        <f>73561.26*Table132[[#This Row],[CAPACITY_kT]]/72215</f>
        <v>213.91490133628747</v>
      </c>
    </row>
    <row r="368" spans="1:13" x14ac:dyDescent="0.25">
      <c r="A368" s="7" t="s">
        <v>319</v>
      </c>
      <c r="B368" t="s">
        <v>917</v>
      </c>
      <c r="C368" s="15" t="s">
        <v>940</v>
      </c>
      <c r="D368">
        <v>600</v>
      </c>
      <c r="E368">
        <v>0</v>
      </c>
      <c r="F368" s="4">
        <f>Table132[[#This Row],[CAPACITY_kT]]*3.61</f>
        <v>2166</v>
      </c>
      <c r="G368">
        <v>21.681563877961501</v>
      </c>
      <c r="H368">
        <v>108.658757106487</v>
      </c>
      <c r="I368" t="s">
        <v>884</v>
      </c>
      <c r="J368" t="s">
        <v>881</v>
      </c>
      <c r="K368" t="s">
        <v>883</v>
      </c>
      <c r="L368" s="17">
        <f>133747.7*Table132[[#This Row],[CAPACITY_kT]]/72215</f>
        <v>1111.2458630478432</v>
      </c>
      <c r="M368" s="17">
        <f>73561.26*Table132[[#This Row],[CAPACITY_kT]]/72215</f>
        <v>611.18543238939276</v>
      </c>
    </row>
    <row r="369" spans="1:13" x14ac:dyDescent="0.25">
      <c r="A369" s="7" t="s">
        <v>320</v>
      </c>
      <c r="B369" s="13" t="s">
        <v>918</v>
      </c>
      <c r="C369" s="15" t="s">
        <v>940</v>
      </c>
      <c r="D369">
        <v>450</v>
      </c>
      <c r="E369" t="s">
        <v>945</v>
      </c>
      <c r="F369" s="4">
        <f>Table132[[#This Row],[CAPACITY_kT]]*3.61</f>
        <v>1624.5</v>
      </c>
      <c r="G369">
        <v>35.907455652652096</v>
      </c>
      <c r="H369">
        <v>109.35673830025701</v>
      </c>
      <c r="I369" t="s">
        <v>898</v>
      </c>
      <c r="J369" t="s">
        <v>882</v>
      </c>
      <c r="K369" t="s">
        <v>883</v>
      </c>
      <c r="L369" s="17">
        <f>133747.7*Table132[[#This Row],[CAPACITY_kT]]/72215</f>
        <v>833.43439728588248</v>
      </c>
      <c r="M369" s="17">
        <f>73561.26*Table132[[#This Row],[CAPACITY_kT]]/72215</f>
        <v>458.38907429204454</v>
      </c>
    </row>
    <row r="370" spans="1:13" x14ac:dyDescent="0.25">
      <c r="A370" s="7" t="s">
        <v>321</v>
      </c>
      <c r="B370" t="s">
        <v>799</v>
      </c>
      <c r="C370" s="15" t="s">
        <v>940</v>
      </c>
      <c r="D370">
        <v>1500</v>
      </c>
      <c r="E370" t="s">
        <v>959</v>
      </c>
      <c r="F370" s="4">
        <f>Table132[[#This Row],[CAPACITY_kT]]*3.61</f>
        <v>5415</v>
      </c>
      <c r="G370">
        <v>39.574632657651598</v>
      </c>
      <c r="H370">
        <v>121.25418054489</v>
      </c>
      <c r="I370" t="s">
        <v>886</v>
      </c>
      <c r="J370" t="s">
        <v>882</v>
      </c>
      <c r="K370" t="s">
        <v>883</v>
      </c>
      <c r="L370" s="17">
        <f>133747.7*Table132[[#This Row],[CAPACITY_kT]]/72215</f>
        <v>2778.1146576196084</v>
      </c>
      <c r="M370" s="17">
        <f>73561.26*Table132[[#This Row],[CAPACITY_kT]]/72215</f>
        <v>1527.9635809734818</v>
      </c>
    </row>
    <row r="371" spans="1:13" x14ac:dyDescent="0.25">
      <c r="A371" s="7" t="s">
        <v>322</v>
      </c>
      <c r="B371" t="s">
        <v>919</v>
      </c>
      <c r="C371" s="15" t="s">
        <v>940</v>
      </c>
      <c r="D371">
        <v>1500</v>
      </c>
      <c r="E371">
        <v>0</v>
      </c>
      <c r="F371" s="4">
        <f>Table132[[#This Row],[CAPACITY_kT]]*3.61</f>
        <v>5415</v>
      </c>
      <c r="G371">
        <v>39.569844336208703</v>
      </c>
      <c r="H371">
        <v>121.25163776301299</v>
      </c>
      <c r="I371" t="s">
        <v>887</v>
      </c>
      <c r="J371" t="s">
        <v>881</v>
      </c>
      <c r="K371" t="s">
        <v>883</v>
      </c>
      <c r="L371" s="17">
        <f>133747.7*Table132[[#This Row],[CAPACITY_kT]]/72215</f>
        <v>2778.1146576196084</v>
      </c>
      <c r="M371" s="17">
        <f>73561.26*Table132[[#This Row],[CAPACITY_kT]]/72215</f>
        <v>1527.9635809734818</v>
      </c>
    </row>
    <row r="372" spans="1:13" x14ac:dyDescent="0.25">
      <c r="A372" s="7" t="s">
        <v>323</v>
      </c>
      <c r="B372" t="s">
        <v>920</v>
      </c>
      <c r="C372" s="15" t="s">
        <v>940</v>
      </c>
      <c r="D372">
        <v>1500</v>
      </c>
      <c r="E372">
        <v>0</v>
      </c>
      <c r="F372" s="4">
        <f>Table132[[#This Row],[CAPACITY_kT]]*3.61</f>
        <v>5415</v>
      </c>
      <c r="G372">
        <v>38.250110254486103</v>
      </c>
      <c r="H372">
        <v>109.73689882145101</v>
      </c>
      <c r="I372" t="s">
        <v>898</v>
      </c>
      <c r="J372" t="s">
        <v>881</v>
      </c>
      <c r="K372" t="s">
        <v>758</v>
      </c>
      <c r="L372" s="17">
        <f>133747.7*Table132[[#This Row],[CAPACITY_kT]]/72215</f>
        <v>2778.1146576196084</v>
      </c>
      <c r="M372" s="17">
        <f>73561.26*Table132[[#This Row],[CAPACITY_kT]]/72215</f>
        <v>1527.9635809734818</v>
      </c>
    </row>
    <row r="373" spans="1:13" x14ac:dyDescent="0.25">
      <c r="A373" s="7" t="s">
        <v>324</v>
      </c>
      <c r="B373" t="s">
        <v>921</v>
      </c>
      <c r="C373" s="15" t="s">
        <v>940</v>
      </c>
      <c r="D373">
        <v>1000</v>
      </c>
      <c r="E373" t="s">
        <v>957</v>
      </c>
      <c r="F373" s="4">
        <f>Table132[[#This Row],[CAPACITY_kT]]*3.61</f>
        <v>3610</v>
      </c>
      <c r="G373">
        <v>22.747318073737901</v>
      </c>
      <c r="H373">
        <v>114.60609759507101</v>
      </c>
      <c r="I373" t="s">
        <v>886</v>
      </c>
      <c r="J373" t="s">
        <v>882</v>
      </c>
      <c r="L373" s="17">
        <f>133747.7*Table132[[#This Row],[CAPACITY_kT]]/72215</f>
        <v>1852.0764384130723</v>
      </c>
      <c r="M373" s="17">
        <f>73561.26*Table132[[#This Row],[CAPACITY_kT]]/72215</f>
        <v>1018.6423873156547</v>
      </c>
    </row>
    <row r="374" spans="1:13" x14ac:dyDescent="0.25">
      <c r="A374" s="7" t="s">
        <v>325</v>
      </c>
      <c r="B374" t="s">
        <v>922</v>
      </c>
      <c r="C374" s="15" t="s">
        <v>940</v>
      </c>
      <c r="D374">
        <v>1200</v>
      </c>
      <c r="E374" t="s">
        <v>958</v>
      </c>
      <c r="F374" s="4">
        <f>Table132[[#This Row],[CAPACITY_kT]]*3.61</f>
        <v>4332</v>
      </c>
      <c r="G374">
        <v>22.753254547002701</v>
      </c>
      <c r="H374">
        <v>114.57983340421499</v>
      </c>
      <c r="I374" t="s">
        <v>886</v>
      </c>
      <c r="J374" t="s">
        <v>882</v>
      </c>
      <c r="L374" s="17">
        <f>133747.7*Table132[[#This Row],[CAPACITY_kT]]/72215</f>
        <v>2222.4917260956863</v>
      </c>
      <c r="M374" s="17">
        <f>73561.26*Table132[[#This Row],[CAPACITY_kT]]/72215</f>
        <v>1222.3708647787855</v>
      </c>
    </row>
    <row r="375" spans="1:13" x14ac:dyDescent="0.25">
      <c r="A375" s="7" t="s">
        <v>326</v>
      </c>
      <c r="B375" t="s">
        <v>802</v>
      </c>
      <c r="C375" s="15" t="s">
        <v>940</v>
      </c>
      <c r="D375">
        <v>740</v>
      </c>
      <c r="E375" t="s">
        <v>941</v>
      </c>
      <c r="F375" s="4">
        <f>Table132[[#This Row],[CAPACITY_kT]]*3.61</f>
        <v>2671.4</v>
      </c>
      <c r="G375">
        <v>32.245791721811599</v>
      </c>
      <c r="H375">
        <v>118.801965917581</v>
      </c>
      <c r="I375" t="s">
        <v>886</v>
      </c>
      <c r="J375" t="s">
        <v>882</v>
      </c>
      <c r="K375" t="s">
        <v>883</v>
      </c>
      <c r="L375" s="17">
        <f>133747.7*Table132[[#This Row],[CAPACITY_kT]]/72215</f>
        <v>1370.5365644256735</v>
      </c>
      <c r="M375" s="17">
        <f>73561.26*Table132[[#This Row],[CAPACITY_kT]]/72215</f>
        <v>753.79536661358441</v>
      </c>
    </row>
    <row r="376" spans="1:13" x14ac:dyDescent="0.25">
      <c r="A376" s="7" t="s">
        <v>327</v>
      </c>
      <c r="B376" t="s">
        <v>803</v>
      </c>
      <c r="C376" s="15" t="s">
        <v>940</v>
      </c>
      <c r="D376">
        <v>800</v>
      </c>
      <c r="E376" t="s">
        <v>941</v>
      </c>
      <c r="F376" s="4">
        <f>Table132[[#This Row],[CAPACITY_kT]]*3.61</f>
        <v>2888</v>
      </c>
      <c r="G376">
        <v>32.234659572394897</v>
      </c>
      <c r="H376">
        <v>118.774624114472</v>
      </c>
      <c r="I376" t="s">
        <v>886</v>
      </c>
      <c r="J376" t="s">
        <v>882</v>
      </c>
      <c r="K376" t="s">
        <v>883</v>
      </c>
      <c r="L376" s="17">
        <f>133747.7*Table132[[#This Row],[CAPACITY_kT]]/72215</f>
        <v>1481.6611507304578</v>
      </c>
      <c r="M376" s="17">
        <f>73561.26*Table132[[#This Row],[CAPACITY_kT]]/72215</f>
        <v>814.9139098525236</v>
      </c>
    </row>
    <row r="377" spans="1:13" x14ac:dyDescent="0.25">
      <c r="A377" s="7" t="s">
        <v>328</v>
      </c>
      <c r="B377" t="s">
        <v>804</v>
      </c>
      <c r="C377" s="15" t="s">
        <v>940</v>
      </c>
      <c r="D377">
        <v>940</v>
      </c>
      <c r="E377" t="s">
        <v>960</v>
      </c>
      <c r="F377" s="4">
        <f>Table132[[#This Row],[CAPACITY_kT]]*3.61</f>
        <v>3393.4</v>
      </c>
      <c r="G377">
        <v>41.825863908226196</v>
      </c>
      <c r="H377">
        <v>124.041369986156</v>
      </c>
      <c r="I377" t="s">
        <v>886</v>
      </c>
      <c r="J377" t="s">
        <v>882</v>
      </c>
      <c r="K377" t="s">
        <v>883</v>
      </c>
      <c r="L377" s="17">
        <f>133747.7*Table132[[#This Row],[CAPACITY_kT]]/72215</f>
        <v>1740.951852108288</v>
      </c>
      <c r="M377" s="17">
        <f>73561.26*Table132[[#This Row],[CAPACITY_kT]]/72215</f>
        <v>957.52384407671525</v>
      </c>
    </row>
    <row r="378" spans="1:13" x14ac:dyDescent="0.25">
      <c r="A378" s="7" t="s">
        <v>329</v>
      </c>
      <c r="B378" t="s">
        <v>923</v>
      </c>
      <c r="C378" s="15" t="s">
        <v>940</v>
      </c>
      <c r="D378">
        <v>650</v>
      </c>
      <c r="E378" t="s">
        <v>959</v>
      </c>
      <c r="F378" s="4">
        <f>Table132[[#This Row],[CAPACITY_kT]]*3.61</f>
        <v>2346.5</v>
      </c>
      <c r="G378">
        <v>32.144696273609398</v>
      </c>
      <c r="H378">
        <v>119.971316393593</v>
      </c>
      <c r="I378" t="s">
        <v>890</v>
      </c>
      <c r="J378" t="s">
        <v>882</v>
      </c>
      <c r="K378" t="s">
        <v>758</v>
      </c>
      <c r="L378" s="17">
        <f>133747.7*Table132[[#This Row],[CAPACITY_kT]]/72215</f>
        <v>1203.8496849684971</v>
      </c>
      <c r="M378" s="17">
        <f>73561.26*Table132[[#This Row],[CAPACITY_kT]]/72215</f>
        <v>662.11755175517555</v>
      </c>
    </row>
    <row r="379" spans="1:13" x14ac:dyDescent="0.25">
      <c r="A379" s="7" t="s">
        <v>330</v>
      </c>
      <c r="B379" t="s">
        <v>924</v>
      </c>
      <c r="C379" s="15" t="s">
        <v>940</v>
      </c>
      <c r="D379">
        <v>300</v>
      </c>
      <c r="E379" t="s">
        <v>966</v>
      </c>
      <c r="F379" s="4">
        <f>Table132[[#This Row],[CAPACITY_kT]]*3.61</f>
        <v>1083</v>
      </c>
      <c r="G379">
        <v>43.837355634277799</v>
      </c>
      <c r="H379">
        <v>87.507412311635093</v>
      </c>
      <c r="I379" t="s">
        <v>898</v>
      </c>
      <c r="J379" t="s">
        <v>882</v>
      </c>
      <c r="K379" t="s">
        <v>758</v>
      </c>
      <c r="L379" s="17">
        <f>133747.7*Table132[[#This Row],[CAPACITY_kT]]/72215</f>
        <v>555.62293152392158</v>
      </c>
      <c r="M379" s="17">
        <f>73561.26*Table132[[#This Row],[CAPACITY_kT]]/72215</f>
        <v>305.59271619469638</v>
      </c>
    </row>
    <row r="380" spans="1:13" x14ac:dyDescent="0.25">
      <c r="A380" s="7" t="s">
        <v>331</v>
      </c>
      <c r="B380" t="s">
        <v>925</v>
      </c>
      <c r="C380" s="15" t="s">
        <v>940</v>
      </c>
      <c r="D380">
        <v>1500</v>
      </c>
      <c r="E380">
        <v>0</v>
      </c>
      <c r="F380" s="4">
        <f>Table132[[#This Row],[CAPACITY_kT]]*3.61</f>
        <v>5415</v>
      </c>
      <c r="G380">
        <v>25.506453270970699</v>
      </c>
      <c r="H380">
        <v>119.1806185244</v>
      </c>
      <c r="I380" t="s">
        <v>884</v>
      </c>
      <c r="J380" t="s">
        <v>881</v>
      </c>
      <c r="K380" t="s">
        <v>758</v>
      </c>
      <c r="L380" s="17">
        <f>133747.7*Table132[[#This Row],[CAPACITY_kT]]/72215</f>
        <v>2778.1146576196084</v>
      </c>
      <c r="M380" s="17">
        <f>73561.26*Table132[[#This Row],[CAPACITY_kT]]/72215</f>
        <v>1527.9635809734818</v>
      </c>
    </row>
    <row r="381" spans="1:13" x14ac:dyDescent="0.25">
      <c r="A381" s="7" t="s">
        <v>332</v>
      </c>
      <c r="B381" t="s">
        <v>808</v>
      </c>
      <c r="C381" s="15" t="s">
        <v>940</v>
      </c>
      <c r="D381">
        <v>265</v>
      </c>
      <c r="E381" t="s">
        <v>952</v>
      </c>
      <c r="F381" s="4">
        <f>Table132[[#This Row],[CAPACITY_kT]]*3.61</f>
        <v>956.65</v>
      </c>
      <c r="G381">
        <v>41.787822947213797</v>
      </c>
      <c r="H381">
        <v>123.260235686361</v>
      </c>
      <c r="I381" t="s">
        <v>888</v>
      </c>
      <c r="J381" t="s">
        <v>882</v>
      </c>
      <c r="K381" t="s">
        <v>883</v>
      </c>
      <c r="L381" s="17">
        <f>133747.7*Table132[[#This Row],[CAPACITY_kT]]/72215</f>
        <v>490.8002561794641</v>
      </c>
      <c r="M381" s="17">
        <f>73561.26*Table132[[#This Row],[CAPACITY_kT]]/72215</f>
        <v>269.94023263864847</v>
      </c>
    </row>
    <row r="382" spans="1:13" x14ac:dyDescent="0.25">
      <c r="A382" s="7" t="s">
        <v>333</v>
      </c>
      <c r="B382" t="s">
        <v>810</v>
      </c>
      <c r="C382" s="15" t="s">
        <v>940</v>
      </c>
      <c r="D382">
        <v>1000</v>
      </c>
      <c r="E382">
        <v>0</v>
      </c>
      <c r="F382" s="4">
        <f>Table132[[#This Row],[CAPACITY_kT]]*3.61</f>
        <v>3610</v>
      </c>
      <c r="G382">
        <v>34.908121153230802</v>
      </c>
      <c r="H382">
        <v>112.601203841207</v>
      </c>
      <c r="I382" t="s">
        <v>887</v>
      </c>
      <c r="J382" t="s">
        <v>881</v>
      </c>
      <c r="K382" t="s">
        <v>883</v>
      </c>
      <c r="L382" s="17">
        <f>133747.7*Table132[[#This Row],[CAPACITY_kT]]/72215</f>
        <v>1852.0764384130723</v>
      </c>
      <c r="M382" s="17">
        <f>73561.26*Table132[[#This Row],[CAPACITY_kT]]/72215</f>
        <v>1018.6423873156547</v>
      </c>
    </row>
    <row r="383" spans="1:13" x14ac:dyDescent="0.25">
      <c r="A383" s="7" t="s">
        <v>334</v>
      </c>
      <c r="B383" t="s">
        <v>926</v>
      </c>
      <c r="C383" s="15" t="s">
        <v>940</v>
      </c>
      <c r="D383">
        <v>300</v>
      </c>
      <c r="E383" t="s">
        <v>942</v>
      </c>
      <c r="F383" s="4">
        <f>Table132[[#This Row],[CAPACITY_kT]]*3.61</f>
        <v>1083</v>
      </c>
      <c r="G383">
        <v>30.610813381462599</v>
      </c>
      <c r="H383">
        <v>121.03365550134301</v>
      </c>
      <c r="I383" t="s">
        <v>898</v>
      </c>
      <c r="J383" t="s">
        <v>882</v>
      </c>
      <c r="K383" t="s">
        <v>883</v>
      </c>
      <c r="L383" s="17">
        <f>133747.7*Table132[[#This Row],[CAPACITY_kT]]/72215</f>
        <v>555.62293152392158</v>
      </c>
      <c r="M383" s="17">
        <f>73561.26*Table132[[#This Row],[CAPACITY_kT]]/72215</f>
        <v>305.59271619469638</v>
      </c>
    </row>
    <row r="384" spans="1:13" x14ac:dyDescent="0.25">
      <c r="A384" s="7" t="s">
        <v>335</v>
      </c>
      <c r="B384" t="s">
        <v>811</v>
      </c>
      <c r="C384" s="15" t="s">
        <v>940</v>
      </c>
      <c r="D384">
        <v>1400</v>
      </c>
      <c r="E384" t="s">
        <v>959</v>
      </c>
      <c r="F384" s="4">
        <f>Table132[[#This Row],[CAPACITY_kT]]*3.61</f>
        <v>5054</v>
      </c>
      <c r="G384">
        <v>29.9723448320001</v>
      </c>
      <c r="H384">
        <v>121.67251589918401</v>
      </c>
      <c r="I384" t="s">
        <v>886</v>
      </c>
      <c r="J384">
        <v>2020</v>
      </c>
      <c r="L384" s="17">
        <f>133747.7*Table132[[#This Row],[CAPACITY_kT]]/72215</f>
        <v>2592.9070137783015</v>
      </c>
      <c r="M384" s="17">
        <f>73561.26*Table132[[#This Row],[CAPACITY_kT]]/72215</f>
        <v>1426.0993422419165</v>
      </c>
    </row>
    <row r="385" spans="1:13" x14ac:dyDescent="0.25">
      <c r="A385" s="7" t="s">
        <v>336</v>
      </c>
      <c r="B385" t="s">
        <v>812</v>
      </c>
      <c r="C385" s="15" t="s">
        <v>940</v>
      </c>
      <c r="D385">
        <v>1400</v>
      </c>
      <c r="E385" t="s">
        <v>961</v>
      </c>
      <c r="F385" s="4">
        <f>Table132[[#This Row],[CAPACITY_kT]]*3.61</f>
        <v>5054</v>
      </c>
      <c r="G385">
        <v>29.9806375744562</v>
      </c>
      <c r="H385">
        <v>121.66080664120101</v>
      </c>
      <c r="I385" t="s">
        <v>887</v>
      </c>
      <c r="J385" t="s">
        <v>881</v>
      </c>
      <c r="L385" s="17">
        <f>133747.7*Table132[[#This Row],[CAPACITY_kT]]/72215</f>
        <v>2592.9070137783015</v>
      </c>
      <c r="M385" s="17">
        <f>73561.26*Table132[[#This Row],[CAPACITY_kT]]/72215</f>
        <v>1426.0993422419165</v>
      </c>
    </row>
    <row r="386" spans="1:13" x14ac:dyDescent="0.25">
      <c r="A386" s="7" t="s">
        <v>337</v>
      </c>
      <c r="B386" t="s">
        <v>927</v>
      </c>
      <c r="C386" s="15" t="s">
        <v>940</v>
      </c>
      <c r="D386">
        <v>1000</v>
      </c>
      <c r="E386">
        <v>0</v>
      </c>
      <c r="F386" s="4">
        <f>Table132[[#This Row],[CAPACITY_kT]]*3.61</f>
        <v>3610</v>
      </c>
      <c r="G386">
        <v>20.023903949168101</v>
      </c>
      <c r="H386">
        <v>110.262618007475</v>
      </c>
      <c r="I386" t="s">
        <v>887</v>
      </c>
      <c r="J386" t="s">
        <v>881</v>
      </c>
      <c r="K386" t="s">
        <v>758</v>
      </c>
      <c r="L386" s="17">
        <f>133747.7*Table132[[#This Row],[CAPACITY_kT]]/72215</f>
        <v>1852.0764384130723</v>
      </c>
      <c r="M386" s="17">
        <f>73561.26*Table132[[#This Row],[CAPACITY_kT]]/72215</f>
        <v>1018.6423873156547</v>
      </c>
    </row>
    <row r="387" spans="1:13" x14ac:dyDescent="0.25">
      <c r="A387" s="7" t="s">
        <v>338</v>
      </c>
      <c r="B387" t="s">
        <v>814</v>
      </c>
      <c r="C387" s="15" t="s">
        <v>940</v>
      </c>
      <c r="D387">
        <v>400</v>
      </c>
      <c r="E387">
        <v>0</v>
      </c>
      <c r="F387" s="4">
        <f>Table132[[#This Row],[CAPACITY_kT]]*3.61</f>
        <v>1444</v>
      </c>
      <c r="G387">
        <v>46.037333009544803</v>
      </c>
      <c r="H387">
        <v>124.81281606939299</v>
      </c>
      <c r="I387" t="s">
        <v>889</v>
      </c>
      <c r="J387">
        <v>2020</v>
      </c>
      <c r="K387" t="s">
        <v>758</v>
      </c>
      <c r="L387" s="17">
        <f>133747.7*Table132[[#This Row],[CAPACITY_kT]]/72215</f>
        <v>740.83057536522892</v>
      </c>
      <c r="M387" s="17">
        <f>73561.26*Table132[[#This Row],[CAPACITY_kT]]/72215</f>
        <v>407.4569549262618</v>
      </c>
    </row>
    <row r="388" spans="1:13" x14ac:dyDescent="0.25">
      <c r="A388" s="7" t="s">
        <v>339</v>
      </c>
      <c r="B388" t="s">
        <v>816</v>
      </c>
      <c r="C388" s="15" t="s">
        <v>940</v>
      </c>
      <c r="D388">
        <v>710</v>
      </c>
      <c r="E388" t="s">
        <v>941</v>
      </c>
      <c r="F388" s="4">
        <f>Table132[[#This Row],[CAPACITY_kT]]*3.61</f>
        <v>2563.1</v>
      </c>
      <c r="G388">
        <v>39.729578280873</v>
      </c>
      <c r="H388">
        <v>115.962605417227</v>
      </c>
      <c r="I388" t="s">
        <v>887</v>
      </c>
      <c r="J388" t="s">
        <v>882</v>
      </c>
      <c r="K388" t="s">
        <v>883</v>
      </c>
      <c r="L388" s="17">
        <f>133747.7*Table132[[#This Row],[CAPACITY_kT]]/72215</f>
        <v>1314.9742712732814</v>
      </c>
      <c r="M388" s="17">
        <f>73561.26*Table132[[#This Row],[CAPACITY_kT]]/72215</f>
        <v>723.23609499411475</v>
      </c>
    </row>
    <row r="389" spans="1:13" x14ac:dyDescent="0.25">
      <c r="A389" s="7" t="s">
        <v>340</v>
      </c>
      <c r="B389" t="s">
        <v>817</v>
      </c>
      <c r="C389" s="15" t="s">
        <v>940</v>
      </c>
      <c r="D389">
        <v>1320</v>
      </c>
      <c r="E389" t="s">
        <v>963</v>
      </c>
      <c r="F389" s="4">
        <f>Table132[[#This Row],[CAPACITY_kT]]*3.61</f>
        <v>4765.2</v>
      </c>
      <c r="G389">
        <v>44.359126210245201</v>
      </c>
      <c r="H389">
        <v>84.868425349162493</v>
      </c>
      <c r="I389" t="s">
        <v>886</v>
      </c>
      <c r="J389" t="s">
        <v>882</v>
      </c>
      <c r="K389" t="s">
        <v>883</v>
      </c>
      <c r="L389" s="17">
        <f>133747.7*Table132[[#This Row],[CAPACITY_kT]]/72215</f>
        <v>2444.7408987052554</v>
      </c>
      <c r="M389" s="17">
        <f>73561.26*Table132[[#This Row],[CAPACITY_kT]]/72215</f>
        <v>1344.6079512566639</v>
      </c>
    </row>
    <row r="390" spans="1:13" x14ac:dyDescent="0.25">
      <c r="A390" s="7" t="s">
        <v>341</v>
      </c>
      <c r="B390" t="s">
        <v>928</v>
      </c>
      <c r="C390" s="15" t="s">
        <v>940</v>
      </c>
      <c r="D390">
        <v>370</v>
      </c>
      <c r="E390" t="s">
        <v>942</v>
      </c>
      <c r="F390" s="4">
        <f>Table132[[#This Row],[CAPACITY_kT]]*3.61</f>
        <v>1335.7</v>
      </c>
      <c r="G390">
        <v>34.609324257222198</v>
      </c>
      <c r="H390">
        <v>119.498049789162</v>
      </c>
      <c r="I390" t="s">
        <v>898</v>
      </c>
      <c r="J390" t="s">
        <v>882</v>
      </c>
      <c r="K390" t="s">
        <v>758</v>
      </c>
      <c r="L390" s="17">
        <f>133747.7*Table132[[#This Row],[CAPACITY_kT]]/72215</f>
        <v>685.26828221283677</v>
      </c>
      <c r="M390" s="17">
        <f>73561.26*Table132[[#This Row],[CAPACITY_kT]]/72215</f>
        <v>376.8976833067922</v>
      </c>
    </row>
    <row r="391" spans="1:13" x14ac:dyDescent="0.25">
      <c r="A391" s="7" t="s">
        <v>342</v>
      </c>
      <c r="B391" t="s">
        <v>820</v>
      </c>
      <c r="C391" s="15" t="s">
        <v>940</v>
      </c>
      <c r="D391">
        <v>1100</v>
      </c>
      <c r="E391" t="s">
        <v>965</v>
      </c>
      <c r="F391" s="4">
        <f>Table132[[#This Row],[CAPACITY_kT]]*3.61</f>
        <v>3971</v>
      </c>
      <c r="G391">
        <v>34.639888085964898</v>
      </c>
      <c r="H391">
        <v>119.486133043509</v>
      </c>
      <c r="I391" t="s">
        <v>887</v>
      </c>
      <c r="J391" t="s">
        <v>881</v>
      </c>
      <c r="K391" t="s">
        <v>758</v>
      </c>
      <c r="L391" s="17">
        <f>133747.7*Table132[[#This Row],[CAPACITY_kT]]/72215</f>
        <v>2037.2840822543792</v>
      </c>
      <c r="M391" s="17">
        <f>73561.26*Table132[[#This Row],[CAPACITY_kT]]/72215</f>
        <v>1120.5066260472202</v>
      </c>
    </row>
    <row r="392" spans="1:13" x14ac:dyDescent="0.25">
      <c r="A392" s="7" t="s">
        <v>343</v>
      </c>
      <c r="B392" t="s">
        <v>630</v>
      </c>
      <c r="C392" s="15" t="s">
        <v>940</v>
      </c>
      <c r="D392">
        <v>300</v>
      </c>
      <c r="E392" t="s">
        <v>942</v>
      </c>
      <c r="F392" s="4">
        <f>Table132[[#This Row],[CAPACITY_kT]]*3.61</f>
        <v>1083</v>
      </c>
      <c r="G392">
        <v>40.581482594625399</v>
      </c>
      <c r="H392">
        <v>109.88358769621</v>
      </c>
      <c r="I392" t="s">
        <v>898</v>
      </c>
      <c r="J392" t="s">
        <v>882</v>
      </c>
      <c r="K392" t="s">
        <v>883</v>
      </c>
      <c r="L392" s="17">
        <f>133747.7*Table132[[#This Row],[CAPACITY_kT]]/72215</f>
        <v>555.62293152392158</v>
      </c>
      <c r="M392" s="17">
        <f>73561.26*Table132[[#This Row],[CAPACITY_kT]]/72215</f>
        <v>305.59271619469638</v>
      </c>
    </row>
    <row r="393" spans="1:13" x14ac:dyDescent="0.25">
      <c r="A393" s="7" t="s">
        <v>344</v>
      </c>
      <c r="B393" t="s">
        <v>929</v>
      </c>
      <c r="C393" s="15" t="s">
        <v>940</v>
      </c>
      <c r="D393">
        <v>370</v>
      </c>
      <c r="E393" t="s">
        <v>956</v>
      </c>
      <c r="F393" s="4">
        <f>Table132[[#This Row],[CAPACITY_kT]]*3.61</f>
        <v>1335.7</v>
      </c>
      <c r="G393">
        <v>38.180506336995897</v>
      </c>
      <c r="H393">
        <v>106.627688811741</v>
      </c>
      <c r="I393" t="s">
        <v>898</v>
      </c>
      <c r="J393" t="s">
        <v>881</v>
      </c>
      <c r="K393" t="s">
        <v>883</v>
      </c>
      <c r="L393" s="17">
        <f>133747.7*Table132[[#This Row],[CAPACITY_kT]]/72215</f>
        <v>685.26828221283677</v>
      </c>
      <c r="M393" s="17">
        <f>73561.26*Table132[[#This Row],[CAPACITY_kT]]/72215</f>
        <v>376.8976833067922</v>
      </c>
    </row>
    <row r="394" spans="1:13" x14ac:dyDescent="0.25">
      <c r="A394" s="7" t="s">
        <v>345</v>
      </c>
      <c r="B394" t="s">
        <v>632</v>
      </c>
      <c r="C394" s="15" t="s">
        <v>940</v>
      </c>
      <c r="D394">
        <v>270</v>
      </c>
      <c r="E394" t="s">
        <v>942</v>
      </c>
      <c r="F394" s="4">
        <f>Table132[[#This Row],[CAPACITY_kT]]*3.61</f>
        <v>974.69999999999993</v>
      </c>
      <c r="G394">
        <v>43.863150112597197</v>
      </c>
      <c r="H394">
        <v>87.650233439598694</v>
      </c>
      <c r="I394" t="s">
        <v>898</v>
      </c>
      <c r="J394" t="s">
        <v>882</v>
      </c>
      <c r="K394" t="s">
        <v>758</v>
      </c>
      <c r="L394" s="17">
        <f>133747.7*Table132[[#This Row],[CAPACITY_kT]]/72215</f>
        <v>500.06063837152948</v>
      </c>
      <c r="M394" s="17">
        <f>73561.26*Table132[[#This Row],[CAPACITY_kT]]/72215</f>
        <v>275.03344457522672</v>
      </c>
    </row>
    <row r="395" spans="1:13" x14ac:dyDescent="0.25">
      <c r="A395" s="7" t="s">
        <v>346</v>
      </c>
      <c r="B395" t="s">
        <v>623</v>
      </c>
      <c r="C395" s="15" t="s">
        <v>940</v>
      </c>
      <c r="D395">
        <v>300</v>
      </c>
      <c r="E395" t="s">
        <v>942</v>
      </c>
      <c r="F395" s="4">
        <f>Table132[[#This Row],[CAPACITY_kT]]*3.61</f>
        <v>1083</v>
      </c>
      <c r="G395">
        <v>38.638580647447</v>
      </c>
      <c r="H395">
        <v>109.991658488672</v>
      </c>
      <c r="I395" t="s">
        <v>898</v>
      </c>
      <c r="J395" t="s">
        <v>882</v>
      </c>
      <c r="K395" t="s">
        <v>758</v>
      </c>
      <c r="L395" s="17">
        <f>133747.7*Table132[[#This Row],[CAPACITY_kT]]/72215</f>
        <v>555.62293152392158</v>
      </c>
      <c r="M395" s="17">
        <f>73561.26*Table132[[#This Row],[CAPACITY_kT]]/72215</f>
        <v>305.59271619469638</v>
      </c>
    </row>
    <row r="396" spans="1:13" x14ac:dyDescent="0.25">
      <c r="A396" s="7" t="s">
        <v>347</v>
      </c>
      <c r="B396" t="s">
        <v>823</v>
      </c>
      <c r="C396" s="15" t="s">
        <v>940</v>
      </c>
      <c r="D396">
        <v>800</v>
      </c>
      <c r="E396">
        <v>0</v>
      </c>
      <c r="F396" s="4">
        <f>Table132[[#This Row],[CAPACITY_kT]]*3.61</f>
        <v>2888</v>
      </c>
      <c r="G396">
        <v>25.919389987719601</v>
      </c>
      <c r="H396">
        <v>119.237302460219</v>
      </c>
      <c r="I396" t="s">
        <v>887</v>
      </c>
      <c r="J396" t="s">
        <v>881</v>
      </c>
      <c r="K396" t="s">
        <v>758</v>
      </c>
      <c r="L396" s="17">
        <f>133747.7*Table132[[#This Row],[CAPACITY_kT]]/72215</f>
        <v>1481.6611507304578</v>
      </c>
      <c r="M396" s="17">
        <f>73561.26*Table132[[#This Row],[CAPACITY_kT]]/72215</f>
        <v>814.9139098525236</v>
      </c>
    </row>
    <row r="397" spans="1:13" x14ac:dyDescent="0.25">
      <c r="A397" s="7" t="s">
        <v>348</v>
      </c>
      <c r="B397" t="s">
        <v>824</v>
      </c>
      <c r="C397" s="15" t="s">
        <v>940</v>
      </c>
      <c r="D397">
        <v>1100</v>
      </c>
      <c r="E397" t="s">
        <v>941</v>
      </c>
      <c r="F397" s="4">
        <f>Table132[[#This Row],[CAPACITY_kT]]*3.61</f>
        <v>3971</v>
      </c>
      <c r="G397">
        <v>25.177698429563101</v>
      </c>
      <c r="H397">
        <v>118.93697167145601</v>
      </c>
      <c r="I397" t="s">
        <v>886</v>
      </c>
      <c r="J397" t="s">
        <v>882</v>
      </c>
      <c r="K397" t="s">
        <v>883</v>
      </c>
      <c r="L397" s="17">
        <f>133747.7*Table132[[#This Row],[CAPACITY_kT]]/72215</f>
        <v>2037.2840822543792</v>
      </c>
      <c r="M397" s="17">
        <f>73561.26*Table132[[#This Row],[CAPACITY_kT]]/72215</f>
        <v>1120.5066260472202</v>
      </c>
    </row>
    <row r="398" spans="1:13" x14ac:dyDescent="0.25">
      <c r="A398" s="7" t="s">
        <v>349</v>
      </c>
      <c r="B398" t="s">
        <v>930</v>
      </c>
      <c r="C398" s="15" t="s">
        <v>940</v>
      </c>
      <c r="D398">
        <v>2000</v>
      </c>
      <c r="E398">
        <v>0</v>
      </c>
      <c r="F398" s="4">
        <f>Table132[[#This Row],[CAPACITY_kT]]*3.61</f>
        <v>7220</v>
      </c>
      <c r="G398">
        <v>41.402249006387798</v>
      </c>
      <c r="H398">
        <v>122.386385241319</v>
      </c>
      <c r="I398" t="s">
        <v>890</v>
      </c>
      <c r="J398" t="s">
        <v>881</v>
      </c>
      <c r="K398" t="s">
        <v>883</v>
      </c>
      <c r="L398" s="17">
        <f>133747.7*Table132[[#This Row],[CAPACITY_kT]]/72215</f>
        <v>3704.1528768261446</v>
      </c>
      <c r="M398" s="17">
        <f>73561.26*Table132[[#This Row],[CAPACITY_kT]]/72215</f>
        <v>2037.2847746313093</v>
      </c>
    </row>
    <row r="399" spans="1:13" x14ac:dyDescent="0.25">
      <c r="A399" s="7" t="s">
        <v>350</v>
      </c>
      <c r="B399" t="s">
        <v>827</v>
      </c>
      <c r="C399" s="15" t="s">
        <v>940</v>
      </c>
      <c r="D399">
        <v>1000</v>
      </c>
      <c r="E399" t="s">
        <v>941</v>
      </c>
      <c r="F399" s="4">
        <f>Table132[[#This Row],[CAPACITY_kT]]*3.61</f>
        <v>3610</v>
      </c>
      <c r="G399">
        <v>21.577073110117698</v>
      </c>
      <c r="H399">
        <v>110.96500063049</v>
      </c>
      <c r="I399" t="s">
        <v>886</v>
      </c>
      <c r="J399" t="s">
        <v>882</v>
      </c>
      <c r="K399" t="s">
        <v>883</v>
      </c>
      <c r="L399" s="17">
        <f>133747.7*Table132[[#This Row],[CAPACITY_kT]]/72215</f>
        <v>1852.0764384130723</v>
      </c>
      <c r="M399" s="17">
        <f>73561.26*Table132[[#This Row],[CAPACITY_kT]]/72215</f>
        <v>1018.6423873156547</v>
      </c>
    </row>
    <row r="400" spans="1:13" x14ac:dyDescent="0.25">
      <c r="A400" s="7" t="s">
        <v>351</v>
      </c>
      <c r="B400" s="14" t="s">
        <v>931</v>
      </c>
      <c r="C400" s="15" t="s">
        <v>940</v>
      </c>
      <c r="D400">
        <v>330</v>
      </c>
      <c r="E400" t="s">
        <v>942</v>
      </c>
      <c r="F400" s="4">
        <f>Table132[[#This Row],[CAPACITY_kT]]*3.61</f>
        <v>1191.3</v>
      </c>
      <c r="G400">
        <v>34.897044117477201</v>
      </c>
      <c r="H400">
        <v>109.69750525488701</v>
      </c>
      <c r="I400" t="s">
        <v>898</v>
      </c>
      <c r="J400" t="s">
        <v>882</v>
      </c>
      <c r="K400" t="s">
        <v>758</v>
      </c>
      <c r="L400" s="17">
        <f>133747.7*Table132[[#This Row],[CAPACITY_kT]]/72215</f>
        <v>611.18522467631385</v>
      </c>
      <c r="M400" s="17">
        <f>73561.26*Table132[[#This Row],[CAPACITY_kT]]/72215</f>
        <v>336.15198781416598</v>
      </c>
    </row>
    <row r="401" spans="1:13" x14ac:dyDescent="0.25">
      <c r="A401" s="7" t="s">
        <v>352</v>
      </c>
      <c r="B401" t="s">
        <v>932</v>
      </c>
      <c r="C401" s="15" t="s">
        <v>940</v>
      </c>
      <c r="D401">
        <v>450</v>
      </c>
      <c r="E401" t="s">
        <v>967</v>
      </c>
      <c r="F401" s="4">
        <f>Table132[[#This Row],[CAPACITY_kT]]*3.61</f>
        <v>1624.5</v>
      </c>
      <c r="G401">
        <v>40.8904550723231</v>
      </c>
      <c r="H401">
        <v>122.037908468732</v>
      </c>
      <c r="I401" t="s">
        <v>886</v>
      </c>
      <c r="J401" t="s">
        <v>882</v>
      </c>
      <c r="K401" t="s">
        <v>758</v>
      </c>
      <c r="L401" s="17">
        <f>133747.7*Table132[[#This Row],[CAPACITY_kT]]/72215</f>
        <v>833.43439728588248</v>
      </c>
      <c r="M401" s="17">
        <f>73561.26*Table132[[#This Row],[CAPACITY_kT]]/72215</f>
        <v>458.38907429204454</v>
      </c>
    </row>
    <row r="402" spans="1:13" x14ac:dyDescent="0.25">
      <c r="A402" s="7" t="s">
        <v>353</v>
      </c>
      <c r="B402" t="s">
        <v>829</v>
      </c>
      <c r="C402" s="15" t="s">
        <v>940</v>
      </c>
      <c r="D402">
        <v>1000</v>
      </c>
      <c r="E402" t="s">
        <v>969</v>
      </c>
      <c r="F402" s="4">
        <f>Table132[[#This Row],[CAPACITY_kT]]*3.61</f>
        <v>3610</v>
      </c>
      <c r="G402">
        <v>41.219178636701002</v>
      </c>
      <c r="H402">
        <v>123.21054952866101</v>
      </c>
      <c r="I402" t="s">
        <v>890</v>
      </c>
      <c r="J402" t="s">
        <v>882</v>
      </c>
      <c r="K402" t="s">
        <v>758</v>
      </c>
      <c r="L402" s="17">
        <f>133747.7*Table132[[#This Row],[CAPACITY_kT]]/72215</f>
        <v>1852.0764384130723</v>
      </c>
      <c r="M402" s="17">
        <f>73561.26*Table132[[#This Row],[CAPACITY_kT]]/72215</f>
        <v>1018.6423873156547</v>
      </c>
    </row>
    <row r="403" spans="1:13" x14ac:dyDescent="0.25">
      <c r="A403" s="7" t="s">
        <v>354</v>
      </c>
      <c r="B403" t="s">
        <v>835</v>
      </c>
      <c r="C403" s="15" t="s">
        <v>940</v>
      </c>
      <c r="D403">
        <v>1000</v>
      </c>
      <c r="E403">
        <v>0</v>
      </c>
      <c r="F403" s="4">
        <f>Table132[[#This Row],[CAPACITY_kT]]*3.61</f>
        <v>3610</v>
      </c>
      <c r="G403">
        <v>29.980421287864701</v>
      </c>
      <c r="H403">
        <v>121.676256745221</v>
      </c>
      <c r="I403" t="s">
        <v>886</v>
      </c>
      <c r="J403" t="s">
        <v>882</v>
      </c>
      <c r="K403" t="s">
        <v>883</v>
      </c>
      <c r="L403" s="17">
        <f>133747.7*Table132[[#This Row],[CAPACITY_kT]]/72215</f>
        <v>1852.0764384130723</v>
      </c>
      <c r="M403" s="17">
        <f>73561.26*Table132[[#This Row],[CAPACITY_kT]]/72215</f>
        <v>1018.6423873156547</v>
      </c>
    </row>
    <row r="404" spans="1:13" x14ac:dyDescent="0.25">
      <c r="A404" s="7" t="s">
        <v>355</v>
      </c>
      <c r="B404" t="s">
        <v>933</v>
      </c>
      <c r="C404" s="15" t="s">
        <v>940</v>
      </c>
      <c r="D404">
        <v>1200</v>
      </c>
      <c r="E404">
        <v>0</v>
      </c>
      <c r="F404" s="4">
        <f>Table132[[#This Row],[CAPACITY_kT]]*3.61</f>
        <v>4332</v>
      </c>
      <c r="G404">
        <v>29.978392068637099</v>
      </c>
      <c r="H404">
        <v>121.662266808194</v>
      </c>
      <c r="I404" t="s">
        <v>884</v>
      </c>
      <c r="J404" t="s">
        <v>881</v>
      </c>
      <c r="K404" t="s">
        <v>883</v>
      </c>
      <c r="L404" s="17">
        <f>133747.7*Table132[[#This Row],[CAPACITY_kT]]/72215</f>
        <v>2222.4917260956863</v>
      </c>
      <c r="M404" s="17">
        <f>73561.26*Table132[[#This Row],[CAPACITY_kT]]/72215</f>
        <v>1222.3708647787855</v>
      </c>
    </row>
    <row r="405" spans="1:13" x14ac:dyDescent="0.25">
      <c r="A405" s="7" t="s">
        <v>356</v>
      </c>
      <c r="B405" t="s">
        <v>934</v>
      </c>
      <c r="C405" s="15" t="s">
        <v>940</v>
      </c>
      <c r="D405">
        <v>800</v>
      </c>
      <c r="E405" t="s">
        <v>970</v>
      </c>
      <c r="F405" s="4">
        <f>Table132[[#This Row],[CAPACITY_kT]]*3.61</f>
        <v>2888</v>
      </c>
      <c r="G405">
        <v>34.348790330350901</v>
      </c>
      <c r="H405">
        <v>108.75264644988999</v>
      </c>
      <c r="I405" t="s">
        <v>890</v>
      </c>
      <c r="J405" t="s">
        <v>881</v>
      </c>
      <c r="K405" t="s">
        <v>758</v>
      </c>
      <c r="L405" s="17">
        <f>133747.7*Table132[[#This Row],[CAPACITY_kT]]/72215</f>
        <v>1481.6611507304578</v>
      </c>
      <c r="M405" s="17">
        <f>73561.26*Table132[[#This Row],[CAPACITY_kT]]/72215</f>
        <v>814.9139098525236</v>
      </c>
    </row>
    <row r="406" spans="1:13" x14ac:dyDescent="0.25">
      <c r="A406" s="7" t="s">
        <v>357</v>
      </c>
      <c r="B406" t="s">
        <v>935</v>
      </c>
      <c r="C406" s="15" t="s">
        <v>940</v>
      </c>
      <c r="D406">
        <v>130</v>
      </c>
      <c r="E406" t="s">
        <v>942</v>
      </c>
      <c r="F406" s="4">
        <f>Table132[[#This Row],[CAPACITY_kT]]*3.61</f>
        <v>469.3</v>
      </c>
      <c r="G406">
        <v>34.634350544910397</v>
      </c>
      <c r="H406">
        <v>118.31516078706299</v>
      </c>
      <c r="I406" t="s">
        <v>898</v>
      </c>
      <c r="J406" t="s">
        <v>882</v>
      </c>
      <c r="K406" t="s">
        <v>883</v>
      </c>
      <c r="L406" s="17">
        <f>133747.7*Table132[[#This Row],[CAPACITY_kT]]/72215</f>
        <v>240.76993699369936</v>
      </c>
      <c r="M406" s="17">
        <f>73561.26*Table132[[#This Row],[CAPACITY_kT]]/72215</f>
        <v>132.42351035103508</v>
      </c>
    </row>
    <row r="407" spans="1:13" x14ac:dyDescent="0.25">
      <c r="A407" s="7" t="s">
        <v>358</v>
      </c>
      <c r="B407" t="s">
        <v>936</v>
      </c>
      <c r="C407" s="15" t="s">
        <v>940</v>
      </c>
      <c r="D407">
        <v>100</v>
      </c>
      <c r="E407">
        <v>0</v>
      </c>
      <c r="F407" s="4">
        <f>Table132[[#This Row],[CAPACITY_kT]]*3.61</f>
        <v>361</v>
      </c>
      <c r="G407">
        <v>38.7514527760652</v>
      </c>
      <c r="H407">
        <v>110.17044042322</v>
      </c>
      <c r="I407" t="s">
        <v>898</v>
      </c>
      <c r="J407" t="s">
        <v>881</v>
      </c>
      <c r="K407" t="s">
        <v>883</v>
      </c>
      <c r="L407" s="17">
        <f>133747.7*Table132[[#This Row],[CAPACITY_kT]]/72215</f>
        <v>185.20764384130723</v>
      </c>
      <c r="M407" s="17">
        <f>73561.26*Table132[[#This Row],[CAPACITY_kT]]/72215</f>
        <v>101.86423873156545</v>
      </c>
    </row>
    <row r="408" spans="1:13" x14ac:dyDescent="0.25">
      <c r="A408" s="7" t="s">
        <v>359</v>
      </c>
      <c r="B408" t="s">
        <v>937</v>
      </c>
      <c r="C408" s="15" t="s">
        <v>940</v>
      </c>
      <c r="D408">
        <v>300</v>
      </c>
      <c r="E408" t="s">
        <v>968</v>
      </c>
      <c r="F408" s="4">
        <f>Table132[[#This Row],[CAPACITY_kT]]*3.61</f>
        <v>1083</v>
      </c>
      <c r="G408">
        <v>36.5487149386204</v>
      </c>
      <c r="H408">
        <v>101.523846349957</v>
      </c>
      <c r="I408" t="s">
        <v>898</v>
      </c>
      <c r="J408" t="s">
        <v>882</v>
      </c>
      <c r="K408" t="s">
        <v>883</v>
      </c>
      <c r="L408" s="17">
        <f>133747.7*Table132[[#This Row],[CAPACITY_kT]]/72215</f>
        <v>555.62293152392158</v>
      </c>
      <c r="M408" s="17">
        <f>73561.26*Table132[[#This Row],[CAPACITY_kT]]/72215</f>
        <v>305.59271619469638</v>
      </c>
    </row>
    <row r="409" spans="1:13" x14ac:dyDescent="0.25">
      <c r="A409" s="7" t="s">
        <v>360</v>
      </c>
      <c r="B409" s="13" t="s">
        <v>938</v>
      </c>
      <c r="C409" s="15" t="s">
        <v>940</v>
      </c>
      <c r="D409">
        <v>160</v>
      </c>
      <c r="E409" t="s">
        <v>942</v>
      </c>
      <c r="F409" s="4">
        <f>Table132[[#This Row],[CAPACITY_kT]]*3.61</f>
        <v>577.6</v>
      </c>
      <c r="G409">
        <v>36.558438579560402</v>
      </c>
      <c r="H409">
        <v>101.50188279851299</v>
      </c>
      <c r="I409" t="s">
        <v>898</v>
      </c>
      <c r="J409" t="s">
        <v>882</v>
      </c>
      <c r="K409" t="s">
        <v>883</v>
      </c>
      <c r="L409" s="17">
        <f>133747.7*Table132[[#This Row],[CAPACITY_kT]]/72215</f>
        <v>296.33223014609155</v>
      </c>
      <c r="M409" s="17">
        <f>73561.26*Table132[[#This Row],[CAPACITY_kT]]/72215</f>
        <v>162.98278197050473</v>
      </c>
    </row>
    <row r="410" spans="1:13" x14ac:dyDescent="0.25">
      <c r="A410" s="7" t="s">
        <v>361</v>
      </c>
      <c r="B410" t="s">
        <v>939</v>
      </c>
      <c r="C410" s="15" t="s">
        <v>940</v>
      </c>
      <c r="D410">
        <v>300</v>
      </c>
      <c r="E410">
        <v>0</v>
      </c>
      <c r="F410" s="4">
        <f>Table132[[#This Row],[CAPACITY_kT]]*3.61</f>
        <v>1083</v>
      </c>
      <c r="G410">
        <v>36.379167536562903</v>
      </c>
      <c r="H410">
        <v>94.947746317858801</v>
      </c>
      <c r="I410" t="s">
        <v>898</v>
      </c>
      <c r="J410" t="s">
        <v>881</v>
      </c>
      <c r="K410" t="s">
        <v>883</v>
      </c>
      <c r="L410" s="17">
        <f>133747.7*Table132[[#This Row],[CAPACITY_kT]]/72215</f>
        <v>555.62293152392158</v>
      </c>
      <c r="M410" s="17">
        <f>73561.26*Table132[[#This Row],[CAPACITY_kT]]/72215</f>
        <v>305.59271619469638</v>
      </c>
    </row>
    <row r="411" spans="1:13" x14ac:dyDescent="0.25">
      <c r="A411" s="7" t="s">
        <v>362</v>
      </c>
      <c r="B411" t="s">
        <v>840</v>
      </c>
      <c r="C411" s="15" t="s">
        <v>940</v>
      </c>
      <c r="D411">
        <v>1000</v>
      </c>
      <c r="E411" t="s">
        <v>971</v>
      </c>
      <c r="F411" s="4">
        <f>Table132[[#This Row],[CAPACITY_kT]]*3.61</f>
        <v>3610</v>
      </c>
      <c r="G411">
        <v>37.206109319902403</v>
      </c>
      <c r="H411">
        <v>118.85736699437101</v>
      </c>
      <c r="I411" t="s">
        <v>884</v>
      </c>
      <c r="J411" t="s">
        <v>881</v>
      </c>
      <c r="K411" t="s">
        <v>883</v>
      </c>
      <c r="L411" s="17">
        <f>133747.7*Table132[[#This Row],[CAPACITY_kT]]/72215</f>
        <v>1852.0764384130723</v>
      </c>
      <c r="M411" s="17">
        <f>73561.26*Table132[[#This Row],[CAPACITY_kT]]/72215</f>
        <v>1018.6423873156547</v>
      </c>
    </row>
    <row r="412" spans="1:13" x14ac:dyDescent="0.25">
      <c r="A412" s="7" t="s">
        <v>363</v>
      </c>
      <c r="B412" t="s">
        <v>842</v>
      </c>
      <c r="C412" s="15" t="s">
        <v>940</v>
      </c>
      <c r="D412">
        <v>800</v>
      </c>
      <c r="E412" t="s">
        <v>941</v>
      </c>
      <c r="F412" s="4">
        <f>Table132[[#This Row],[CAPACITY_kT]]*3.61</f>
        <v>2888</v>
      </c>
      <c r="G412">
        <v>36.777634317274597</v>
      </c>
      <c r="H412">
        <v>118.173567126953</v>
      </c>
      <c r="I412" t="s">
        <v>886</v>
      </c>
      <c r="J412" t="s">
        <v>882</v>
      </c>
      <c r="K412" t="s">
        <v>883</v>
      </c>
      <c r="L412" s="17">
        <f>133747.7*Table132[[#This Row],[CAPACITY_kT]]/72215</f>
        <v>1481.6611507304578</v>
      </c>
      <c r="M412" s="17">
        <f>73561.26*Table132[[#This Row],[CAPACITY_kT]]/72215</f>
        <v>814.9139098525236</v>
      </c>
    </row>
    <row r="413" spans="1:13" x14ac:dyDescent="0.25">
      <c r="A413" s="7" t="s">
        <v>364</v>
      </c>
      <c r="B413" t="s">
        <v>621</v>
      </c>
      <c r="C413" s="15" t="s">
        <v>1016</v>
      </c>
      <c r="D413">
        <v>750</v>
      </c>
      <c r="E413" t="s">
        <v>1018</v>
      </c>
      <c r="F413" s="4">
        <f>Table132[[#This Row],[CAPACITY_kT]]*3.61</f>
        <v>2707.5</v>
      </c>
      <c r="G413">
        <v>37.683145833298603</v>
      </c>
      <c r="H413">
        <v>121.064009268261</v>
      </c>
      <c r="I413" t="s">
        <v>884</v>
      </c>
      <c r="J413">
        <v>2020</v>
      </c>
      <c r="K413" t="s">
        <v>883</v>
      </c>
      <c r="L413" s="17">
        <f>208769*Table132[[#This Row],[CAPACITY_kT]]/54634</f>
        <v>2865.9214042537615</v>
      </c>
      <c r="M413" s="17">
        <f>140750.4*Table132[[#This Row],[CAPACITY_kT]]/54634</f>
        <v>1932.1814254859612</v>
      </c>
    </row>
    <row r="414" spans="1:13" x14ac:dyDescent="0.25">
      <c r="A414" s="7" t="s">
        <v>365</v>
      </c>
      <c r="B414" s="13" t="s">
        <v>621</v>
      </c>
      <c r="C414" s="15" t="s">
        <v>1016</v>
      </c>
      <c r="D414">
        <v>750</v>
      </c>
      <c r="E414" t="s">
        <v>1018</v>
      </c>
      <c r="F414" s="4">
        <f>Table132[[#This Row],[CAPACITY_kT]]*3.61</f>
        <v>2707.5</v>
      </c>
      <c r="G414">
        <v>37.687286516496698</v>
      </c>
      <c r="H414">
        <v>121.073301999037</v>
      </c>
      <c r="I414" t="s">
        <v>1017</v>
      </c>
      <c r="J414" t="s">
        <v>882</v>
      </c>
      <c r="K414" t="s">
        <v>883</v>
      </c>
      <c r="L414" s="17">
        <f>208769*Table132[[#This Row],[CAPACITY_kT]]/54634</f>
        <v>2865.9214042537615</v>
      </c>
      <c r="M414" s="17">
        <f>140750.4*Table132[[#This Row],[CAPACITY_kT]]/54634</f>
        <v>1932.1814254859612</v>
      </c>
    </row>
    <row r="415" spans="1:13" x14ac:dyDescent="0.25">
      <c r="A415" s="7" t="s">
        <v>366</v>
      </c>
      <c r="B415" t="s">
        <v>759</v>
      </c>
      <c r="C415" s="15" t="s">
        <v>1016</v>
      </c>
      <c r="D415">
        <v>170</v>
      </c>
      <c r="E415" t="s">
        <v>1019</v>
      </c>
      <c r="F415" s="4">
        <f>Table132[[#This Row],[CAPACITY_kT]]*3.61</f>
        <v>613.69999999999993</v>
      </c>
      <c r="G415">
        <v>30.700169477367702</v>
      </c>
      <c r="H415">
        <v>121.284165147222</v>
      </c>
      <c r="I415" t="s">
        <v>885</v>
      </c>
      <c r="J415" t="s">
        <v>882</v>
      </c>
      <c r="K415" t="s">
        <v>883</v>
      </c>
      <c r="L415" s="17">
        <f>208769*Table132[[#This Row],[CAPACITY_kT]]/54634</f>
        <v>649.60885163085254</v>
      </c>
      <c r="M415" s="17">
        <f>140750.4*Table132[[#This Row],[CAPACITY_kT]]/54634</f>
        <v>437.96112311015116</v>
      </c>
    </row>
    <row r="416" spans="1:13" x14ac:dyDescent="0.25">
      <c r="A416" s="7" t="s">
        <v>367</v>
      </c>
      <c r="B416" t="s">
        <v>896</v>
      </c>
      <c r="C416" s="15" t="s">
        <v>1016</v>
      </c>
      <c r="D416">
        <v>250</v>
      </c>
      <c r="E416" t="s">
        <v>1020</v>
      </c>
      <c r="F416" s="4">
        <f>Table132[[#This Row],[CAPACITY_kT]]*3.61</f>
        <v>902.5</v>
      </c>
      <c r="G416">
        <v>30.702297445048199</v>
      </c>
      <c r="H416">
        <v>121.325929654227</v>
      </c>
      <c r="I416" t="s">
        <v>886</v>
      </c>
      <c r="J416" t="s">
        <v>882</v>
      </c>
      <c r="K416" t="s">
        <v>883</v>
      </c>
      <c r="L416" s="17">
        <f>208769*Table132[[#This Row],[CAPACITY_kT]]/54634</f>
        <v>955.30713475125378</v>
      </c>
      <c r="M416" s="17">
        <f>140750.4*Table132[[#This Row],[CAPACITY_kT]]/54634</f>
        <v>644.06047516198703</v>
      </c>
    </row>
    <row r="417" spans="1:13" x14ac:dyDescent="0.25">
      <c r="A417" s="7" t="s">
        <v>368</v>
      </c>
      <c r="B417" t="s">
        <v>760</v>
      </c>
      <c r="C417" s="15" t="s">
        <v>1016</v>
      </c>
      <c r="D417">
        <v>600</v>
      </c>
      <c r="E417" t="s">
        <v>1018</v>
      </c>
      <c r="F417" s="4">
        <f>Table132[[#This Row],[CAPACITY_kT]]*3.61</f>
        <v>2166</v>
      </c>
      <c r="G417">
        <v>30.781294067597798</v>
      </c>
      <c r="H417">
        <v>121.430548799796</v>
      </c>
      <c r="I417" t="s">
        <v>886</v>
      </c>
      <c r="J417" t="s">
        <v>882</v>
      </c>
      <c r="K417" t="s">
        <v>883</v>
      </c>
      <c r="L417" s="17">
        <f>208769*Table132[[#This Row],[CAPACITY_kT]]/54634</f>
        <v>2292.7371234030093</v>
      </c>
      <c r="M417" s="17">
        <f>140750.4*Table132[[#This Row],[CAPACITY_kT]]/54634</f>
        <v>1545.745140388769</v>
      </c>
    </row>
    <row r="418" spans="1:13" x14ac:dyDescent="0.25">
      <c r="A418" s="7" t="s">
        <v>369</v>
      </c>
      <c r="B418" s="13" t="s">
        <v>972</v>
      </c>
      <c r="C418" s="15" t="s">
        <v>1016</v>
      </c>
      <c r="D418">
        <v>660</v>
      </c>
      <c r="E418" t="s">
        <v>1021</v>
      </c>
      <c r="F418" s="4">
        <f>Table132[[#This Row],[CAPACITY_kT]]*3.61</f>
        <v>2382.6</v>
      </c>
      <c r="G418">
        <v>29.883249511528501</v>
      </c>
      <c r="H418">
        <v>121.931716920274</v>
      </c>
      <c r="I418" t="s">
        <v>1017</v>
      </c>
      <c r="J418" t="s">
        <v>882</v>
      </c>
      <c r="K418" t="s">
        <v>758</v>
      </c>
      <c r="L418" s="17">
        <f>208769*Table132[[#This Row],[CAPACITY_kT]]/54634</f>
        <v>2522.0108357433101</v>
      </c>
      <c r="M418" s="17">
        <f>140750.4*Table132[[#This Row],[CAPACITY_kT]]/54634</f>
        <v>1700.3196544276459</v>
      </c>
    </row>
    <row r="419" spans="1:13" x14ac:dyDescent="0.25">
      <c r="A419" s="7" t="s">
        <v>370</v>
      </c>
      <c r="B419" s="13" t="s">
        <v>973</v>
      </c>
      <c r="C419" s="15" t="s">
        <v>1016</v>
      </c>
      <c r="D419">
        <v>600</v>
      </c>
      <c r="E419" t="s">
        <v>1022</v>
      </c>
      <c r="F419" s="4">
        <f>Table132[[#This Row],[CAPACITY_kT]]*3.61</f>
        <v>2166</v>
      </c>
      <c r="G419">
        <v>29.881002688280201</v>
      </c>
      <c r="H419">
        <v>121.934549310397</v>
      </c>
      <c r="I419" t="s">
        <v>1017</v>
      </c>
      <c r="J419" t="s">
        <v>881</v>
      </c>
      <c r="K419" t="s">
        <v>758</v>
      </c>
      <c r="L419" s="17">
        <f>208769*Table132[[#This Row],[CAPACITY_kT]]/54634</f>
        <v>2292.7371234030093</v>
      </c>
      <c r="M419" s="17">
        <f>140750.4*Table132[[#This Row],[CAPACITY_kT]]/54634</f>
        <v>1545.745140388769</v>
      </c>
    </row>
    <row r="420" spans="1:13" x14ac:dyDescent="0.25">
      <c r="A420" s="7" t="s">
        <v>371</v>
      </c>
      <c r="B420" s="14" t="s">
        <v>974</v>
      </c>
      <c r="C420" s="15" t="s">
        <v>1016</v>
      </c>
      <c r="D420">
        <v>660</v>
      </c>
      <c r="E420" t="s">
        <v>1023</v>
      </c>
      <c r="F420" s="4">
        <f>Table132[[#This Row],[CAPACITY_kT]]*3.61</f>
        <v>2382.6</v>
      </c>
      <c r="G420">
        <v>39.062898537027998</v>
      </c>
      <c r="H420">
        <v>118.43714946009899</v>
      </c>
      <c r="I420" t="s">
        <v>1017</v>
      </c>
      <c r="J420" t="s">
        <v>882</v>
      </c>
      <c r="K420" t="s">
        <v>758</v>
      </c>
      <c r="L420" s="17">
        <f>208769*Table132[[#This Row],[CAPACITY_kT]]/54634</f>
        <v>2522.0108357433101</v>
      </c>
      <c r="M420" s="17">
        <f>140750.4*Table132[[#This Row],[CAPACITY_kT]]/54634</f>
        <v>1700.3196544276459</v>
      </c>
    </row>
    <row r="421" spans="1:13" x14ac:dyDescent="0.25">
      <c r="A421" s="7" t="s">
        <v>372</v>
      </c>
      <c r="B421" t="s">
        <v>975</v>
      </c>
      <c r="C421" s="15" t="s">
        <v>1016</v>
      </c>
      <c r="D421">
        <v>200</v>
      </c>
      <c r="E421" t="s">
        <v>1020</v>
      </c>
      <c r="F421" s="4">
        <f>Table132[[#This Row],[CAPACITY_kT]]*3.61</f>
        <v>722</v>
      </c>
      <c r="G421">
        <v>19.060874589709702</v>
      </c>
      <c r="H421">
        <v>108.63376642085299</v>
      </c>
      <c r="I421" t="s">
        <v>885</v>
      </c>
      <c r="J421" t="s">
        <v>882</v>
      </c>
      <c r="K421" t="s">
        <v>883</v>
      </c>
      <c r="L421" s="17">
        <f>208769*Table132[[#This Row],[CAPACITY_kT]]/54634</f>
        <v>764.24570780100305</v>
      </c>
      <c r="M421" s="17">
        <f>140750.4*Table132[[#This Row],[CAPACITY_kT]]/54634</f>
        <v>515.24838012958958</v>
      </c>
    </row>
    <row r="422" spans="1:13" x14ac:dyDescent="0.25">
      <c r="A422" s="7" t="s">
        <v>373</v>
      </c>
      <c r="B422" t="s">
        <v>761</v>
      </c>
      <c r="C422" s="15" t="s">
        <v>1016</v>
      </c>
      <c r="D422">
        <v>100</v>
      </c>
      <c r="E422">
        <v>0</v>
      </c>
      <c r="F422" s="4">
        <f>Table132[[#This Row],[CAPACITY_kT]]*3.61</f>
        <v>361</v>
      </c>
      <c r="G422">
        <v>35.304484536081098</v>
      </c>
      <c r="H422">
        <v>115.123027644953</v>
      </c>
      <c r="I422" t="s">
        <v>885</v>
      </c>
      <c r="J422" t="s">
        <v>882</v>
      </c>
      <c r="K422" t="s">
        <v>883</v>
      </c>
      <c r="L422" s="17">
        <f>208769*Table132[[#This Row],[CAPACITY_kT]]/54634</f>
        <v>382.12285390050153</v>
      </c>
      <c r="M422" s="17">
        <f>140750.4*Table132[[#This Row],[CAPACITY_kT]]/54634</f>
        <v>257.62419006479479</v>
      </c>
    </row>
    <row r="423" spans="1:13" x14ac:dyDescent="0.25">
      <c r="A423" s="7" t="s">
        <v>374</v>
      </c>
      <c r="B423" s="13" t="s">
        <v>976</v>
      </c>
      <c r="C423" s="15" t="s">
        <v>1016</v>
      </c>
      <c r="D423">
        <v>600</v>
      </c>
      <c r="E423" t="s">
        <v>1024</v>
      </c>
      <c r="F423" s="4">
        <f>Table132[[#This Row],[CAPACITY_kT]]*3.61</f>
        <v>2166</v>
      </c>
      <c r="G423">
        <v>22.950329323786399</v>
      </c>
      <c r="H423">
        <v>113.557304615199</v>
      </c>
      <c r="I423" t="s">
        <v>1017</v>
      </c>
      <c r="J423" t="s">
        <v>882</v>
      </c>
      <c r="K423" t="s">
        <v>883</v>
      </c>
      <c r="L423" s="17">
        <f>208769*Table132[[#This Row],[CAPACITY_kT]]/54634</f>
        <v>2292.7371234030093</v>
      </c>
      <c r="M423" s="17">
        <f>140750.4*Table132[[#This Row],[CAPACITY_kT]]/54634</f>
        <v>1545.745140388769</v>
      </c>
    </row>
    <row r="424" spans="1:13" x14ac:dyDescent="0.25">
      <c r="A424" s="7" t="s">
        <v>375</v>
      </c>
      <c r="B424" s="13" t="s">
        <v>977</v>
      </c>
      <c r="C424" s="15" t="s">
        <v>1016</v>
      </c>
      <c r="D424">
        <v>600</v>
      </c>
      <c r="E424">
        <v>0</v>
      </c>
      <c r="F424" s="4">
        <f>Table132[[#This Row],[CAPACITY_kT]]*3.61</f>
        <v>2166</v>
      </c>
      <c r="G424">
        <v>22.943536922688999</v>
      </c>
      <c r="H424">
        <v>113.561553889569</v>
      </c>
      <c r="I424" t="s">
        <v>1017</v>
      </c>
      <c r="J424" s="10">
        <v>2020</v>
      </c>
      <c r="K424" t="s">
        <v>883</v>
      </c>
      <c r="L424" s="17">
        <f>208769*Table132[[#This Row],[CAPACITY_kT]]/54634</f>
        <v>2292.7371234030093</v>
      </c>
      <c r="M424" s="17">
        <f>140750.4*Table132[[#This Row],[CAPACITY_kT]]/54634</f>
        <v>1545.745140388769</v>
      </c>
    </row>
    <row r="425" spans="1:13" x14ac:dyDescent="0.25">
      <c r="A425" s="7" t="s">
        <v>376</v>
      </c>
      <c r="B425" t="s">
        <v>762</v>
      </c>
      <c r="C425" s="15" t="s">
        <v>1016</v>
      </c>
      <c r="D425">
        <v>350</v>
      </c>
      <c r="E425">
        <v>0</v>
      </c>
      <c r="F425" s="4">
        <f>Table132[[#This Row],[CAPACITY_kT]]*3.61</f>
        <v>1263.5</v>
      </c>
      <c r="G425">
        <v>38.097009438008399</v>
      </c>
      <c r="H425">
        <v>118.884743620395</v>
      </c>
      <c r="I425" t="s">
        <v>885</v>
      </c>
      <c r="J425" t="s">
        <v>882</v>
      </c>
      <c r="K425" t="s">
        <v>883</v>
      </c>
      <c r="L425" s="17">
        <f>208769*Table132[[#This Row],[CAPACITY_kT]]/54634</f>
        <v>1337.4299886517554</v>
      </c>
      <c r="M425" s="17">
        <f>140750.4*Table132[[#This Row],[CAPACITY_kT]]/54634</f>
        <v>901.68466522678182</v>
      </c>
    </row>
    <row r="426" spans="1:13" x14ac:dyDescent="0.25">
      <c r="A426" s="7" t="s">
        <v>377</v>
      </c>
      <c r="B426" t="s">
        <v>763</v>
      </c>
      <c r="C426" s="15" t="s">
        <v>1016</v>
      </c>
      <c r="D426">
        <v>700</v>
      </c>
      <c r="E426" t="s">
        <v>1023</v>
      </c>
      <c r="F426" s="4">
        <f>Table132[[#This Row],[CAPACITY_kT]]*3.61</f>
        <v>2527</v>
      </c>
      <c r="G426">
        <v>25.0511959263251</v>
      </c>
      <c r="H426">
        <v>118.893977105793</v>
      </c>
      <c r="I426" t="s">
        <v>887</v>
      </c>
      <c r="J426">
        <v>2020</v>
      </c>
      <c r="K426" t="s">
        <v>883</v>
      </c>
      <c r="L426" s="17">
        <f>208769*Table132[[#This Row],[CAPACITY_kT]]/54634</f>
        <v>2674.8599773035107</v>
      </c>
      <c r="M426" s="17">
        <f>140750.4*Table132[[#This Row],[CAPACITY_kT]]/54634</f>
        <v>1803.3693304535636</v>
      </c>
    </row>
    <row r="427" spans="1:13" x14ac:dyDescent="0.25">
      <c r="A427" s="7" t="s">
        <v>378</v>
      </c>
      <c r="B427" s="14" t="s">
        <v>978</v>
      </c>
      <c r="C427" s="15" t="s">
        <v>1016</v>
      </c>
      <c r="D427">
        <v>690</v>
      </c>
      <c r="E427" t="s">
        <v>1025</v>
      </c>
      <c r="F427" s="4">
        <f>Table132[[#This Row],[CAPACITY_kT]]*3.61</f>
        <v>2490.9</v>
      </c>
      <c r="G427">
        <v>34.293618033309698</v>
      </c>
      <c r="H427">
        <v>120.07994549559901</v>
      </c>
      <c r="I427" t="s">
        <v>1017</v>
      </c>
      <c r="J427" t="s">
        <v>881</v>
      </c>
      <c r="K427" t="s">
        <v>883</v>
      </c>
      <c r="L427" s="17">
        <f>208769*Table132[[#This Row],[CAPACITY_kT]]/54634</f>
        <v>2636.6476919134607</v>
      </c>
      <c r="M427" s="17">
        <f>140750.4*Table132[[#This Row],[CAPACITY_kT]]/54634</f>
        <v>1777.6069114470843</v>
      </c>
    </row>
    <row r="428" spans="1:13" x14ac:dyDescent="0.25">
      <c r="A428" s="7" t="s">
        <v>379</v>
      </c>
      <c r="B428" t="s">
        <v>897</v>
      </c>
      <c r="C428" s="15" t="s">
        <v>1016</v>
      </c>
      <c r="D428">
        <v>90</v>
      </c>
      <c r="E428" t="s">
        <v>1020</v>
      </c>
      <c r="F428" s="4">
        <f>Table132[[#This Row],[CAPACITY_kT]]*3.61</f>
        <v>324.89999999999998</v>
      </c>
      <c r="G428">
        <v>35.764974000642397</v>
      </c>
      <c r="H428">
        <v>114.972534328092</v>
      </c>
      <c r="I428" t="s">
        <v>898</v>
      </c>
      <c r="J428" t="s">
        <v>882</v>
      </c>
      <c r="K428" t="s">
        <v>883</v>
      </c>
      <c r="L428" s="17">
        <f>208769*Table132[[#This Row],[CAPACITY_kT]]/54634</f>
        <v>343.91056851045136</v>
      </c>
      <c r="M428" s="17">
        <f>140750.4*Table132[[#This Row],[CAPACITY_kT]]/54634</f>
        <v>231.86177105831533</v>
      </c>
    </row>
    <row r="429" spans="1:13" x14ac:dyDescent="0.25">
      <c r="A429" s="7" t="s">
        <v>380</v>
      </c>
      <c r="B429" s="14" t="s">
        <v>979</v>
      </c>
      <c r="C429" s="15" t="s">
        <v>1016</v>
      </c>
      <c r="D429">
        <v>1000</v>
      </c>
      <c r="E429" t="s">
        <v>1025</v>
      </c>
      <c r="F429" s="4">
        <f>Table132[[#This Row],[CAPACITY_kT]]*3.61</f>
        <v>3610</v>
      </c>
      <c r="G429">
        <v>38.089252677814798</v>
      </c>
      <c r="H429">
        <v>118.944663259583</v>
      </c>
      <c r="I429" t="s">
        <v>1017</v>
      </c>
      <c r="J429" s="10" t="s">
        <v>881</v>
      </c>
      <c r="K429" t="s">
        <v>883</v>
      </c>
      <c r="L429" s="17">
        <f>208769*Table132[[#This Row],[CAPACITY_kT]]/54634</f>
        <v>3821.2285390050151</v>
      </c>
      <c r="M429" s="17">
        <f>140750.4*Table132[[#This Row],[CAPACITY_kT]]/54634</f>
        <v>2576.2419006479481</v>
      </c>
    </row>
    <row r="430" spans="1:13" x14ac:dyDescent="0.25">
      <c r="A430" s="7" t="s">
        <v>381</v>
      </c>
      <c r="B430" t="s">
        <v>627</v>
      </c>
      <c r="C430" s="15" t="s">
        <v>1016</v>
      </c>
      <c r="D430">
        <v>700</v>
      </c>
      <c r="E430" t="s">
        <v>1018</v>
      </c>
      <c r="F430" s="4">
        <f>Table132[[#This Row],[CAPACITY_kT]]*3.61</f>
        <v>2527</v>
      </c>
      <c r="G430">
        <v>39.074330765375798</v>
      </c>
      <c r="H430">
        <v>109.47718195941501</v>
      </c>
      <c r="I430" t="s">
        <v>886</v>
      </c>
      <c r="J430" t="s">
        <v>882</v>
      </c>
      <c r="K430" t="s">
        <v>883</v>
      </c>
      <c r="L430" s="17">
        <f>208769*Table132[[#This Row],[CAPACITY_kT]]/54634</f>
        <v>2674.8599773035107</v>
      </c>
      <c r="M430" s="17">
        <f>140750.4*Table132[[#This Row],[CAPACITY_kT]]/54634</f>
        <v>1803.3693304535636</v>
      </c>
    </row>
    <row r="431" spans="1:13" x14ac:dyDescent="0.25">
      <c r="A431" s="7" t="s">
        <v>382</v>
      </c>
      <c r="B431" t="s">
        <v>627</v>
      </c>
      <c r="C431" s="15" t="s">
        <v>1016</v>
      </c>
      <c r="D431">
        <v>700</v>
      </c>
      <c r="E431" t="s">
        <v>1018</v>
      </c>
      <c r="F431" s="4">
        <f>Table132[[#This Row],[CAPACITY_kT]]*3.61</f>
        <v>2527</v>
      </c>
      <c r="G431">
        <v>39.077953847315797</v>
      </c>
      <c r="H431">
        <v>109.478555288154</v>
      </c>
      <c r="I431" t="s">
        <v>898</v>
      </c>
      <c r="J431" t="s">
        <v>882</v>
      </c>
      <c r="K431" t="s">
        <v>883</v>
      </c>
      <c r="L431" s="17">
        <f>208769*Table132[[#This Row],[CAPACITY_kT]]/54634</f>
        <v>2674.8599773035107</v>
      </c>
      <c r="M431" s="17">
        <f>140750.4*Table132[[#This Row],[CAPACITY_kT]]/54634</f>
        <v>1803.3693304535636</v>
      </c>
    </row>
    <row r="432" spans="1:13" x14ac:dyDescent="0.25">
      <c r="A432" s="7" t="s">
        <v>383</v>
      </c>
      <c r="B432" t="s">
        <v>617</v>
      </c>
      <c r="C432" s="15" t="s">
        <v>1016</v>
      </c>
      <c r="D432">
        <v>300</v>
      </c>
      <c r="E432" t="s">
        <v>1023</v>
      </c>
      <c r="F432" s="4">
        <f>Table132[[#This Row],[CAPACITY_kT]]*3.61</f>
        <v>1083</v>
      </c>
      <c r="G432">
        <v>32.700416129969298</v>
      </c>
      <c r="H432">
        <v>116.87409464862201</v>
      </c>
      <c r="I432" t="s">
        <v>898</v>
      </c>
      <c r="J432" t="s">
        <v>882</v>
      </c>
      <c r="K432" t="s">
        <v>883</v>
      </c>
      <c r="L432" s="17">
        <f>208769*Table132[[#This Row],[CAPACITY_kT]]/54634</f>
        <v>1146.3685617015046</v>
      </c>
      <c r="M432" s="17">
        <f>140750.4*Table132[[#This Row],[CAPACITY_kT]]/54634</f>
        <v>772.87257019438448</v>
      </c>
    </row>
    <row r="433" spans="1:13" x14ac:dyDescent="0.25">
      <c r="A433" s="7" t="s">
        <v>384</v>
      </c>
      <c r="B433" t="s">
        <v>980</v>
      </c>
      <c r="C433" s="15" t="s">
        <v>1016</v>
      </c>
      <c r="D433">
        <v>120</v>
      </c>
      <c r="E433" t="s">
        <v>1020</v>
      </c>
      <c r="F433" s="4">
        <f>Table132[[#This Row],[CAPACITY_kT]]*3.61</f>
        <v>433.2</v>
      </c>
      <c r="G433">
        <v>35.303927941233802</v>
      </c>
      <c r="H433">
        <v>115.126825182464</v>
      </c>
      <c r="I433" t="s">
        <v>885</v>
      </c>
      <c r="J433" t="s">
        <v>882</v>
      </c>
      <c r="K433" t="s">
        <v>883</v>
      </c>
      <c r="L433" s="17">
        <f>208769*Table132[[#This Row],[CAPACITY_kT]]/54634</f>
        <v>458.54742468060181</v>
      </c>
      <c r="M433" s="17">
        <f>140750.4*Table132[[#This Row],[CAPACITY_kT]]/54634</f>
        <v>309.14902807775377</v>
      </c>
    </row>
    <row r="434" spans="1:13" x14ac:dyDescent="0.25">
      <c r="A434" s="7" t="s">
        <v>385</v>
      </c>
      <c r="B434" t="s">
        <v>765</v>
      </c>
      <c r="C434" s="15" t="s">
        <v>1016</v>
      </c>
      <c r="D434">
        <v>500</v>
      </c>
      <c r="E434" t="s">
        <v>1018</v>
      </c>
      <c r="F434" s="4">
        <f>Table132[[#This Row],[CAPACITY_kT]]*3.61</f>
        <v>1805</v>
      </c>
      <c r="G434">
        <v>38.828894763564797</v>
      </c>
      <c r="H434">
        <v>117.411684247956</v>
      </c>
      <c r="I434" t="s">
        <v>887</v>
      </c>
      <c r="J434" t="s">
        <v>882</v>
      </c>
      <c r="K434" t="s">
        <v>883</v>
      </c>
      <c r="L434" s="17">
        <f>208769*Table132[[#This Row],[CAPACITY_kT]]/54634</f>
        <v>1910.6142695025076</v>
      </c>
      <c r="M434" s="17">
        <f>140750.4*Table132[[#This Row],[CAPACITY_kT]]/54634</f>
        <v>1288.1209503239741</v>
      </c>
    </row>
    <row r="435" spans="1:13" x14ac:dyDescent="0.25">
      <c r="A435" s="7" t="s">
        <v>386</v>
      </c>
      <c r="B435" t="s">
        <v>766</v>
      </c>
      <c r="C435" s="15" t="s">
        <v>1016</v>
      </c>
      <c r="D435">
        <v>430</v>
      </c>
      <c r="E435" t="s">
        <v>1020</v>
      </c>
      <c r="F435" s="4">
        <f>Table132[[#This Row],[CAPACITY_kT]]*3.61</f>
        <v>1552.3</v>
      </c>
      <c r="G435">
        <v>22.746766646927998</v>
      </c>
      <c r="H435">
        <v>114.608751631524</v>
      </c>
      <c r="I435" t="s">
        <v>886</v>
      </c>
      <c r="J435" t="s">
        <v>882</v>
      </c>
      <c r="K435" t="s">
        <v>883</v>
      </c>
      <c r="L435" s="17">
        <f>208769*Table132[[#This Row],[CAPACITY_kT]]/54634</f>
        <v>1643.1282717721565</v>
      </c>
      <c r="M435" s="17">
        <f>140750.4*Table132[[#This Row],[CAPACITY_kT]]/54634</f>
        <v>1107.7840172786177</v>
      </c>
    </row>
    <row r="436" spans="1:13" x14ac:dyDescent="0.25">
      <c r="A436" s="7" t="s">
        <v>387</v>
      </c>
      <c r="B436" s="13" t="s">
        <v>619</v>
      </c>
      <c r="C436" s="15" t="s">
        <v>1016</v>
      </c>
      <c r="D436">
        <v>600</v>
      </c>
      <c r="E436" t="s">
        <v>1018</v>
      </c>
      <c r="F436" s="4">
        <f>Table132[[#This Row],[CAPACITY_kT]]*3.61</f>
        <v>2166</v>
      </c>
      <c r="G436">
        <v>37.648935323330299</v>
      </c>
      <c r="H436">
        <v>108.90991487319501</v>
      </c>
      <c r="I436" t="s">
        <v>898</v>
      </c>
      <c r="J436" t="s">
        <v>882</v>
      </c>
      <c r="K436" t="s">
        <v>883</v>
      </c>
      <c r="L436" s="17">
        <f>208769*Table132[[#This Row],[CAPACITY_kT]]/54634</f>
        <v>2292.7371234030093</v>
      </c>
      <c r="M436" s="17">
        <f>140750.4*Table132[[#This Row],[CAPACITY_kT]]/54634</f>
        <v>1545.745140388769</v>
      </c>
    </row>
    <row r="437" spans="1:13" x14ac:dyDescent="0.25">
      <c r="A437" s="7" t="s">
        <v>388</v>
      </c>
      <c r="B437" s="13" t="s">
        <v>620</v>
      </c>
      <c r="C437" s="15" t="s">
        <v>1016</v>
      </c>
      <c r="D437">
        <v>300</v>
      </c>
      <c r="E437" t="s">
        <v>1026</v>
      </c>
      <c r="F437" s="4">
        <f>Table132[[#This Row],[CAPACITY_kT]]*3.61</f>
        <v>1083</v>
      </c>
      <c r="G437">
        <v>37.659477645682998</v>
      </c>
      <c r="H437">
        <v>108.910701463791</v>
      </c>
      <c r="I437" t="s">
        <v>898</v>
      </c>
      <c r="J437">
        <v>2020</v>
      </c>
      <c r="K437" t="s">
        <v>883</v>
      </c>
      <c r="L437" s="17">
        <f>208769*Table132[[#This Row],[CAPACITY_kT]]/54634</f>
        <v>1146.3685617015046</v>
      </c>
      <c r="M437" s="17">
        <f>140750.4*Table132[[#This Row],[CAPACITY_kT]]/54634</f>
        <v>772.87257019438448</v>
      </c>
    </row>
    <row r="438" spans="1:13" x14ac:dyDescent="0.25">
      <c r="A438" s="7" t="s">
        <v>389</v>
      </c>
      <c r="B438" t="s">
        <v>628</v>
      </c>
      <c r="C438" s="15" t="s">
        <v>1016</v>
      </c>
      <c r="D438">
        <v>300</v>
      </c>
      <c r="E438" t="s">
        <v>1027</v>
      </c>
      <c r="F438" s="4">
        <f>Table132[[#This Row],[CAPACITY_kT]]*3.61</f>
        <v>1083</v>
      </c>
      <c r="G438">
        <v>39.235114620283802</v>
      </c>
      <c r="H438">
        <v>108.97633790292799</v>
      </c>
      <c r="I438" t="s">
        <v>898</v>
      </c>
      <c r="J438" t="s">
        <v>882</v>
      </c>
      <c r="K438" t="s">
        <v>883</v>
      </c>
      <c r="L438" s="17">
        <f>208769*Table132[[#This Row],[CAPACITY_kT]]/54634</f>
        <v>1146.3685617015046</v>
      </c>
      <c r="M438" s="17">
        <f>140750.4*Table132[[#This Row],[CAPACITY_kT]]/54634</f>
        <v>772.87257019438448</v>
      </c>
    </row>
    <row r="439" spans="1:13" x14ac:dyDescent="0.25">
      <c r="A439" s="7" t="s">
        <v>390</v>
      </c>
      <c r="B439" t="s">
        <v>769</v>
      </c>
      <c r="C439" s="15" t="s">
        <v>1016</v>
      </c>
      <c r="D439">
        <v>430</v>
      </c>
      <c r="E439" t="s">
        <v>1021</v>
      </c>
      <c r="F439" s="4">
        <f>Table132[[#This Row],[CAPACITY_kT]]*3.61</f>
        <v>1552.3</v>
      </c>
      <c r="G439">
        <v>21.0513999507804</v>
      </c>
      <c r="H439">
        <v>110.45471022729799</v>
      </c>
      <c r="I439" t="s">
        <v>887</v>
      </c>
      <c r="J439">
        <v>2020</v>
      </c>
      <c r="K439" t="s">
        <v>883</v>
      </c>
      <c r="L439" s="17">
        <f>208769*Table132[[#This Row],[CAPACITY_kT]]/54634</f>
        <v>1643.1282717721565</v>
      </c>
      <c r="M439" s="17">
        <f>140750.4*Table132[[#This Row],[CAPACITY_kT]]/54634</f>
        <v>1107.7840172786177</v>
      </c>
    </row>
    <row r="440" spans="1:13" x14ac:dyDescent="0.25">
      <c r="A440" s="7" t="s">
        <v>391</v>
      </c>
      <c r="B440" t="s">
        <v>769</v>
      </c>
      <c r="C440" s="15" t="s">
        <v>1016</v>
      </c>
      <c r="D440">
        <v>320</v>
      </c>
      <c r="E440" t="s">
        <v>1021</v>
      </c>
      <c r="F440" s="4">
        <f>Table132[[#This Row],[CAPACITY_kT]]*3.61</f>
        <v>1155.2</v>
      </c>
      <c r="G440">
        <v>21.0495211567758</v>
      </c>
      <c r="H440">
        <v>110.46231120735401</v>
      </c>
      <c r="I440" t="s">
        <v>885</v>
      </c>
      <c r="J440">
        <v>2020</v>
      </c>
      <c r="L440" s="17">
        <f>208769*Table132[[#This Row],[CAPACITY_kT]]/54634</f>
        <v>1222.793132481605</v>
      </c>
      <c r="M440" s="17">
        <f>140750.4*Table132[[#This Row],[CAPACITY_kT]]/54634</f>
        <v>824.39740820734346</v>
      </c>
    </row>
    <row r="441" spans="1:13" x14ac:dyDescent="0.25">
      <c r="A441" s="7" t="s">
        <v>392</v>
      </c>
      <c r="B441" t="s">
        <v>770</v>
      </c>
      <c r="C441" s="15" t="s">
        <v>1016</v>
      </c>
      <c r="D441">
        <v>550</v>
      </c>
      <c r="E441" t="s">
        <v>1021</v>
      </c>
      <c r="F441" s="4">
        <f>Table132[[#This Row],[CAPACITY_kT]]*3.61</f>
        <v>1985.5</v>
      </c>
      <c r="G441">
        <v>30.630379658283701</v>
      </c>
      <c r="H441">
        <v>114.51038010408</v>
      </c>
      <c r="I441" t="s">
        <v>887</v>
      </c>
      <c r="J441" t="s">
        <v>882</v>
      </c>
      <c r="K441" t="s">
        <v>883</v>
      </c>
      <c r="L441" s="17">
        <f>208769*Table132[[#This Row],[CAPACITY_kT]]/54634</f>
        <v>2101.6756964527585</v>
      </c>
      <c r="M441" s="17">
        <f>140750.4*Table132[[#This Row],[CAPACITY_kT]]/54634</f>
        <v>1416.9330453563714</v>
      </c>
    </row>
    <row r="442" spans="1:13" x14ac:dyDescent="0.25">
      <c r="A442" s="7" t="s">
        <v>393</v>
      </c>
      <c r="B442" t="s">
        <v>629</v>
      </c>
      <c r="C442" s="15" t="s">
        <v>1016</v>
      </c>
      <c r="D442">
        <v>300</v>
      </c>
      <c r="E442" t="e">
        <v>#N/A</v>
      </c>
      <c r="F442" s="4">
        <f>Table132[[#This Row],[CAPACITY_kT]]*3.61</f>
        <v>1083</v>
      </c>
      <c r="G442">
        <v>40.077241711004199</v>
      </c>
      <c r="H442">
        <v>111.26755569735499</v>
      </c>
      <c r="I442" t="s">
        <v>898</v>
      </c>
      <c r="J442" t="s">
        <v>882</v>
      </c>
      <c r="K442" t="s">
        <v>758</v>
      </c>
      <c r="L442" s="17">
        <f>208769*Table132[[#This Row],[CAPACITY_kT]]/54634</f>
        <v>1146.3685617015046</v>
      </c>
      <c r="M442" s="17">
        <f>140750.4*Table132[[#This Row],[CAPACITY_kT]]/54634</f>
        <v>772.87257019438448</v>
      </c>
    </row>
    <row r="443" spans="1:13" x14ac:dyDescent="0.25">
      <c r="A443" s="7" t="s">
        <v>394</v>
      </c>
      <c r="B443" t="s">
        <v>981</v>
      </c>
      <c r="C443" s="15" t="s">
        <v>1016</v>
      </c>
      <c r="D443">
        <v>200</v>
      </c>
      <c r="E443">
        <v>0</v>
      </c>
      <c r="F443" s="4">
        <f>Table132[[#This Row],[CAPACITY_kT]]*3.61</f>
        <v>722</v>
      </c>
      <c r="G443">
        <v>38.085807309410399</v>
      </c>
      <c r="H443">
        <v>118.88294476698201</v>
      </c>
      <c r="I443" t="s">
        <v>885</v>
      </c>
      <c r="J443" t="s">
        <v>882</v>
      </c>
      <c r="K443" t="s">
        <v>883</v>
      </c>
      <c r="L443" s="17">
        <f>208769*Table132[[#This Row],[CAPACITY_kT]]/54634</f>
        <v>764.24570780100305</v>
      </c>
      <c r="M443" s="17">
        <f>140750.4*Table132[[#This Row],[CAPACITY_kT]]/54634</f>
        <v>515.24838012958958</v>
      </c>
    </row>
    <row r="444" spans="1:13" x14ac:dyDescent="0.25">
      <c r="A444" s="7" t="s">
        <v>395</v>
      </c>
      <c r="B444" t="s">
        <v>774</v>
      </c>
      <c r="C444" s="15" t="s">
        <v>1016</v>
      </c>
      <c r="D444">
        <v>580</v>
      </c>
      <c r="E444" t="s">
        <v>1020</v>
      </c>
      <c r="F444" s="4">
        <f>Table132[[#This Row],[CAPACITY_kT]]*3.61</f>
        <v>2093.7999999999997</v>
      </c>
      <c r="G444">
        <v>37.154546754734099</v>
      </c>
      <c r="H444">
        <v>118.13222572591501</v>
      </c>
      <c r="I444" t="s">
        <v>885</v>
      </c>
      <c r="J444" t="s">
        <v>882</v>
      </c>
      <c r="K444" t="s">
        <v>883</v>
      </c>
      <c r="L444" s="17">
        <f>208769*Table132[[#This Row],[CAPACITY_kT]]/54634</f>
        <v>2216.3125526229087</v>
      </c>
      <c r="M444" s="17">
        <f>140750.4*Table132[[#This Row],[CAPACITY_kT]]/54634</f>
        <v>1494.22030237581</v>
      </c>
    </row>
    <row r="445" spans="1:13" x14ac:dyDescent="0.25">
      <c r="A445" s="7" t="s">
        <v>396</v>
      </c>
      <c r="B445" t="s">
        <v>901</v>
      </c>
      <c r="C445" s="15" t="s">
        <v>1016</v>
      </c>
      <c r="D445">
        <v>200</v>
      </c>
      <c r="E445" t="s">
        <v>1023</v>
      </c>
      <c r="F445" s="4">
        <f>Table132[[#This Row],[CAPACITY_kT]]*3.61</f>
        <v>722</v>
      </c>
      <c r="G445">
        <v>35.196283081871499</v>
      </c>
      <c r="H445">
        <v>106.578319874999</v>
      </c>
      <c r="I445" t="s">
        <v>898</v>
      </c>
      <c r="J445" t="s">
        <v>882</v>
      </c>
      <c r="K445" t="s">
        <v>758</v>
      </c>
      <c r="L445" s="17">
        <f>208769*Table132[[#This Row],[CAPACITY_kT]]/54634</f>
        <v>764.24570780100305</v>
      </c>
      <c r="M445" s="17">
        <f>140750.4*Table132[[#This Row],[CAPACITY_kT]]/54634</f>
        <v>515.24838012958958</v>
      </c>
    </row>
    <row r="446" spans="1:13" x14ac:dyDescent="0.25">
      <c r="A446" s="7" t="s">
        <v>397</v>
      </c>
      <c r="B446" t="s">
        <v>778</v>
      </c>
      <c r="C446" s="15" t="s">
        <v>1016</v>
      </c>
      <c r="D446">
        <v>100</v>
      </c>
      <c r="E446" t="s">
        <v>1021</v>
      </c>
      <c r="F446" s="4">
        <f>Table132[[#This Row],[CAPACITY_kT]]*3.61</f>
        <v>361</v>
      </c>
      <c r="G446">
        <v>38.739603412594001</v>
      </c>
      <c r="H446">
        <v>116.138520606855</v>
      </c>
      <c r="I446" t="s">
        <v>885</v>
      </c>
      <c r="J446" t="s">
        <v>882</v>
      </c>
      <c r="K446" t="s">
        <v>758</v>
      </c>
      <c r="L446" s="17">
        <f>208769*Table132[[#This Row],[CAPACITY_kT]]/54634</f>
        <v>382.12285390050153</v>
      </c>
      <c r="M446" s="17">
        <f>140750.4*Table132[[#This Row],[CAPACITY_kT]]/54634</f>
        <v>257.62419006479479</v>
      </c>
    </row>
    <row r="447" spans="1:13" x14ac:dyDescent="0.25">
      <c r="A447" s="7" t="s">
        <v>398</v>
      </c>
      <c r="B447" s="13" t="s">
        <v>902</v>
      </c>
      <c r="C447" s="15" t="s">
        <v>1016</v>
      </c>
      <c r="D447">
        <v>600</v>
      </c>
      <c r="E447" t="s">
        <v>1028</v>
      </c>
      <c r="F447" s="4">
        <f>Table132[[#This Row],[CAPACITY_kT]]*3.61</f>
        <v>2166</v>
      </c>
      <c r="G447">
        <v>29.927795092119901</v>
      </c>
      <c r="H447">
        <v>121.952949169324</v>
      </c>
      <c r="I447" t="s">
        <v>1017</v>
      </c>
      <c r="J447" t="s">
        <v>881</v>
      </c>
      <c r="K447" t="s">
        <v>883</v>
      </c>
      <c r="L447" s="17">
        <f>208769*Table132[[#This Row],[CAPACITY_kT]]/54634</f>
        <v>2292.7371234030093</v>
      </c>
      <c r="M447" s="17">
        <f>140750.4*Table132[[#This Row],[CAPACITY_kT]]/54634</f>
        <v>1545.745140388769</v>
      </c>
    </row>
    <row r="448" spans="1:13" x14ac:dyDescent="0.25">
      <c r="A448" s="7" t="s">
        <v>399</v>
      </c>
      <c r="B448" t="s">
        <v>779</v>
      </c>
      <c r="C448" s="15" t="s">
        <v>1016</v>
      </c>
      <c r="D448">
        <v>230</v>
      </c>
      <c r="E448" t="s">
        <v>1029</v>
      </c>
      <c r="F448" s="4">
        <f>Table132[[#This Row],[CAPACITY_kT]]*3.61</f>
        <v>830.3</v>
      </c>
      <c r="G448">
        <v>41.2011678870984</v>
      </c>
      <c r="H448">
        <v>122.00249383057</v>
      </c>
      <c r="I448" t="s">
        <v>886</v>
      </c>
      <c r="J448" t="s">
        <v>882</v>
      </c>
      <c r="K448" t="s">
        <v>883</v>
      </c>
      <c r="L448" s="17">
        <f>208769*Table132[[#This Row],[CAPACITY_kT]]/54634</f>
        <v>878.88256397115344</v>
      </c>
      <c r="M448" s="17">
        <f>140750.4*Table132[[#This Row],[CAPACITY_kT]]/54634</f>
        <v>592.53563714902805</v>
      </c>
    </row>
    <row r="449" spans="1:13" x14ac:dyDescent="0.25">
      <c r="A449" s="7" t="s">
        <v>400</v>
      </c>
      <c r="B449" t="s">
        <v>904</v>
      </c>
      <c r="C449" s="15" t="s">
        <v>1016</v>
      </c>
      <c r="D449">
        <v>540</v>
      </c>
      <c r="E449">
        <v>0</v>
      </c>
      <c r="F449" s="4">
        <f>Table132[[#This Row],[CAPACITY_kT]]*3.61</f>
        <v>1949.3999999999999</v>
      </c>
      <c r="G449">
        <v>32.270580129539397</v>
      </c>
      <c r="H449">
        <v>118.817789045388</v>
      </c>
      <c r="I449" t="s">
        <v>898</v>
      </c>
      <c r="J449" t="s">
        <v>882</v>
      </c>
      <c r="K449" t="s">
        <v>883</v>
      </c>
      <c r="L449" s="17">
        <f>208769*Table132[[#This Row],[CAPACITY_kT]]/54634</f>
        <v>2063.463411062708</v>
      </c>
      <c r="M449" s="17">
        <f>140750.4*Table132[[#This Row],[CAPACITY_kT]]/54634</f>
        <v>1391.170626349892</v>
      </c>
    </row>
    <row r="450" spans="1:13" x14ac:dyDescent="0.25">
      <c r="A450" s="7" t="s">
        <v>401</v>
      </c>
      <c r="B450" s="13" t="s">
        <v>982</v>
      </c>
      <c r="C450" s="15" t="s">
        <v>1016</v>
      </c>
      <c r="D450">
        <v>1500</v>
      </c>
      <c r="E450" t="s">
        <v>1030</v>
      </c>
      <c r="F450" s="4">
        <f>Table132[[#This Row],[CAPACITY_kT]]*3.61</f>
        <v>5415</v>
      </c>
      <c r="G450">
        <v>34.561863639791902</v>
      </c>
      <c r="H450">
        <v>119.595550044703</v>
      </c>
      <c r="I450" t="s">
        <v>1017</v>
      </c>
      <c r="J450" s="10" t="s">
        <v>881</v>
      </c>
      <c r="K450" t="s">
        <v>883</v>
      </c>
      <c r="L450" s="17">
        <f>208769*Table132[[#This Row],[CAPACITY_kT]]/54634</f>
        <v>5731.8428085075229</v>
      </c>
      <c r="M450" s="17">
        <f>140750.4*Table132[[#This Row],[CAPACITY_kT]]/54634</f>
        <v>3864.3628509719224</v>
      </c>
    </row>
    <row r="451" spans="1:13" x14ac:dyDescent="0.25">
      <c r="A451" s="7" t="s">
        <v>402</v>
      </c>
      <c r="B451" s="13" t="s">
        <v>983</v>
      </c>
      <c r="C451" s="15" t="s">
        <v>1016</v>
      </c>
      <c r="D451">
        <v>600</v>
      </c>
      <c r="E451" t="s">
        <v>1025</v>
      </c>
      <c r="F451" s="4">
        <f>Table132[[#This Row],[CAPACITY_kT]]*3.61</f>
        <v>2166</v>
      </c>
      <c r="G451">
        <v>29.906850913061302</v>
      </c>
      <c r="H451">
        <v>121.88535494959299</v>
      </c>
      <c r="I451" t="s">
        <v>1017</v>
      </c>
      <c r="J451" t="s">
        <v>881</v>
      </c>
      <c r="K451" t="s">
        <v>883</v>
      </c>
      <c r="L451" s="17">
        <f>208769*Table132[[#This Row],[CAPACITY_kT]]/54634</f>
        <v>2292.7371234030093</v>
      </c>
      <c r="M451" s="17">
        <f>140750.4*Table132[[#This Row],[CAPACITY_kT]]/54634</f>
        <v>1545.745140388769</v>
      </c>
    </row>
    <row r="452" spans="1:13" x14ac:dyDescent="0.25">
      <c r="A452" s="7" t="s">
        <v>403</v>
      </c>
      <c r="B452" t="s">
        <v>907</v>
      </c>
      <c r="C452" s="15" t="s">
        <v>1016</v>
      </c>
      <c r="D452">
        <v>165</v>
      </c>
      <c r="E452" t="s">
        <v>1021</v>
      </c>
      <c r="F452" s="4">
        <f>Table132[[#This Row],[CAPACITY_kT]]*3.61</f>
        <v>595.65</v>
      </c>
      <c r="G452">
        <v>43.977592233664303</v>
      </c>
      <c r="H452">
        <v>126.47673638198501</v>
      </c>
      <c r="I452" t="s">
        <v>898</v>
      </c>
      <c r="J452" t="s">
        <v>882</v>
      </c>
      <c r="K452" t="s">
        <v>883</v>
      </c>
      <c r="L452" s="17">
        <f>208769*Table132[[#This Row],[CAPACITY_kT]]/54634</f>
        <v>630.50270893582751</v>
      </c>
      <c r="M452" s="17">
        <f>140750.4*Table132[[#This Row],[CAPACITY_kT]]/54634</f>
        <v>425.07991360691148</v>
      </c>
    </row>
    <row r="453" spans="1:13" x14ac:dyDescent="0.25">
      <c r="A453" s="7" t="s">
        <v>404</v>
      </c>
      <c r="B453" t="s">
        <v>780</v>
      </c>
      <c r="C453" s="15" t="s">
        <v>1016</v>
      </c>
      <c r="D453">
        <v>600</v>
      </c>
      <c r="E453" t="s">
        <v>1018</v>
      </c>
      <c r="F453" s="4">
        <f>Table132[[#This Row],[CAPACITY_kT]]*3.61</f>
        <v>2166</v>
      </c>
      <c r="G453">
        <v>43.939516370064297</v>
      </c>
      <c r="H453">
        <v>126.526059585924</v>
      </c>
      <c r="I453" t="s">
        <v>886</v>
      </c>
      <c r="J453" t="s">
        <v>882</v>
      </c>
      <c r="K453" t="s">
        <v>883</v>
      </c>
      <c r="L453" s="17">
        <f>208769*Table132[[#This Row],[CAPACITY_kT]]/54634</f>
        <v>2292.7371234030093</v>
      </c>
      <c r="M453" s="17">
        <f>140750.4*Table132[[#This Row],[CAPACITY_kT]]/54634</f>
        <v>1545.745140388769</v>
      </c>
    </row>
    <row r="454" spans="1:13" x14ac:dyDescent="0.25">
      <c r="A454" s="7" t="s">
        <v>405</v>
      </c>
      <c r="B454" t="s">
        <v>984</v>
      </c>
      <c r="C454" s="15" t="s">
        <v>1016</v>
      </c>
      <c r="D454">
        <v>109</v>
      </c>
      <c r="E454" t="s">
        <v>1020</v>
      </c>
      <c r="F454" s="4">
        <f>Table132[[#This Row],[CAPACITY_kT]]*3.61</f>
        <v>393.49</v>
      </c>
      <c r="G454">
        <v>45.758317096326799</v>
      </c>
      <c r="H454">
        <v>126.73783790700899</v>
      </c>
      <c r="I454" t="s">
        <v>885</v>
      </c>
      <c r="J454" t="s">
        <v>882</v>
      </c>
      <c r="K454" t="s">
        <v>883</v>
      </c>
      <c r="L454" s="17">
        <f>208769*Table132[[#This Row],[CAPACITY_kT]]/54634</f>
        <v>416.51391075154663</v>
      </c>
      <c r="M454" s="17">
        <f>140750.4*Table132[[#This Row],[CAPACITY_kT]]/54634</f>
        <v>280.81036717062636</v>
      </c>
    </row>
    <row r="455" spans="1:13" x14ac:dyDescent="0.25">
      <c r="A455" s="7" t="s">
        <v>406</v>
      </c>
      <c r="B455" t="s">
        <v>782</v>
      </c>
      <c r="C455" s="15" t="s">
        <v>1016</v>
      </c>
      <c r="D455">
        <v>400</v>
      </c>
      <c r="E455" t="s">
        <v>1018</v>
      </c>
      <c r="F455" s="4">
        <f>Table132[[#This Row],[CAPACITY_kT]]*3.61</f>
        <v>1444</v>
      </c>
      <c r="G455">
        <v>31.026535477042302</v>
      </c>
      <c r="H455">
        <v>103.930085227356</v>
      </c>
      <c r="I455" t="s">
        <v>886</v>
      </c>
      <c r="J455" t="s">
        <v>882</v>
      </c>
      <c r="K455" t="s">
        <v>758</v>
      </c>
      <c r="L455" s="17">
        <f>208769*Table132[[#This Row],[CAPACITY_kT]]/54634</f>
        <v>1528.4914156020061</v>
      </c>
      <c r="M455" s="17">
        <f>140750.4*Table132[[#This Row],[CAPACITY_kT]]/54634</f>
        <v>1030.4967602591792</v>
      </c>
    </row>
    <row r="456" spans="1:13" x14ac:dyDescent="0.25">
      <c r="A456" s="7" t="s">
        <v>407</v>
      </c>
      <c r="B456" s="14" t="s">
        <v>631</v>
      </c>
      <c r="C456" s="15" t="s">
        <v>1016</v>
      </c>
      <c r="D456">
        <v>460</v>
      </c>
      <c r="E456" t="s">
        <v>1023</v>
      </c>
      <c r="F456" s="4">
        <f>Table132[[#This Row],[CAPACITY_kT]]*3.61</f>
        <v>1660.6</v>
      </c>
      <c r="G456">
        <v>42.210591038809</v>
      </c>
      <c r="H456">
        <v>116.578587378213</v>
      </c>
      <c r="I456" t="s">
        <v>898</v>
      </c>
      <c r="J456" t="s">
        <v>882</v>
      </c>
      <c r="K456" t="s">
        <v>883</v>
      </c>
      <c r="L456" s="17">
        <f>208769*Table132[[#This Row],[CAPACITY_kT]]/54634</f>
        <v>1757.7651279423069</v>
      </c>
      <c r="M456" s="17">
        <f>140750.4*Table132[[#This Row],[CAPACITY_kT]]/54634</f>
        <v>1185.0712742980561</v>
      </c>
    </row>
    <row r="457" spans="1:13" x14ac:dyDescent="0.25">
      <c r="A457" s="7" t="s">
        <v>408</v>
      </c>
      <c r="B457" t="s">
        <v>985</v>
      </c>
      <c r="C457" s="15" t="s">
        <v>1016</v>
      </c>
      <c r="D457">
        <v>80</v>
      </c>
      <c r="E457" t="s">
        <v>1020</v>
      </c>
      <c r="F457" s="4">
        <f>Table132[[#This Row],[CAPACITY_kT]]*3.61</f>
        <v>288.8</v>
      </c>
      <c r="G457">
        <v>46.697430936025597</v>
      </c>
      <c r="H457">
        <v>124.802742290401</v>
      </c>
      <c r="I457" t="s">
        <v>885</v>
      </c>
      <c r="J457" t="s">
        <v>882</v>
      </c>
      <c r="K457" t="s">
        <v>883</v>
      </c>
      <c r="L457" s="17">
        <f>208769*Table132[[#This Row],[CAPACITY_kT]]/54634</f>
        <v>305.69828312040124</v>
      </c>
      <c r="M457" s="17">
        <f>140750.4*Table132[[#This Row],[CAPACITY_kT]]/54634</f>
        <v>206.09935205183587</v>
      </c>
    </row>
    <row r="458" spans="1:13" x14ac:dyDescent="0.25">
      <c r="A458" s="7" t="s">
        <v>409</v>
      </c>
      <c r="B458" t="s">
        <v>986</v>
      </c>
      <c r="C458" s="15" t="s">
        <v>1016</v>
      </c>
      <c r="D458">
        <v>200</v>
      </c>
      <c r="E458" t="e">
        <v>#N/A</v>
      </c>
      <c r="F458" s="4">
        <f>Table132[[#This Row],[CAPACITY_kT]]*3.61</f>
        <v>722</v>
      </c>
      <c r="G458">
        <v>46.559036796872398</v>
      </c>
      <c r="H458">
        <v>124.828751577628</v>
      </c>
      <c r="I458" t="s">
        <v>885</v>
      </c>
      <c r="J458" t="s">
        <v>882</v>
      </c>
      <c r="K458" t="s">
        <v>883</v>
      </c>
      <c r="L458" s="17">
        <f>208769*Table132[[#This Row],[CAPACITY_kT]]/54634</f>
        <v>764.24570780100305</v>
      </c>
      <c r="M458" s="17">
        <f>140750.4*Table132[[#This Row],[CAPACITY_kT]]/54634</f>
        <v>515.24838012958958</v>
      </c>
    </row>
    <row r="459" spans="1:13" x14ac:dyDescent="0.25">
      <c r="A459" s="7" t="s">
        <v>410</v>
      </c>
      <c r="B459" t="s">
        <v>784</v>
      </c>
      <c r="C459" s="15" t="s">
        <v>1016</v>
      </c>
      <c r="D459">
        <v>600</v>
      </c>
      <c r="E459" t="s">
        <v>1018</v>
      </c>
      <c r="F459" s="4">
        <f>Table132[[#This Row],[CAPACITY_kT]]*3.61</f>
        <v>2166</v>
      </c>
      <c r="G459">
        <v>46.525519777853802</v>
      </c>
      <c r="H459">
        <v>125.09007328202</v>
      </c>
      <c r="I459" t="s">
        <v>886</v>
      </c>
      <c r="J459" t="s">
        <v>882</v>
      </c>
      <c r="K459" t="s">
        <v>883</v>
      </c>
      <c r="L459" s="17">
        <f>208769*Table132[[#This Row],[CAPACITY_kT]]/54634</f>
        <v>2292.7371234030093</v>
      </c>
      <c r="M459" s="17">
        <f>140750.4*Table132[[#This Row],[CAPACITY_kT]]/54634</f>
        <v>1545.745140388769</v>
      </c>
    </row>
    <row r="460" spans="1:13" x14ac:dyDescent="0.25">
      <c r="A460" s="7" t="s">
        <v>411</v>
      </c>
      <c r="B460" t="s">
        <v>787</v>
      </c>
      <c r="C460" s="15" t="s">
        <v>1016</v>
      </c>
      <c r="D460">
        <v>320</v>
      </c>
      <c r="E460" t="s">
        <v>1020</v>
      </c>
      <c r="F460" s="4">
        <f>Table132[[#This Row],[CAPACITY_kT]]*3.61</f>
        <v>1155.2</v>
      </c>
      <c r="G460">
        <v>38.976834907444797</v>
      </c>
      <c r="H460">
        <v>121.658394673054</v>
      </c>
      <c r="I460" t="s">
        <v>885</v>
      </c>
      <c r="J460" t="s">
        <v>882</v>
      </c>
      <c r="K460" t="s">
        <v>883</v>
      </c>
      <c r="L460" s="17">
        <f>208769*Table132[[#This Row],[CAPACITY_kT]]/54634</f>
        <v>1222.793132481605</v>
      </c>
      <c r="M460" s="17">
        <f>140750.4*Table132[[#This Row],[CAPACITY_kT]]/54634</f>
        <v>824.39740820734346</v>
      </c>
    </row>
    <row r="461" spans="1:13" x14ac:dyDescent="0.25">
      <c r="A461" s="7" t="s">
        <v>412</v>
      </c>
      <c r="B461" t="s">
        <v>789</v>
      </c>
      <c r="C461" s="15" t="s">
        <v>1016</v>
      </c>
      <c r="D461">
        <v>140</v>
      </c>
      <c r="E461" t="s">
        <v>1020</v>
      </c>
      <c r="F461" s="4">
        <f>Table132[[#This Row],[CAPACITY_kT]]*3.61</f>
        <v>505.4</v>
      </c>
      <c r="G461">
        <v>38.988031292596602</v>
      </c>
      <c r="H461">
        <v>121.854912998478</v>
      </c>
      <c r="I461" t="s">
        <v>885</v>
      </c>
      <c r="J461" t="s">
        <v>882</v>
      </c>
      <c r="K461" t="s">
        <v>883</v>
      </c>
      <c r="L461" s="17">
        <f>208769*Table132[[#This Row],[CAPACITY_kT]]/54634</f>
        <v>534.97199546070215</v>
      </c>
      <c r="M461" s="17">
        <f>140750.4*Table132[[#This Row],[CAPACITY_kT]]/54634</f>
        <v>360.67386609071275</v>
      </c>
    </row>
    <row r="462" spans="1:13" x14ac:dyDescent="0.25">
      <c r="A462" s="7" t="s">
        <v>413</v>
      </c>
      <c r="B462" s="13" t="s">
        <v>624</v>
      </c>
      <c r="C462" s="15" t="s">
        <v>1016</v>
      </c>
      <c r="D462">
        <v>600</v>
      </c>
      <c r="E462" t="s">
        <v>1018</v>
      </c>
      <c r="F462" s="4">
        <f>Table132[[#This Row],[CAPACITY_kT]]*3.61</f>
        <v>2166</v>
      </c>
      <c r="G462">
        <v>38.922662687187703</v>
      </c>
      <c r="H462">
        <v>117.728065903066</v>
      </c>
      <c r="I462" t="s">
        <v>898</v>
      </c>
      <c r="J462" t="s">
        <v>881</v>
      </c>
      <c r="K462" t="s">
        <v>883</v>
      </c>
      <c r="L462" s="17">
        <f>208769*Table132[[#This Row],[CAPACITY_kT]]/54634</f>
        <v>2292.7371234030093</v>
      </c>
      <c r="M462" s="17">
        <f>140750.4*Table132[[#This Row],[CAPACITY_kT]]/54634</f>
        <v>1545.745140388769</v>
      </c>
    </row>
    <row r="463" spans="1:13" x14ac:dyDescent="0.25">
      <c r="A463" s="7" t="s">
        <v>414</v>
      </c>
      <c r="B463" s="13" t="s">
        <v>624</v>
      </c>
      <c r="C463" s="15" t="s">
        <v>1016</v>
      </c>
      <c r="D463">
        <v>600</v>
      </c>
      <c r="E463" t="s">
        <v>1018</v>
      </c>
      <c r="F463" s="4">
        <f>Table132[[#This Row],[CAPACITY_kT]]*3.61</f>
        <v>2166</v>
      </c>
      <c r="G463">
        <v>38.9309561790106</v>
      </c>
      <c r="H463">
        <v>117.74316857722</v>
      </c>
      <c r="I463" t="s">
        <v>1017</v>
      </c>
      <c r="J463" t="s">
        <v>882</v>
      </c>
      <c r="K463" t="s">
        <v>883</v>
      </c>
      <c r="L463" s="17">
        <f>208769*Table132[[#This Row],[CAPACITY_kT]]/54634</f>
        <v>2292.7371234030093</v>
      </c>
      <c r="M463" s="17">
        <f>140750.4*Table132[[#This Row],[CAPACITY_kT]]/54634</f>
        <v>1545.745140388769</v>
      </c>
    </row>
    <row r="464" spans="1:13" x14ac:dyDescent="0.25">
      <c r="A464" s="7" t="s">
        <v>415</v>
      </c>
      <c r="B464" t="s">
        <v>790</v>
      </c>
      <c r="C464" s="15" t="s">
        <v>1016</v>
      </c>
      <c r="D464">
        <v>100</v>
      </c>
      <c r="E464" t="s">
        <v>1020</v>
      </c>
      <c r="F464" s="4">
        <f>Table132[[#This Row],[CAPACITY_kT]]*3.61</f>
        <v>361</v>
      </c>
      <c r="G464">
        <v>38.822739062017497</v>
      </c>
      <c r="H464">
        <v>117.413593280185</v>
      </c>
      <c r="I464" t="s">
        <v>886</v>
      </c>
      <c r="J464" t="s">
        <v>882</v>
      </c>
      <c r="K464" t="s">
        <v>883</v>
      </c>
      <c r="L464" s="17">
        <f>208769*Table132[[#This Row],[CAPACITY_kT]]/54634</f>
        <v>382.12285390050153</v>
      </c>
      <c r="M464" s="17">
        <f>140750.4*Table132[[#This Row],[CAPACITY_kT]]/54634</f>
        <v>257.62419006479479</v>
      </c>
    </row>
    <row r="465" spans="1:13" x14ac:dyDescent="0.25">
      <c r="A465" s="7" t="s">
        <v>416</v>
      </c>
      <c r="B465" t="s">
        <v>625</v>
      </c>
      <c r="C465" s="15" t="s">
        <v>1016</v>
      </c>
      <c r="D465">
        <v>300</v>
      </c>
      <c r="E465" t="s">
        <v>1018</v>
      </c>
      <c r="F465" s="4">
        <f>Table132[[#This Row],[CAPACITY_kT]]*3.61</f>
        <v>1083</v>
      </c>
      <c r="G465">
        <v>39.066595285071003</v>
      </c>
      <c r="H465">
        <v>106.737339700199</v>
      </c>
      <c r="I465" t="s">
        <v>898</v>
      </c>
      <c r="J465" t="s">
        <v>882</v>
      </c>
      <c r="K465" t="s">
        <v>883</v>
      </c>
      <c r="L465" s="17">
        <f>208769*Table132[[#This Row],[CAPACITY_kT]]/54634</f>
        <v>1146.3685617015046</v>
      </c>
      <c r="M465" s="17">
        <f>140750.4*Table132[[#This Row],[CAPACITY_kT]]/54634</f>
        <v>772.87257019438448</v>
      </c>
    </row>
    <row r="466" spans="1:13" x14ac:dyDescent="0.25">
      <c r="A466" s="7" t="s">
        <v>417</v>
      </c>
      <c r="B466" s="14" t="s">
        <v>987</v>
      </c>
      <c r="C466" s="15" t="s">
        <v>1016</v>
      </c>
      <c r="D466">
        <v>300</v>
      </c>
      <c r="E466" t="s">
        <v>1021</v>
      </c>
      <c r="F466" s="4">
        <f>Table132[[#This Row],[CAPACITY_kT]]*3.61</f>
        <v>1083</v>
      </c>
      <c r="G466">
        <v>38.164506783886402</v>
      </c>
      <c r="H466">
        <v>106.586232710557</v>
      </c>
      <c r="I466" t="s">
        <v>1017</v>
      </c>
      <c r="J466" s="10">
        <v>2020</v>
      </c>
      <c r="K466" t="s">
        <v>758</v>
      </c>
      <c r="L466" s="17">
        <f>208769*Table132[[#This Row],[CAPACITY_kT]]/54634</f>
        <v>1146.3685617015046</v>
      </c>
      <c r="M466" s="17">
        <f>140750.4*Table132[[#This Row],[CAPACITY_kT]]/54634</f>
        <v>772.87257019438448</v>
      </c>
    </row>
    <row r="467" spans="1:13" x14ac:dyDescent="0.25">
      <c r="A467" s="7" t="s">
        <v>418</v>
      </c>
      <c r="B467" t="s">
        <v>910</v>
      </c>
      <c r="C467" s="15" t="s">
        <v>1016</v>
      </c>
      <c r="D467">
        <v>400</v>
      </c>
      <c r="E467" t="s">
        <v>1018</v>
      </c>
      <c r="F467" s="4">
        <f>Table132[[#This Row],[CAPACITY_kT]]*3.61</f>
        <v>1444</v>
      </c>
      <c r="G467">
        <v>30.0370363674893</v>
      </c>
      <c r="H467">
        <v>121.63760110213499</v>
      </c>
      <c r="I467" t="s">
        <v>898</v>
      </c>
      <c r="J467" t="s">
        <v>882</v>
      </c>
      <c r="K467" t="s">
        <v>883</v>
      </c>
      <c r="L467" s="17">
        <f>208769*Table132[[#This Row],[CAPACITY_kT]]/54634</f>
        <v>1528.4914156020061</v>
      </c>
      <c r="M467" s="17">
        <f>140750.4*Table132[[#This Row],[CAPACITY_kT]]/54634</f>
        <v>1030.4967602591792</v>
      </c>
    </row>
    <row r="468" spans="1:13" x14ac:dyDescent="0.25">
      <c r="A468" s="7" t="s">
        <v>419</v>
      </c>
      <c r="B468" s="13" t="s">
        <v>988</v>
      </c>
      <c r="C468" s="15" t="s">
        <v>1016</v>
      </c>
      <c r="D468">
        <v>600</v>
      </c>
      <c r="E468" t="s">
        <v>1018</v>
      </c>
      <c r="F468" s="4">
        <f>Table132[[#This Row],[CAPACITY_kT]]*3.61</f>
        <v>2166</v>
      </c>
      <c r="G468">
        <v>29.953794543549598</v>
      </c>
      <c r="H468">
        <v>121.77817775526201</v>
      </c>
      <c r="I468" t="s">
        <v>1017</v>
      </c>
      <c r="J468" t="s">
        <v>882</v>
      </c>
      <c r="K468" t="s">
        <v>883</v>
      </c>
      <c r="L468" s="17">
        <f>208769*Table132[[#This Row],[CAPACITY_kT]]/54634</f>
        <v>2292.7371234030093</v>
      </c>
      <c r="M468" s="17">
        <f>140750.4*Table132[[#This Row],[CAPACITY_kT]]/54634</f>
        <v>1545.745140388769</v>
      </c>
    </row>
    <row r="469" spans="1:13" x14ac:dyDescent="0.25">
      <c r="A469" s="7" t="s">
        <v>420</v>
      </c>
      <c r="B469" t="s">
        <v>989</v>
      </c>
      <c r="C469" s="15" t="s">
        <v>1016</v>
      </c>
      <c r="D469">
        <v>120</v>
      </c>
      <c r="E469" t="s">
        <v>1020</v>
      </c>
      <c r="F469" s="4">
        <f>Table132[[#This Row],[CAPACITY_kT]]*3.61</f>
        <v>433.2</v>
      </c>
      <c r="G469">
        <v>30.525330120149</v>
      </c>
      <c r="H469">
        <v>117.021486572059</v>
      </c>
      <c r="I469" t="s">
        <v>885</v>
      </c>
      <c r="J469" t="s">
        <v>882</v>
      </c>
      <c r="K469" t="s">
        <v>883</v>
      </c>
      <c r="L469" s="17">
        <f>208769*Table132[[#This Row],[CAPACITY_kT]]/54634</f>
        <v>458.54742468060181</v>
      </c>
      <c r="M469" s="17">
        <f>140750.4*Table132[[#This Row],[CAPACITY_kT]]/54634</f>
        <v>309.14902807775377</v>
      </c>
    </row>
    <row r="470" spans="1:13" x14ac:dyDescent="0.25">
      <c r="A470" s="7" t="s">
        <v>421</v>
      </c>
      <c r="B470" t="s">
        <v>911</v>
      </c>
      <c r="C470" s="15" t="s">
        <v>1016</v>
      </c>
      <c r="D470">
        <v>690</v>
      </c>
      <c r="E470" t="s">
        <v>1021</v>
      </c>
      <c r="F470" s="4">
        <f>Table132[[#This Row],[CAPACITY_kT]]*3.61</f>
        <v>2490.9</v>
      </c>
      <c r="G470">
        <v>41.986206013612303</v>
      </c>
      <c r="H470">
        <v>122.836881260347</v>
      </c>
      <c r="I470" t="s">
        <v>884</v>
      </c>
      <c r="J470">
        <v>2020</v>
      </c>
      <c r="K470" t="s">
        <v>758</v>
      </c>
      <c r="L470" s="17">
        <f>208769*Table132[[#This Row],[CAPACITY_kT]]/54634</f>
        <v>2636.6476919134607</v>
      </c>
      <c r="M470" s="17">
        <f>140750.4*Table132[[#This Row],[CAPACITY_kT]]/54634</f>
        <v>1777.6069114470843</v>
      </c>
    </row>
    <row r="471" spans="1:13" x14ac:dyDescent="0.25">
      <c r="A471" s="7" t="s">
        <v>422</v>
      </c>
      <c r="B471" t="s">
        <v>792</v>
      </c>
      <c r="C471" s="15" t="s">
        <v>1016</v>
      </c>
      <c r="D471">
        <v>350</v>
      </c>
      <c r="E471" t="s">
        <v>1020</v>
      </c>
      <c r="F471" s="4">
        <f>Table132[[#This Row],[CAPACITY_kT]]*3.61</f>
        <v>1263.5</v>
      </c>
      <c r="G471">
        <v>36.974415834344597</v>
      </c>
      <c r="H471">
        <v>118.543529565599</v>
      </c>
      <c r="I471" t="s">
        <v>885</v>
      </c>
      <c r="J471" t="s">
        <v>882</v>
      </c>
      <c r="K471" t="s">
        <v>883</v>
      </c>
      <c r="L471" s="17">
        <f>208769*Table132[[#This Row],[CAPACITY_kT]]/54634</f>
        <v>1337.4299886517554</v>
      </c>
      <c r="M471" s="17">
        <f>140750.4*Table132[[#This Row],[CAPACITY_kT]]/54634</f>
        <v>901.68466522678182</v>
      </c>
    </row>
    <row r="472" spans="1:13" x14ac:dyDescent="0.25">
      <c r="A472" s="7" t="s">
        <v>423</v>
      </c>
      <c r="B472" s="14" t="s">
        <v>990</v>
      </c>
      <c r="C472" s="15" t="s">
        <v>1016</v>
      </c>
      <c r="D472">
        <v>200</v>
      </c>
      <c r="E472" t="s">
        <v>1023</v>
      </c>
      <c r="F472" s="4">
        <f>Table132[[#This Row],[CAPACITY_kT]]*3.61</f>
        <v>722</v>
      </c>
      <c r="G472">
        <v>35.273739896592701</v>
      </c>
      <c r="H472">
        <v>115.955901796109</v>
      </c>
      <c r="I472" t="s">
        <v>898</v>
      </c>
      <c r="J472" t="s">
        <v>882</v>
      </c>
      <c r="K472" t="s">
        <v>883</v>
      </c>
      <c r="L472" s="17">
        <f>208769*Table132[[#This Row],[CAPACITY_kT]]/54634</f>
        <v>764.24570780100305</v>
      </c>
      <c r="M472" s="17">
        <f>140750.4*Table132[[#This Row],[CAPACITY_kT]]/54634</f>
        <v>515.24838012958958</v>
      </c>
    </row>
    <row r="473" spans="1:13" x14ac:dyDescent="0.25">
      <c r="A473" s="7" t="s">
        <v>424</v>
      </c>
      <c r="B473" s="14" t="s">
        <v>991</v>
      </c>
      <c r="C473" s="15" t="s">
        <v>1016</v>
      </c>
      <c r="D473">
        <v>100</v>
      </c>
      <c r="E473" t="s">
        <v>1023</v>
      </c>
      <c r="F473" s="4">
        <f>Table132[[#This Row],[CAPACITY_kT]]*3.61</f>
        <v>361</v>
      </c>
      <c r="G473">
        <v>37.976578202782498</v>
      </c>
      <c r="H473">
        <v>118.467864769082</v>
      </c>
      <c r="I473" t="s">
        <v>898</v>
      </c>
      <c r="J473" t="s">
        <v>882</v>
      </c>
      <c r="K473" t="s">
        <v>883</v>
      </c>
      <c r="L473" s="17">
        <f>208769*Table132[[#This Row],[CAPACITY_kT]]/54634</f>
        <v>382.12285390050153</v>
      </c>
      <c r="M473" s="17">
        <f>140750.4*Table132[[#This Row],[CAPACITY_kT]]/54634</f>
        <v>257.62419006479479</v>
      </c>
    </row>
    <row r="474" spans="1:13" x14ac:dyDescent="0.25">
      <c r="A474" s="7" t="s">
        <v>425</v>
      </c>
      <c r="B474" s="13" t="s">
        <v>912</v>
      </c>
      <c r="C474" s="15" t="s">
        <v>1016</v>
      </c>
      <c r="D474">
        <v>200</v>
      </c>
      <c r="E474" t="s">
        <v>1023</v>
      </c>
      <c r="F474" s="4">
        <f>Table132[[#This Row],[CAPACITY_kT]]*3.61</f>
        <v>722</v>
      </c>
      <c r="G474">
        <v>34.985116308395597</v>
      </c>
      <c r="H474">
        <v>117.278005395081</v>
      </c>
      <c r="I474" t="s">
        <v>898</v>
      </c>
      <c r="J474" t="s">
        <v>882</v>
      </c>
      <c r="K474" t="s">
        <v>883</v>
      </c>
      <c r="L474" s="17">
        <f>208769*Table132[[#This Row],[CAPACITY_kT]]/54634</f>
        <v>764.24570780100305</v>
      </c>
      <c r="M474" s="17">
        <f>140750.4*Table132[[#This Row],[CAPACITY_kT]]/54634</f>
        <v>515.24838012958958</v>
      </c>
    </row>
    <row r="475" spans="1:13" x14ac:dyDescent="0.25">
      <c r="A475" s="7" t="s">
        <v>426</v>
      </c>
      <c r="B475" s="13" t="s">
        <v>618</v>
      </c>
      <c r="C475" s="15" t="s">
        <v>1016</v>
      </c>
      <c r="D475">
        <v>200</v>
      </c>
      <c r="E475">
        <v>0</v>
      </c>
      <c r="F475" s="4">
        <f>Table132[[#This Row],[CAPACITY_kT]]*3.61</f>
        <v>722</v>
      </c>
      <c r="G475">
        <v>34.977034636277203</v>
      </c>
      <c r="H475">
        <v>117.260822617991</v>
      </c>
      <c r="I475" t="s">
        <v>898</v>
      </c>
      <c r="J475" t="s">
        <v>882</v>
      </c>
      <c r="K475" t="s">
        <v>883</v>
      </c>
      <c r="L475" s="17">
        <f>208769*Table132[[#This Row],[CAPACITY_kT]]/54634</f>
        <v>764.24570780100305</v>
      </c>
      <c r="M475" s="17">
        <f>140750.4*Table132[[#This Row],[CAPACITY_kT]]/54634</f>
        <v>515.24838012958958</v>
      </c>
    </row>
    <row r="476" spans="1:13" x14ac:dyDescent="0.25">
      <c r="A476" s="7" t="s">
        <v>427</v>
      </c>
      <c r="B476" s="14" t="s">
        <v>992</v>
      </c>
      <c r="C476" s="15" t="s">
        <v>1016</v>
      </c>
      <c r="D476">
        <v>200</v>
      </c>
      <c r="E476" t="s">
        <v>1023</v>
      </c>
      <c r="F476" s="4">
        <f>Table132[[#This Row],[CAPACITY_kT]]*3.61</f>
        <v>722</v>
      </c>
      <c r="G476">
        <v>38.069990160960998</v>
      </c>
      <c r="H476">
        <v>118.925904217967</v>
      </c>
      <c r="I476" t="s">
        <v>898</v>
      </c>
      <c r="J476" t="s">
        <v>882</v>
      </c>
      <c r="K476" t="s">
        <v>883</v>
      </c>
      <c r="L476" s="17">
        <f>208769*Table132[[#This Row],[CAPACITY_kT]]/54634</f>
        <v>764.24570780100305</v>
      </c>
      <c r="M476" s="17">
        <f>140750.4*Table132[[#This Row],[CAPACITY_kT]]/54634</f>
        <v>515.24838012958958</v>
      </c>
    </row>
    <row r="477" spans="1:13" x14ac:dyDescent="0.25">
      <c r="A477" s="7" t="s">
        <v>428</v>
      </c>
      <c r="B477" s="14" t="s">
        <v>993</v>
      </c>
      <c r="C477" s="15" t="s">
        <v>1016</v>
      </c>
      <c r="D477">
        <v>200</v>
      </c>
      <c r="E477" t="s">
        <v>1023</v>
      </c>
      <c r="F477" s="4">
        <f>Table132[[#This Row],[CAPACITY_kT]]*3.61</f>
        <v>722</v>
      </c>
      <c r="G477">
        <v>38.087724390561803</v>
      </c>
      <c r="H477">
        <v>118.866010198029</v>
      </c>
      <c r="I477" t="s">
        <v>898</v>
      </c>
      <c r="J477" t="s">
        <v>882</v>
      </c>
      <c r="K477" t="s">
        <v>883</v>
      </c>
      <c r="L477" s="17">
        <f>208769*Table132[[#This Row],[CAPACITY_kT]]/54634</f>
        <v>764.24570780100305</v>
      </c>
      <c r="M477" s="17">
        <f>140750.4*Table132[[#This Row],[CAPACITY_kT]]/54634</f>
        <v>515.24838012958958</v>
      </c>
    </row>
    <row r="478" spans="1:13" x14ac:dyDescent="0.25">
      <c r="A478" s="7" t="s">
        <v>429</v>
      </c>
      <c r="B478" s="14" t="s">
        <v>994</v>
      </c>
      <c r="C478" s="15" t="s">
        <v>1016</v>
      </c>
      <c r="D478">
        <v>200</v>
      </c>
      <c r="E478" t="s">
        <v>1023</v>
      </c>
      <c r="F478" s="4">
        <f>Table132[[#This Row],[CAPACITY_kT]]*3.61</f>
        <v>722</v>
      </c>
      <c r="G478">
        <v>37.110772075644398</v>
      </c>
      <c r="H478">
        <v>119.03748995145</v>
      </c>
      <c r="I478" t="s">
        <v>898</v>
      </c>
      <c r="J478" t="s">
        <v>882</v>
      </c>
      <c r="K478" t="s">
        <v>758</v>
      </c>
      <c r="L478" s="17">
        <f>208769*Table132[[#This Row],[CAPACITY_kT]]/54634</f>
        <v>764.24570780100305</v>
      </c>
      <c r="M478" s="17">
        <f>140750.4*Table132[[#This Row],[CAPACITY_kT]]/54634</f>
        <v>515.24838012958958</v>
      </c>
    </row>
    <row r="479" spans="1:13" x14ac:dyDescent="0.25">
      <c r="A479" s="7" t="s">
        <v>430</v>
      </c>
      <c r="B479" t="s">
        <v>995</v>
      </c>
      <c r="C479" s="15" t="s">
        <v>1016</v>
      </c>
      <c r="D479">
        <v>100</v>
      </c>
      <c r="E479" t="s">
        <v>1020</v>
      </c>
      <c r="F479" s="4">
        <f>Table132[[#This Row],[CAPACITY_kT]]*3.61</f>
        <v>361</v>
      </c>
      <c r="G479">
        <v>29.512924035971398</v>
      </c>
      <c r="H479">
        <v>113.366225286025</v>
      </c>
      <c r="I479" t="s">
        <v>885</v>
      </c>
      <c r="J479" t="s">
        <v>882</v>
      </c>
      <c r="K479" t="s">
        <v>758</v>
      </c>
      <c r="L479" s="17">
        <f>208769*Table132[[#This Row],[CAPACITY_kT]]/54634</f>
        <v>382.12285390050153</v>
      </c>
      <c r="M479" s="17">
        <f>140750.4*Table132[[#This Row],[CAPACITY_kT]]/54634</f>
        <v>257.62419006479479</v>
      </c>
    </row>
    <row r="480" spans="1:13" x14ac:dyDescent="0.25">
      <c r="A480" s="7" t="s">
        <v>431</v>
      </c>
      <c r="B480" t="s">
        <v>915</v>
      </c>
      <c r="C480" s="15" t="s">
        <v>1016</v>
      </c>
      <c r="D480">
        <v>160</v>
      </c>
      <c r="E480" t="s">
        <v>964</v>
      </c>
      <c r="F480" s="4">
        <f>Table132[[#This Row],[CAPACITY_kT]]*3.61</f>
        <v>577.6</v>
      </c>
      <c r="G480">
        <v>31.9466473967083</v>
      </c>
      <c r="H480">
        <v>119.973900810396</v>
      </c>
      <c r="I480" t="s">
        <v>898</v>
      </c>
      <c r="J480" t="s">
        <v>882</v>
      </c>
      <c r="K480" t="s">
        <v>883</v>
      </c>
      <c r="L480" s="17">
        <f>208769*Table132[[#This Row],[CAPACITY_kT]]/54634</f>
        <v>611.39656624080249</v>
      </c>
      <c r="M480" s="17">
        <f>140750.4*Table132[[#This Row],[CAPACITY_kT]]/54634</f>
        <v>412.19870410367173</v>
      </c>
    </row>
    <row r="481" spans="1:13" x14ac:dyDescent="0.25">
      <c r="A481" s="7" t="s">
        <v>432</v>
      </c>
      <c r="B481" t="s">
        <v>796</v>
      </c>
      <c r="C481" s="15" t="s">
        <v>1016</v>
      </c>
      <c r="D481">
        <v>100</v>
      </c>
      <c r="E481" t="s">
        <v>1031</v>
      </c>
      <c r="F481" s="4">
        <f>Table132[[#This Row],[CAPACITY_kT]]*3.61</f>
        <v>361</v>
      </c>
      <c r="G481">
        <v>23.110041541991102</v>
      </c>
      <c r="H481">
        <v>113.470467678688</v>
      </c>
      <c r="I481" t="s">
        <v>887</v>
      </c>
      <c r="J481" t="s">
        <v>882</v>
      </c>
      <c r="K481" t="s">
        <v>758</v>
      </c>
      <c r="L481" s="17">
        <f>208769*Table132[[#This Row],[CAPACITY_kT]]/54634</f>
        <v>382.12285390050153</v>
      </c>
      <c r="M481" s="17">
        <f>140750.4*Table132[[#This Row],[CAPACITY_kT]]/54634</f>
        <v>257.62419006479479</v>
      </c>
    </row>
    <row r="482" spans="1:13" x14ac:dyDescent="0.25">
      <c r="A482" s="7" t="s">
        <v>433</v>
      </c>
      <c r="B482" t="s">
        <v>996</v>
      </c>
      <c r="C482" s="15" t="s">
        <v>1016</v>
      </c>
      <c r="D482">
        <v>100</v>
      </c>
      <c r="E482" t="s">
        <v>1020</v>
      </c>
      <c r="F482" s="4">
        <f>Table132[[#This Row],[CAPACITY_kT]]*3.61</f>
        <v>361</v>
      </c>
      <c r="G482">
        <v>37.675058523249199</v>
      </c>
      <c r="H482">
        <v>118.337359945226</v>
      </c>
      <c r="I482" t="s">
        <v>885</v>
      </c>
      <c r="J482" t="s">
        <v>882</v>
      </c>
      <c r="K482" t="s">
        <v>883</v>
      </c>
      <c r="L482" s="17">
        <f>208769*Table132[[#This Row],[CAPACITY_kT]]/54634</f>
        <v>382.12285390050153</v>
      </c>
      <c r="M482" s="17">
        <f>140750.4*Table132[[#This Row],[CAPACITY_kT]]/54634</f>
        <v>257.62419006479479</v>
      </c>
    </row>
    <row r="483" spans="1:13" x14ac:dyDescent="0.25">
      <c r="A483" s="7" t="s">
        <v>434</v>
      </c>
      <c r="B483" t="s">
        <v>997</v>
      </c>
      <c r="C483" s="15" t="s">
        <v>1016</v>
      </c>
      <c r="D483">
        <v>230</v>
      </c>
      <c r="E483" t="s">
        <v>1020</v>
      </c>
      <c r="F483" s="4">
        <f>Table132[[#This Row],[CAPACITY_kT]]*3.61</f>
        <v>830.3</v>
      </c>
      <c r="G483">
        <v>21.772476457495099</v>
      </c>
      <c r="H483">
        <v>108.607791723812</v>
      </c>
      <c r="I483" t="s">
        <v>885</v>
      </c>
      <c r="J483" t="s">
        <v>882</v>
      </c>
      <c r="K483" t="s">
        <v>883</v>
      </c>
      <c r="L483" s="17">
        <f>208769*Table132[[#This Row],[CAPACITY_kT]]/54634</f>
        <v>878.88256397115344</v>
      </c>
      <c r="M483" s="17">
        <f>140750.4*Table132[[#This Row],[CAPACITY_kT]]/54634</f>
        <v>592.53563714902805</v>
      </c>
    </row>
    <row r="484" spans="1:13" x14ac:dyDescent="0.25">
      <c r="A484" s="7" t="s">
        <v>435</v>
      </c>
      <c r="B484" t="s">
        <v>797</v>
      </c>
      <c r="C484" s="15" t="s">
        <v>1016</v>
      </c>
      <c r="D484">
        <v>100</v>
      </c>
      <c r="E484" t="s">
        <v>1020</v>
      </c>
      <c r="F484" s="4">
        <f>Table132[[#This Row],[CAPACITY_kT]]*3.61</f>
        <v>361</v>
      </c>
      <c r="G484">
        <v>37.091256385982398</v>
      </c>
      <c r="H484">
        <v>118.418439774465</v>
      </c>
      <c r="I484" t="s">
        <v>885</v>
      </c>
      <c r="J484" t="s">
        <v>882</v>
      </c>
      <c r="K484" t="s">
        <v>883</v>
      </c>
      <c r="L484" s="17">
        <f>208769*Table132[[#This Row],[CAPACITY_kT]]/54634</f>
        <v>382.12285390050153</v>
      </c>
      <c r="M484" s="17">
        <f>140750.4*Table132[[#This Row],[CAPACITY_kT]]/54634</f>
        <v>257.62419006479479</v>
      </c>
    </row>
    <row r="485" spans="1:13" x14ac:dyDescent="0.25">
      <c r="A485" s="7" t="s">
        <v>436</v>
      </c>
      <c r="B485" s="13" t="s">
        <v>918</v>
      </c>
      <c r="C485" s="15" t="s">
        <v>1016</v>
      </c>
      <c r="D485">
        <v>450</v>
      </c>
      <c r="E485" t="s">
        <v>1018</v>
      </c>
      <c r="F485" s="4">
        <f>Table132[[#This Row],[CAPACITY_kT]]*3.61</f>
        <v>1624.5</v>
      </c>
      <c r="G485">
        <v>35.907455652652096</v>
      </c>
      <c r="H485">
        <v>109.35673830025701</v>
      </c>
      <c r="I485" t="s">
        <v>898</v>
      </c>
      <c r="J485" t="s">
        <v>882</v>
      </c>
      <c r="K485" t="s">
        <v>883</v>
      </c>
      <c r="L485" s="17">
        <f>208769*Table132[[#This Row],[CAPACITY_kT]]/54634</f>
        <v>1719.5528425522568</v>
      </c>
      <c r="M485" s="17">
        <f>140750.4*Table132[[#This Row],[CAPACITY_kT]]/54634</f>
        <v>1159.3088552915767</v>
      </c>
    </row>
    <row r="486" spans="1:13" x14ac:dyDescent="0.25">
      <c r="A486" s="7" t="s">
        <v>437</v>
      </c>
      <c r="B486" t="s">
        <v>798</v>
      </c>
      <c r="C486" s="15" t="s">
        <v>1016</v>
      </c>
      <c r="D486">
        <v>500</v>
      </c>
      <c r="E486">
        <v>0</v>
      </c>
      <c r="F486" s="4">
        <f>Table132[[#This Row],[CAPACITY_kT]]*3.61</f>
        <v>1805</v>
      </c>
      <c r="G486">
        <v>37.040037966852601</v>
      </c>
      <c r="H486">
        <v>119.11662164357099</v>
      </c>
      <c r="I486" t="s">
        <v>885</v>
      </c>
      <c r="J486" t="s">
        <v>882</v>
      </c>
      <c r="K486" t="s">
        <v>883</v>
      </c>
      <c r="L486" s="17">
        <f>208769*Table132[[#This Row],[CAPACITY_kT]]/54634</f>
        <v>1910.6142695025076</v>
      </c>
      <c r="M486" s="17">
        <f>140750.4*Table132[[#This Row],[CAPACITY_kT]]/54634</f>
        <v>1288.1209503239741</v>
      </c>
    </row>
    <row r="487" spans="1:13" x14ac:dyDescent="0.25">
      <c r="A487" s="7" t="s">
        <v>438</v>
      </c>
      <c r="B487" t="s">
        <v>799</v>
      </c>
      <c r="C487" s="15" t="s">
        <v>1016</v>
      </c>
      <c r="D487">
        <v>400</v>
      </c>
      <c r="E487" t="s">
        <v>1021</v>
      </c>
      <c r="F487" s="4">
        <f>Table132[[#This Row],[CAPACITY_kT]]*3.61</f>
        <v>1444</v>
      </c>
      <c r="G487">
        <v>39.574632657651598</v>
      </c>
      <c r="H487">
        <v>121.25418054489</v>
      </c>
      <c r="I487" t="s">
        <v>886</v>
      </c>
      <c r="J487" t="s">
        <v>882</v>
      </c>
      <c r="K487" t="s">
        <v>883</v>
      </c>
      <c r="L487" s="17">
        <f>208769*Table132[[#This Row],[CAPACITY_kT]]/54634</f>
        <v>1528.4914156020061</v>
      </c>
      <c r="M487" s="17">
        <f>140750.4*Table132[[#This Row],[CAPACITY_kT]]/54634</f>
        <v>1030.4967602591792</v>
      </c>
    </row>
    <row r="488" spans="1:13" x14ac:dyDescent="0.25">
      <c r="A488" s="7" t="s">
        <v>439</v>
      </c>
      <c r="B488" t="s">
        <v>921</v>
      </c>
      <c r="C488" s="15" t="s">
        <v>1016</v>
      </c>
      <c r="D488">
        <v>560</v>
      </c>
      <c r="E488" t="s">
        <v>1018</v>
      </c>
      <c r="F488" s="4">
        <f>Table132[[#This Row],[CAPACITY_kT]]*3.61</f>
        <v>2021.6</v>
      </c>
      <c r="G488">
        <v>22.747318073737901</v>
      </c>
      <c r="H488">
        <v>114.60609759507101</v>
      </c>
      <c r="I488" t="s">
        <v>886</v>
      </c>
      <c r="J488" t="s">
        <v>882</v>
      </c>
      <c r="L488" s="17">
        <f>208769*Table132[[#This Row],[CAPACITY_kT]]/54634</f>
        <v>2139.8879818428086</v>
      </c>
      <c r="M488" s="17">
        <f>140750.4*Table132[[#This Row],[CAPACITY_kT]]/54634</f>
        <v>1442.695464362851</v>
      </c>
    </row>
    <row r="489" spans="1:13" x14ac:dyDescent="0.25">
      <c r="A489" s="7" t="s">
        <v>440</v>
      </c>
      <c r="B489" t="s">
        <v>922</v>
      </c>
      <c r="C489" s="15" t="s">
        <v>1016</v>
      </c>
      <c r="D489">
        <v>580</v>
      </c>
      <c r="E489" t="s">
        <v>1018</v>
      </c>
      <c r="F489" s="4">
        <f>Table132[[#This Row],[CAPACITY_kT]]*3.61</f>
        <v>2093.7999999999997</v>
      </c>
      <c r="G489">
        <v>22.753254547002701</v>
      </c>
      <c r="H489">
        <v>114.57983340421499</v>
      </c>
      <c r="I489" t="s">
        <v>886</v>
      </c>
      <c r="J489" t="s">
        <v>882</v>
      </c>
      <c r="L489" s="17">
        <f>208769*Table132[[#This Row],[CAPACITY_kT]]/54634</f>
        <v>2216.3125526229087</v>
      </c>
      <c r="M489" s="17">
        <f>140750.4*Table132[[#This Row],[CAPACITY_kT]]/54634</f>
        <v>1494.22030237581</v>
      </c>
    </row>
    <row r="490" spans="1:13" x14ac:dyDescent="0.25">
      <c r="A490" s="7" t="s">
        <v>441</v>
      </c>
      <c r="B490" t="s">
        <v>800</v>
      </c>
      <c r="C490" s="15" t="s">
        <v>1016</v>
      </c>
      <c r="D490">
        <v>100</v>
      </c>
      <c r="E490" t="s">
        <v>1020</v>
      </c>
      <c r="F490" s="4">
        <f>Table132[[#This Row],[CAPACITY_kT]]*3.61</f>
        <v>361</v>
      </c>
      <c r="G490">
        <v>22.746051592727898</v>
      </c>
      <c r="H490">
        <v>114.605153457491</v>
      </c>
      <c r="I490" t="s">
        <v>885</v>
      </c>
      <c r="J490" t="s">
        <v>882</v>
      </c>
      <c r="L490" s="17">
        <f>208769*Table132[[#This Row],[CAPACITY_kT]]/54634</f>
        <v>382.12285390050153</v>
      </c>
      <c r="M490" s="17">
        <f>140750.4*Table132[[#This Row],[CAPACITY_kT]]/54634</f>
        <v>257.62419006479479</v>
      </c>
    </row>
    <row r="491" spans="1:13" x14ac:dyDescent="0.25">
      <c r="A491" s="7" t="s">
        <v>442</v>
      </c>
      <c r="B491" t="s">
        <v>802</v>
      </c>
      <c r="C491" s="15" t="s">
        <v>1016</v>
      </c>
      <c r="D491">
        <v>370</v>
      </c>
      <c r="E491" t="s">
        <v>1020</v>
      </c>
      <c r="F491" s="4">
        <f>Table132[[#This Row],[CAPACITY_kT]]*3.61</f>
        <v>1335.7</v>
      </c>
      <c r="G491">
        <v>32.245791721811599</v>
      </c>
      <c r="H491">
        <v>118.801965917581</v>
      </c>
      <c r="I491" t="s">
        <v>886</v>
      </c>
      <c r="J491" t="s">
        <v>882</v>
      </c>
      <c r="K491" t="s">
        <v>883</v>
      </c>
      <c r="L491" s="17">
        <f>208769*Table132[[#This Row],[CAPACITY_kT]]/54634</f>
        <v>1413.8545594318557</v>
      </c>
      <c r="M491" s="17">
        <f>140750.4*Table132[[#This Row],[CAPACITY_kT]]/54634</f>
        <v>953.2095032397408</v>
      </c>
    </row>
    <row r="492" spans="1:13" x14ac:dyDescent="0.25">
      <c r="A492" s="7" t="s">
        <v>443</v>
      </c>
      <c r="B492" s="14" t="s">
        <v>998</v>
      </c>
      <c r="C492" s="15" t="s">
        <v>1016</v>
      </c>
      <c r="D492">
        <v>600</v>
      </c>
      <c r="E492" t="s">
        <v>1018</v>
      </c>
      <c r="F492" s="4">
        <f>Table132[[#This Row],[CAPACITY_kT]]*3.61</f>
        <v>2166</v>
      </c>
      <c r="G492">
        <v>31.967911990716299</v>
      </c>
      <c r="H492">
        <v>120.442454699845</v>
      </c>
      <c r="I492" t="s">
        <v>1017</v>
      </c>
      <c r="J492" t="s">
        <v>882</v>
      </c>
      <c r="K492" t="s">
        <v>883</v>
      </c>
      <c r="L492" s="17">
        <f>208769*Table132[[#This Row],[CAPACITY_kT]]/54634</f>
        <v>2292.7371234030093</v>
      </c>
      <c r="M492" s="17">
        <f>140750.4*Table132[[#This Row],[CAPACITY_kT]]/54634</f>
        <v>1545.745140388769</v>
      </c>
    </row>
    <row r="493" spans="1:13" x14ac:dyDescent="0.25">
      <c r="A493" s="7" t="s">
        <v>444</v>
      </c>
      <c r="B493" t="s">
        <v>803</v>
      </c>
      <c r="C493" s="15" t="s">
        <v>1016</v>
      </c>
      <c r="D493">
        <v>400</v>
      </c>
      <c r="E493" t="s">
        <v>1018</v>
      </c>
      <c r="F493" s="4">
        <f>Table132[[#This Row],[CAPACITY_kT]]*3.61</f>
        <v>1444</v>
      </c>
      <c r="G493">
        <v>32.234659572394897</v>
      </c>
      <c r="H493">
        <v>118.774624114472</v>
      </c>
      <c r="I493" t="s">
        <v>886</v>
      </c>
      <c r="J493" t="s">
        <v>882</v>
      </c>
      <c r="K493" t="s">
        <v>883</v>
      </c>
      <c r="L493" s="17">
        <f>208769*Table132[[#This Row],[CAPACITY_kT]]/54634</f>
        <v>1528.4914156020061</v>
      </c>
      <c r="M493" s="17">
        <f>140750.4*Table132[[#This Row],[CAPACITY_kT]]/54634</f>
        <v>1030.4967602591792</v>
      </c>
    </row>
    <row r="494" spans="1:13" x14ac:dyDescent="0.25">
      <c r="A494" s="7" t="s">
        <v>445</v>
      </c>
      <c r="B494" t="s">
        <v>804</v>
      </c>
      <c r="C494" s="15" t="s">
        <v>1016</v>
      </c>
      <c r="D494">
        <v>500</v>
      </c>
      <c r="E494" t="s">
        <v>1018</v>
      </c>
      <c r="F494" s="4">
        <f>Table132[[#This Row],[CAPACITY_kT]]*3.61</f>
        <v>1805</v>
      </c>
      <c r="G494">
        <v>41.825863908226196</v>
      </c>
      <c r="H494">
        <v>124.041369986156</v>
      </c>
      <c r="I494" t="s">
        <v>886</v>
      </c>
      <c r="J494" t="s">
        <v>882</v>
      </c>
      <c r="K494" t="s">
        <v>883</v>
      </c>
      <c r="L494" s="17">
        <f>208769*Table132[[#This Row],[CAPACITY_kT]]/54634</f>
        <v>1910.6142695025076</v>
      </c>
      <c r="M494" s="17">
        <f>140750.4*Table132[[#This Row],[CAPACITY_kT]]/54634</f>
        <v>1288.1209503239741</v>
      </c>
    </row>
    <row r="495" spans="1:13" x14ac:dyDescent="0.25">
      <c r="A495" s="7" t="s">
        <v>446</v>
      </c>
      <c r="B495" t="s">
        <v>923</v>
      </c>
      <c r="C495" s="15" t="s">
        <v>1016</v>
      </c>
      <c r="D495">
        <v>120</v>
      </c>
      <c r="E495" t="s">
        <v>1032</v>
      </c>
      <c r="F495" s="4">
        <f>Table132[[#This Row],[CAPACITY_kT]]*3.61</f>
        <v>433.2</v>
      </c>
      <c r="G495">
        <v>32.144696273609398</v>
      </c>
      <c r="H495">
        <v>119.971316393593</v>
      </c>
      <c r="I495" t="s">
        <v>890</v>
      </c>
      <c r="J495" t="s">
        <v>882</v>
      </c>
      <c r="K495" t="s">
        <v>758</v>
      </c>
      <c r="L495" s="17">
        <f>208769*Table132[[#This Row],[CAPACITY_kT]]/54634</f>
        <v>458.54742468060181</v>
      </c>
      <c r="M495" s="17">
        <f>140750.4*Table132[[#This Row],[CAPACITY_kT]]/54634</f>
        <v>309.14902807775377</v>
      </c>
    </row>
    <row r="496" spans="1:13" x14ac:dyDescent="0.25">
      <c r="A496" s="7" t="s">
        <v>447</v>
      </c>
      <c r="B496" t="s">
        <v>924</v>
      </c>
      <c r="C496" s="15" t="s">
        <v>1016</v>
      </c>
      <c r="D496">
        <v>300</v>
      </c>
      <c r="E496" t="s">
        <v>1021</v>
      </c>
      <c r="F496" s="4">
        <f>Table132[[#This Row],[CAPACITY_kT]]*3.61</f>
        <v>1083</v>
      </c>
      <c r="G496">
        <v>43.837355634277799</v>
      </c>
      <c r="H496">
        <v>87.507412311635093</v>
      </c>
      <c r="I496" t="s">
        <v>898</v>
      </c>
      <c r="J496" t="s">
        <v>882</v>
      </c>
      <c r="K496" t="s">
        <v>758</v>
      </c>
      <c r="L496" s="17">
        <f>208769*Table132[[#This Row],[CAPACITY_kT]]/54634</f>
        <v>1146.3685617015046</v>
      </c>
      <c r="M496" s="17">
        <f>140750.4*Table132[[#This Row],[CAPACITY_kT]]/54634</f>
        <v>772.87257019438448</v>
      </c>
    </row>
    <row r="497" spans="1:13" x14ac:dyDescent="0.25">
      <c r="A497" s="7" t="s">
        <v>448</v>
      </c>
      <c r="B497" t="s">
        <v>805</v>
      </c>
      <c r="C497" s="15" t="s">
        <v>1016</v>
      </c>
      <c r="D497">
        <v>100</v>
      </c>
      <c r="E497" t="s">
        <v>1020</v>
      </c>
      <c r="F497" s="4">
        <f>Table132[[#This Row],[CAPACITY_kT]]*3.61</f>
        <v>361</v>
      </c>
      <c r="G497">
        <v>36.845365940645998</v>
      </c>
      <c r="H497">
        <v>119.35885014182701</v>
      </c>
      <c r="I497" t="s">
        <v>885</v>
      </c>
      <c r="J497" t="s">
        <v>882</v>
      </c>
      <c r="K497" t="s">
        <v>758</v>
      </c>
      <c r="L497" s="17">
        <f>208769*Table132[[#This Row],[CAPACITY_kT]]/54634</f>
        <v>382.12285390050153</v>
      </c>
      <c r="M497" s="17">
        <f>140750.4*Table132[[#This Row],[CAPACITY_kT]]/54634</f>
        <v>257.62419006479479</v>
      </c>
    </row>
    <row r="498" spans="1:13" x14ac:dyDescent="0.25">
      <c r="A498" s="7" t="s">
        <v>449</v>
      </c>
      <c r="B498" t="s">
        <v>999</v>
      </c>
      <c r="C498" s="15" t="s">
        <v>1016</v>
      </c>
      <c r="D498">
        <v>210</v>
      </c>
      <c r="E498" t="s">
        <v>1020</v>
      </c>
      <c r="F498" s="4">
        <f>Table132[[#This Row],[CAPACITY_kT]]*3.61</f>
        <v>758.1</v>
      </c>
      <c r="G498">
        <v>37.328980522107997</v>
      </c>
      <c r="H498">
        <v>118.31630674577499</v>
      </c>
      <c r="I498" t="s">
        <v>885</v>
      </c>
      <c r="J498" t="s">
        <v>882</v>
      </c>
      <c r="K498" t="s">
        <v>883</v>
      </c>
      <c r="L498" s="17">
        <f>208769*Table132[[#This Row],[CAPACITY_kT]]/54634</f>
        <v>802.45799319105322</v>
      </c>
      <c r="M498" s="17">
        <f>140750.4*Table132[[#This Row],[CAPACITY_kT]]/54634</f>
        <v>541.01079913606907</v>
      </c>
    </row>
    <row r="499" spans="1:13" x14ac:dyDescent="0.25">
      <c r="A499" s="7" t="s">
        <v>450</v>
      </c>
      <c r="B499" t="s">
        <v>806</v>
      </c>
      <c r="C499" s="15" t="s">
        <v>1016</v>
      </c>
      <c r="D499">
        <v>100</v>
      </c>
      <c r="E499" t="s">
        <v>1020</v>
      </c>
      <c r="F499" s="4">
        <f>Table132[[#This Row],[CAPACITY_kT]]*3.61</f>
        <v>361</v>
      </c>
      <c r="G499">
        <v>30.652971503201201</v>
      </c>
      <c r="H499">
        <v>114.440606848679</v>
      </c>
      <c r="I499" t="s">
        <v>885</v>
      </c>
      <c r="J499" t="s">
        <v>882</v>
      </c>
      <c r="K499" t="s">
        <v>883</v>
      </c>
      <c r="L499" s="17">
        <f>208769*Table132[[#This Row],[CAPACITY_kT]]/54634</f>
        <v>382.12285390050153</v>
      </c>
      <c r="M499" s="17">
        <f>140750.4*Table132[[#This Row],[CAPACITY_kT]]/54634</f>
        <v>257.62419006479479</v>
      </c>
    </row>
    <row r="500" spans="1:13" x14ac:dyDescent="0.25">
      <c r="A500" s="7" t="s">
        <v>451</v>
      </c>
      <c r="B500" s="13" t="s">
        <v>1000</v>
      </c>
      <c r="C500" s="15" t="s">
        <v>1016</v>
      </c>
      <c r="D500">
        <v>220</v>
      </c>
      <c r="E500" t="s">
        <v>1022</v>
      </c>
      <c r="F500" s="4">
        <f>Table132[[#This Row],[CAPACITY_kT]]*3.61</f>
        <v>794.19999999999993</v>
      </c>
      <c r="G500">
        <v>36.899956254803698</v>
      </c>
      <c r="H500">
        <v>118.093600033843</v>
      </c>
      <c r="I500" t="s">
        <v>1017</v>
      </c>
      <c r="J500" t="s">
        <v>881</v>
      </c>
      <c r="K500" t="s">
        <v>883</v>
      </c>
      <c r="L500" s="17">
        <f>208769*Table132[[#This Row],[CAPACITY_kT]]/54634</f>
        <v>840.67027858110339</v>
      </c>
      <c r="M500" s="17">
        <f>140750.4*Table132[[#This Row],[CAPACITY_kT]]/54634</f>
        <v>566.77321814254856</v>
      </c>
    </row>
    <row r="501" spans="1:13" x14ac:dyDescent="0.25">
      <c r="A501" s="7" t="s">
        <v>452</v>
      </c>
      <c r="B501" s="13" t="s">
        <v>1001</v>
      </c>
      <c r="C501" s="15" t="s">
        <v>1016</v>
      </c>
      <c r="D501">
        <v>700</v>
      </c>
      <c r="E501" t="s">
        <v>1022</v>
      </c>
      <c r="F501" s="4">
        <f>Table132[[#This Row],[CAPACITY_kT]]*3.61</f>
        <v>2527</v>
      </c>
      <c r="G501">
        <v>34.619098017532799</v>
      </c>
      <c r="H501">
        <v>119.51831465367999</v>
      </c>
      <c r="I501" t="s">
        <v>1017</v>
      </c>
      <c r="J501" t="s">
        <v>881</v>
      </c>
      <c r="K501" t="s">
        <v>758</v>
      </c>
      <c r="L501" s="17">
        <f>208769*Table132[[#This Row],[CAPACITY_kT]]/54634</f>
        <v>2674.8599773035107</v>
      </c>
      <c r="M501" s="17">
        <f>140750.4*Table132[[#This Row],[CAPACITY_kT]]/54634</f>
        <v>1803.3693304535636</v>
      </c>
    </row>
    <row r="502" spans="1:13" x14ac:dyDescent="0.25">
      <c r="A502" s="7" t="s">
        <v>453</v>
      </c>
      <c r="B502" t="s">
        <v>807</v>
      </c>
      <c r="C502" s="15" t="s">
        <v>1016</v>
      </c>
      <c r="D502">
        <v>300</v>
      </c>
      <c r="E502" t="s">
        <v>1020</v>
      </c>
      <c r="F502" s="4">
        <f>Table132[[#This Row],[CAPACITY_kT]]*3.61</f>
        <v>1083</v>
      </c>
      <c r="G502">
        <v>35.096613199174499</v>
      </c>
      <c r="H502">
        <v>119.251091105982</v>
      </c>
      <c r="I502" t="s">
        <v>885</v>
      </c>
      <c r="J502" t="s">
        <v>882</v>
      </c>
      <c r="K502" t="s">
        <v>758</v>
      </c>
      <c r="L502" s="17">
        <f>208769*Table132[[#This Row],[CAPACITY_kT]]/54634</f>
        <v>1146.3685617015046</v>
      </c>
      <c r="M502" s="17">
        <f>140750.4*Table132[[#This Row],[CAPACITY_kT]]/54634</f>
        <v>772.87257019438448</v>
      </c>
    </row>
    <row r="503" spans="1:13" x14ac:dyDescent="0.25">
      <c r="A503" s="7" t="s">
        <v>454</v>
      </c>
      <c r="B503" t="s">
        <v>808</v>
      </c>
      <c r="C503" s="15" t="s">
        <v>1016</v>
      </c>
      <c r="D503">
        <v>250</v>
      </c>
      <c r="E503">
        <v>0</v>
      </c>
      <c r="F503" s="4">
        <f>Table132[[#This Row],[CAPACITY_kT]]*3.61</f>
        <v>902.5</v>
      </c>
      <c r="G503">
        <v>41.787822947213797</v>
      </c>
      <c r="H503">
        <v>123.260235686361</v>
      </c>
      <c r="I503" t="s">
        <v>888</v>
      </c>
      <c r="J503" t="s">
        <v>882</v>
      </c>
      <c r="K503" t="s">
        <v>883</v>
      </c>
      <c r="L503" s="17">
        <f>208769*Table132[[#This Row],[CAPACITY_kT]]/54634</f>
        <v>955.30713475125378</v>
      </c>
      <c r="M503" s="17">
        <f>140750.4*Table132[[#This Row],[CAPACITY_kT]]/54634</f>
        <v>644.06047516198703</v>
      </c>
    </row>
    <row r="504" spans="1:13" x14ac:dyDescent="0.25">
      <c r="A504" s="7" t="s">
        <v>455</v>
      </c>
      <c r="B504" s="14" t="s">
        <v>1002</v>
      </c>
      <c r="C504" s="15" t="s">
        <v>1016</v>
      </c>
      <c r="D504">
        <v>500</v>
      </c>
      <c r="E504" t="s">
        <v>1018</v>
      </c>
      <c r="F504" s="4">
        <f>Table132[[#This Row],[CAPACITY_kT]]*3.61</f>
        <v>1805</v>
      </c>
      <c r="G504">
        <v>37.5054660988447</v>
      </c>
      <c r="H504">
        <v>116.25714282453301</v>
      </c>
      <c r="I504" t="s">
        <v>1017</v>
      </c>
      <c r="J504" t="s">
        <v>882</v>
      </c>
      <c r="K504" t="s">
        <v>883</v>
      </c>
      <c r="L504" s="17">
        <f>208769*Table132[[#This Row],[CAPACITY_kT]]/54634</f>
        <v>1910.6142695025076</v>
      </c>
      <c r="M504" s="17">
        <f>140750.4*Table132[[#This Row],[CAPACITY_kT]]/54634</f>
        <v>1288.1209503239741</v>
      </c>
    </row>
    <row r="505" spans="1:13" x14ac:dyDescent="0.25">
      <c r="A505" s="7" t="s">
        <v>456</v>
      </c>
      <c r="B505" t="s">
        <v>810</v>
      </c>
      <c r="C505" s="15" t="s">
        <v>1016</v>
      </c>
      <c r="D505">
        <v>200</v>
      </c>
      <c r="E505" t="e">
        <v>#N/A</v>
      </c>
      <c r="F505" s="4">
        <f>Table132[[#This Row],[CAPACITY_kT]]*3.61</f>
        <v>722</v>
      </c>
      <c r="G505">
        <v>34.910631354825298</v>
      </c>
      <c r="H505">
        <v>112.59961932141201</v>
      </c>
      <c r="I505" t="s">
        <v>885</v>
      </c>
      <c r="J505" t="s">
        <v>882</v>
      </c>
      <c r="K505" t="s">
        <v>883</v>
      </c>
      <c r="L505" s="17">
        <f>208769*Table132[[#This Row],[CAPACITY_kT]]/54634</f>
        <v>764.24570780100305</v>
      </c>
      <c r="M505" s="17">
        <f>140750.4*Table132[[#This Row],[CAPACITY_kT]]/54634</f>
        <v>515.24838012958958</v>
      </c>
    </row>
    <row r="506" spans="1:13" x14ac:dyDescent="0.25">
      <c r="A506" s="7" t="s">
        <v>457</v>
      </c>
      <c r="B506" t="s">
        <v>1003</v>
      </c>
      <c r="C506" s="15" t="s">
        <v>1016</v>
      </c>
      <c r="D506">
        <v>120</v>
      </c>
      <c r="E506" t="s">
        <v>1020</v>
      </c>
      <c r="F506" s="4">
        <f>Table132[[#This Row],[CAPACITY_kT]]*3.61</f>
        <v>433.2</v>
      </c>
      <c r="G506">
        <v>36.693838337019102</v>
      </c>
      <c r="H506">
        <v>117.159045996754</v>
      </c>
      <c r="I506" t="s">
        <v>885</v>
      </c>
      <c r="J506" t="s">
        <v>882</v>
      </c>
      <c r="K506" t="s">
        <v>883</v>
      </c>
      <c r="L506" s="17">
        <f>208769*Table132[[#This Row],[CAPACITY_kT]]/54634</f>
        <v>458.54742468060181</v>
      </c>
      <c r="M506" s="17">
        <f>140750.4*Table132[[#This Row],[CAPACITY_kT]]/54634</f>
        <v>309.14902807775377</v>
      </c>
    </row>
    <row r="507" spans="1:13" x14ac:dyDescent="0.25">
      <c r="A507" s="7" t="s">
        <v>458</v>
      </c>
      <c r="B507" t="s">
        <v>926</v>
      </c>
      <c r="C507" s="15" t="s">
        <v>1016</v>
      </c>
      <c r="D507">
        <v>390</v>
      </c>
      <c r="E507" t="s">
        <v>1023</v>
      </c>
      <c r="F507" s="4">
        <f>Table132[[#This Row],[CAPACITY_kT]]*3.61</f>
        <v>1407.8999999999999</v>
      </c>
      <c r="G507">
        <v>30.610813381462599</v>
      </c>
      <c r="H507">
        <v>121.03365550134301</v>
      </c>
      <c r="I507" t="s">
        <v>898</v>
      </c>
      <c r="J507" t="s">
        <v>882</v>
      </c>
      <c r="K507" t="s">
        <v>883</v>
      </c>
      <c r="L507" s="17">
        <f>208769*Table132[[#This Row],[CAPACITY_kT]]/54634</f>
        <v>1490.2791302119558</v>
      </c>
      <c r="M507" s="17">
        <f>140750.4*Table132[[#This Row],[CAPACITY_kT]]/54634</f>
        <v>1004.7343412526998</v>
      </c>
    </row>
    <row r="508" spans="1:13" x14ac:dyDescent="0.25">
      <c r="A508" s="7" t="s">
        <v>459</v>
      </c>
      <c r="B508" s="14" t="s">
        <v>1004</v>
      </c>
      <c r="C508" s="15" t="s">
        <v>1016</v>
      </c>
      <c r="D508">
        <v>450</v>
      </c>
      <c r="E508" t="s">
        <v>1021</v>
      </c>
      <c r="F508" s="4">
        <f>Table132[[#This Row],[CAPACITY_kT]]*3.61</f>
        <v>1624.5</v>
      </c>
      <c r="G508">
        <v>30.6018216315234</v>
      </c>
      <c r="H508">
        <v>121.105549729801</v>
      </c>
      <c r="I508" t="s">
        <v>1017</v>
      </c>
      <c r="J508" s="10" t="s">
        <v>881</v>
      </c>
      <c r="K508" t="s">
        <v>758</v>
      </c>
      <c r="L508" s="17">
        <f>208769*Table132[[#This Row],[CAPACITY_kT]]/54634</f>
        <v>1719.5528425522568</v>
      </c>
      <c r="M508" s="17">
        <f>140750.4*Table132[[#This Row],[CAPACITY_kT]]/54634</f>
        <v>1159.3088552915767</v>
      </c>
    </row>
    <row r="509" spans="1:13" x14ac:dyDescent="0.25">
      <c r="A509" s="7" t="s">
        <v>460</v>
      </c>
      <c r="B509" s="13" t="s">
        <v>906</v>
      </c>
      <c r="C509" s="15" t="s">
        <v>1016</v>
      </c>
      <c r="D509">
        <v>900</v>
      </c>
      <c r="E509" t="e">
        <v>#N/A</v>
      </c>
      <c r="F509" s="4">
        <f>Table132[[#This Row],[CAPACITY_kT]]*3.61</f>
        <v>3249</v>
      </c>
      <c r="G509">
        <v>30.735853653881399</v>
      </c>
      <c r="H509">
        <v>120.89044286751999</v>
      </c>
      <c r="I509" t="s">
        <v>1017</v>
      </c>
      <c r="J509" t="s">
        <v>882</v>
      </c>
      <c r="K509" t="s">
        <v>883</v>
      </c>
      <c r="L509" s="17">
        <f>208769*Table132[[#This Row],[CAPACITY_kT]]/54634</f>
        <v>3439.1056851045137</v>
      </c>
      <c r="M509" s="17">
        <f>140750.4*Table132[[#This Row],[CAPACITY_kT]]/54634</f>
        <v>2318.6177105831534</v>
      </c>
    </row>
    <row r="510" spans="1:13" x14ac:dyDescent="0.25">
      <c r="A510" s="7" t="s">
        <v>461</v>
      </c>
      <c r="B510" s="13" t="s">
        <v>616</v>
      </c>
      <c r="C510" s="15" t="s">
        <v>1016</v>
      </c>
      <c r="D510">
        <v>600</v>
      </c>
      <c r="E510" t="s">
        <v>1022</v>
      </c>
      <c r="F510" s="4">
        <f>Table132[[#This Row],[CAPACITY_kT]]*3.61</f>
        <v>2166</v>
      </c>
      <c r="G510">
        <v>29.981933069546301</v>
      </c>
      <c r="H510">
        <v>121.677617486187</v>
      </c>
      <c r="I510" t="s">
        <v>1017</v>
      </c>
      <c r="J510" t="s">
        <v>881</v>
      </c>
      <c r="K510" t="s">
        <v>883</v>
      </c>
      <c r="L510" s="17">
        <f>208769*Table132[[#This Row],[CAPACITY_kT]]/54634</f>
        <v>2292.7371234030093</v>
      </c>
      <c r="M510" s="17">
        <f>140750.4*Table132[[#This Row],[CAPACITY_kT]]/54634</f>
        <v>1545.745140388769</v>
      </c>
    </row>
    <row r="511" spans="1:13" x14ac:dyDescent="0.25">
      <c r="A511" s="7" t="s">
        <v>462</v>
      </c>
      <c r="B511" t="s">
        <v>811</v>
      </c>
      <c r="C511" s="15" t="s">
        <v>1016</v>
      </c>
      <c r="D511">
        <v>200</v>
      </c>
      <c r="E511" t="s">
        <v>1033</v>
      </c>
      <c r="F511" s="4">
        <f>Table132[[#This Row],[CAPACITY_kT]]*3.61</f>
        <v>722</v>
      </c>
      <c r="G511">
        <v>29.974907480489499</v>
      </c>
      <c r="H511">
        <v>121.667747032751</v>
      </c>
      <c r="I511" t="s">
        <v>885</v>
      </c>
      <c r="J511">
        <v>2020</v>
      </c>
      <c r="K511" t="s">
        <v>883</v>
      </c>
      <c r="L511" s="17">
        <f>208769*Table132[[#This Row],[CAPACITY_kT]]/54634</f>
        <v>764.24570780100305</v>
      </c>
      <c r="M511" s="17">
        <f>140750.4*Table132[[#This Row],[CAPACITY_kT]]/54634</f>
        <v>515.24838012958958</v>
      </c>
    </row>
    <row r="512" spans="1:13" x14ac:dyDescent="0.25">
      <c r="A512" s="7" t="s">
        <v>463</v>
      </c>
      <c r="B512" t="s">
        <v>811</v>
      </c>
      <c r="C512" s="15" t="s">
        <v>1016</v>
      </c>
      <c r="D512">
        <v>700</v>
      </c>
      <c r="E512" t="s">
        <v>1033</v>
      </c>
      <c r="F512" s="4">
        <f>Table132[[#This Row],[CAPACITY_kT]]*3.61</f>
        <v>2527</v>
      </c>
      <c r="G512">
        <v>29.9723448320001</v>
      </c>
      <c r="H512">
        <v>121.67251589918401</v>
      </c>
      <c r="I512" t="s">
        <v>886</v>
      </c>
      <c r="J512">
        <v>2020</v>
      </c>
      <c r="L512" s="17">
        <f>208769*Table132[[#This Row],[CAPACITY_kT]]/54634</f>
        <v>2674.8599773035107</v>
      </c>
      <c r="M512" s="17">
        <f>140750.4*Table132[[#This Row],[CAPACITY_kT]]/54634</f>
        <v>1803.3693304535636</v>
      </c>
    </row>
    <row r="513" spans="1:13" x14ac:dyDescent="0.25">
      <c r="A513" s="7" t="s">
        <v>464</v>
      </c>
      <c r="B513" t="s">
        <v>813</v>
      </c>
      <c r="C513" s="15" t="s">
        <v>1016</v>
      </c>
      <c r="D513">
        <v>210</v>
      </c>
      <c r="E513" t="s">
        <v>1020</v>
      </c>
      <c r="F513" s="4">
        <f>Table132[[#This Row],[CAPACITY_kT]]*3.61</f>
        <v>758.1</v>
      </c>
      <c r="G513">
        <v>19.762063225471302</v>
      </c>
      <c r="H513">
        <v>109.176296455613</v>
      </c>
      <c r="I513" t="s">
        <v>885</v>
      </c>
      <c r="J513" t="s">
        <v>882</v>
      </c>
      <c r="K513" t="s">
        <v>883</v>
      </c>
      <c r="L513" s="17">
        <f>208769*Table132[[#This Row],[CAPACITY_kT]]/54634</f>
        <v>802.45799319105322</v>
      </c>
      <c r="M513" s="17">
        <f>140750.4*Table132[[#This Row],[CAPACITY_kT]]/54634</f>
        <v>541.01079913606907</v>
      </c>
    </row>
    <row r="514" spans="1:13" x14ac:dyDescent="0.25">
      <c r="A514" s="7" t="s">
        <v>465</v>
      </c>
      <c r="B514" s="13" t="s">
        <v>1005</v>
      </c>
      <c r="C514" s="15" t="s">
        <v>1016</v>
      </c>
      <c r="D514">
        <v>450</v>
      </c>
      <c r="E514" t="s">
        <v>1022</v>
      </c>
      <c r="F514" s="4">
        <f>Table132[[#This Row],[CAPACITY_kT]]*3.61</f>
        <v>1624.5</v>
      </c>
      <c r="G514">
        <v>36.740344086235702</v>
      </c>
      <c r="H514">
        <v>118.16016007279801</v>
      </c>
      <c r="I514" t="s">
        <v>1017</v>
      </c>
      <c r="J514" t="s">
        <v>881</v>
      </c>
      <c r="K514" t="s">
        <v>883</v>
      </c>
      <c r="L514" s="17">
        <f>208769*Table132[[#This Row],[CAPACITY_kT]]/54634</f>
        <v>1719.5528425522568</v>
      </c>
      <c r="M514" s="17">
        <f>140750.4*Table132[[#This Row],[CAPACITY_kT]]/54634</f>
        <v>1159.3088552915767</v>
      </c>
    </row>
    <row r="515" spans="1:13" x14ac:dyDescent="0.25">
      <c r="A515" s="7" t="s">
        <v>466</v>
      </c>
      <c r="B515" s="13" t="s">
        <v>1006</v>
      </c>
      <c r="C515" s="15" t="s">
        <v>1016</v>
      </c>
      <c r="D515">
        <v>600</v>
      </c>
      <c r="E515" t="s">
        <v>1022</v>
      </c>
      <c r="F515" s="4">
        <f>Table132[[#This Row],[CAPACITY_kT]]*3.61</f>
        <v>2166</v>
      </c>
      <c r="G515">
        <v>38.0219302506028</v>
      </c>
      <c r="H515">
        <v>117.8656481638</v>
      </c>
      <c r="I515" t="s">
        <v>1017</v>
      </c>
      <c r="J515" t="s">
        <v>881</v>
      </c>
      <c r="K515" t="s">
        <v>758</v>
      </c>
      <c r="L515" s="17">
        <f>208769*Table132[[#This Row],[CAPACITY_kT]]/54634</f>
        <v>2292.7371234030093</v>
      </c>
      <c r="M515" s="17">
        <f>140750.4*Table132[[#This Row],[CAPACITY_kT]]/54634</f>
        <v>1545.745140388769</v>
      </c>
    </row>
    <row r="516" spans="1:13" x14ac:dyDescent="0.25">
      <c r="A516" s="7" t="s">
        <v>467</v>
      </c>
      <c r="B516" t="s">
        <v>816</v>
      </c>
      <c r="C516" s="15" t="s">
        <v>1016</v>
      </c>
      <c r="D516">
        <v>430</v>
      </c>
      <c r="E516" t="s">
        <v>1020</v>
      </c>
      <c r="F516" s="4">
        <f>Table132[[#This Row],[CAPACITY_kT]]*3.61</f>
        <v>1552.3</v>
      </c>
      <c r="G516">
        <v>39.729578280873</v>
      </c>
      <c r="H516">
        <v>115.962605417227</v>
      </c>
      <c r="I516" t="s">
        <v>887</v>
      </c>
      <c r="J516" t="s">
        <v>882</v>
      </c>
      <c r="K516" t="s">
        <v>883</v>
      </c>
      <c r="L516" s="17">
        <f>208769*Table132[[#This Row],[CAPACITY_kT]]/54634</f>
        <v>1643.1282717721565</v>
      </c>
      <c r="M516" s="17">
        <f>140750.4*Table132[[#This Row],[CAPACITY_kT]]/54634</f>
        <v>1107.7840172786177</v>
      </c>
    </row>
    <row r="517" spans="1:13" x14ac:dyDescent="0.25">
      <c r="A517" s="7" t="s">
        <v>468</v>
      </c>
      <c r="B517" t="s">
        <v>817</v>
      </c>
      <c r="C517" s="15" t="s">
        <v>1016</v>
      </c>
      <c r="D517">
        <v>610</v>
      </c>
      <c r="E517" t="s">
        <v>1018</v>
      </c>
      <c r="F517" s="4">
        <f>Table132[[#This Row],[CAPACITY_kT]]*3.61</f>
        <v>2202.1</v>
      </c>
      <c r="G517">
        <v>44.359126210245201</v>
      </c>
      <c r="H517">
        <v>84.868425349162493</v>
      </c>
      <c r="I517" t="s">
        <v>886</v>
      </c>
      <c r="J517" t="s">
        <v>882</v>
      </c>
      <c r="K517" t="s">
        <v>883</v>
      </c>
      <c r="L517" s="17">
        <f>208769*Table132[[#This Row],[CAPACITY_kT]]/54634</f>
        <v>2330.9494087930593</v>
      </c>
      <c r="M517" s="17">
        <f>140750.4*Table132[[#This Row],[CAPACITY_kT]]/54634</f>
        <v>1571.5075593952483</v>
      </c>
    </row>
    <row r="518" spans="1:13" x14ac:dyDescent="0.25">
      <c r="A518" s="7" t="s">
        <v>469</v>
      </c>
      <c r="B518" t="s">
        <v>1007</v>
      </c>
      <c r="C518" s="15" t="s">
        <v>1016</v>
      </c>
      <c r="D518">
        <v>100</v>
      </c>
      <c r="E518" t="s">
        <v>1020</v>
      </c>
      <c r="F518" s="4">
        <f>Table132[[#This Row],[CAPACITY_kT]]*3.61</f>
        <v>361</v>
      </c>
      <c r="G518">
        <v>35.2198510880839</v>
      </c>
      <c r="H518">
        <v>115.56180102210099</v>
      </c>
      <c r="I518" t="s">
        <v>885</v>
      </c>
      <c r="J518" t="s">
        <v>882</v>
      </c>
      <c r="K518" t="s">
        <v>883</v>
      </c>
      <c r="L518" s="17">
        <f>208769*Table132[[#This Row],[CAPACITY_kT]]/54634</f>
        <v>382.12285390050153</v>
      </c>
      <c r="M518" s="17">
        <f>140750.4*Table132[[#This Row],[CAPACITY_kT]]/54634</f>
        <v>257.62419006479479</v>
      </c>
    </row>
    <row r="519" spans="1:13" x14ac:dyDescent="0.25">
      <c r="A519" s="7" t="s">
        <v>470</v>
      </c>
      <c r="B519" t="s">
        <v>818</v>
      </c>
      <c r="C519" s="15" t="s">
        <v>1016</v>
      </c>
      <c r="D519">
        <v>300</v>
      </c>
      <c r="E519">
        <v>0</v>
      </c>
      <c r="F519" s="4">
        <f>Table132[[#This Row],[CAPACITY_kT]]*3.61</f>
        <v>1083</v>
      </c>
      <c r="G519">
        <v>41.341572782951197</v>
      </c>
      <c r="H519">
        <v>122.16456757057</v>
      </c>
      <c r="I519" t="s">
        <v>885</v>
      </c>
      <c r="J519" t="s">
        <v>882</v>
      </c>
      <c r="K519" t="s">
        <v>883</v>
      </c>
      <c r="L519" s="17">
        <f>208769*Table132[[#This Row],[CAPACITY_kT]]/54634</f>
        <v>1146.3685617015046</v>
      </c>
      <c r="M519" s="17">
        <f>140750.4*Table132[[#This Row],[CAPACITY_kT]]/54634</f>
        <v>772.87257019438448</v>
      </c>
    </row>
    <row r="520" spans="1:13" x14ac:dyDescent="0.25">
      <c r="A520" s="7" t="s">
        <v>471</v>
      </c>
      <c r="B520" t="s">
        <v>928</v>
      </c>
      <c r="C520" s="15" t="s">
        <v>1016</v>
      </c>
      <c r="D520">
        <v>410</v>
      </c>
      <c r="E520" t="s">
        <v>1018</v>
      </c>
      <c r="F520" s="4">
        <f>Table132[[#This Row],[CAPACITY_kT]]*3.61</f>
        <v>1480.1</v>
      </c>
      <c r="G520">
        <v>34.609324257222198</v>
      </c>
      <c r="H520">
        <v>119.498049789162</v>
      </c>
      <c r="I520" t="s">
        <v>898</v>
      </c>
      <c r="J520" t="s">
        <v>882</v>
      </c>
      <c r="K520" t="s">
        <v>758</v>
      </c>
      <c r="L520" s="17">
        <f>208769*Table132[[#This Row],[CAPACITY_kT]]/54634</f>
        <v>1566.7037009920562</v>
      </c>
      <c r="M520" s="17">
        <f>140750.4*Table132[[#This Row],[CAPACITY_kT]]/54634</f>
        <v>1056.2591792656588</v>
      </c>
    </row>
    <row r="521" spans="1:13" x14ac:dyDescent="0.25">
      <c r="A521" s="7" t="s">
        <v>472</v>
      </c>
      <c r="B521" t="s">
        <v>630</v>
      </c>
      <c r="C521" s="15" t="s">
        <v>1016</v>
      </c>
      <c r="D521">
        <v>300</v>
      </c>
      <c r="E521" t="s">
        <v>1023</v>
      </c>
      <c r="F521" s="4">
        <f>Table132[[#This Row],[CAPACITY_kT]]*3.61</f>
        <v>1083</v>
      </c>
      <c r="G521">
        <v>40.581482594625399</v>
      </c>
      <c r="H521">
        <v>109.88358769621</v>
      </c>
      <c r="I521" t="s">
        <v>898</v>
      </c>
      <c r="J521" t="s">
        <v>882</v>
      </c>
      <c r="K521" t="s">
        <v>883</v>
      </c>
      <c r="L521" s="17">
        <f>208769*Table132[[#This Row],[CAPACITY_kT]]/54634</f>
        <v>1146.3685617015046</v>
      </c>
      <c r="M521" s="17">
        <f>140750.4*Table132[[#This Row],[CAPACITY_kT]]/54634</f>
        <v>772.87257019438448</v>
      </c>
    </row>
    <row r="522" spans="1:13" x14ac:dyDescent="0.25">
      <c r="A522" s="7" t="s">
        <v>473</v>
      </c>
      <c r="B522" s="13" t="s">
        <v>622</v>
      </c>
      <c r="C522" s="15" t="s">
        <v>1016</v>
      </c>
      <c r="D522">
        <v>1000</v>
      </c>
      <c r="E522" t="s">
        <v>1018</v>
      </c>
      <c r="F522" s="4">
        <f>Table132[[#This Row],[CAPACITY_kT]]*3.61</f>
        <v>3610</v>
      </c>
      <c r="G522">
        <v>38.173857827057702</v>
      </c>
      <c r="H522">
        <v>106.610584706541</v>
      </c>
      <c r="I522" t="s">
        <v>898</v>
      </c>
      <c r="J522" t="s">
        <v>882</v>
      </c>
      <c r="K522" t="s">
        <v>883</v>
      </c>
      <c r="L522" s="17">
        <f>208769*Table132[[#This Row],[CAPACITY_kT]]/54634</f>
        <v>3821.2285390050151</v>
      </c>
      <c r="M522" s="17">
        <f>140750.4*Table132[[#This Row],[CAPACITY_kT]]/54634</f>
        <v>2576.2419006479481</v>
      </c>
    </row>
    <row r="523" spans="1:13" x14ac:dyDescent="0.25">
      <c r="A523" s="7" t="s">
        <v>474</v>
      </c>
      <c r="B523" t="s">
        <v>929</v>
      </c>
      <c r="C523" s="15" t="s">
        <v>1016</v>
      </c>
      <c r="D523">
        <v>400</v>
      </c>
      <c r="E523" t="s">
        <v>956</v>
      </c>
      <c r="F523" s="4">
        <f>Table132[[#This Row],[CAPACITY_kT]]*3.61</f>
        <v>1444</v>
      </c>
      <c r="G523">
        <v>38.180506336995897</v>
      </c>
      <c r="H523">
        <v>106.627688811741</v>
      </c>
      <c r="I523" t="s">
        <v>898</v>
      </c>
      <c r="J523" t="s">
        <v>881</v>
      </c>
      <c r="K523" t="s">
        <v>883</v>
      </c>
      <c r="L523" s="17">
        <f>208769*Table132[[#This Row],[CAPACITY_kT]]/54634</f>
        <v>1528.4914156020061</v>
      </c>
      <c r="M523" s="17">
        <f>140750.4*Table132[[#This Row],[CAPACITY_kT]]/54634</f>
        <v>1030.4967602591792</v>
      </c>
    </row>
    <row r="524" spans="1:13" x14ac:dyDescent="0.25">
      <c r="A524" s="7" t="s">
        <v>475</v>
      </c>
      <c r="B524" t="s">
        <v>632</v>
      </c>
      <c r="C524" s="15" t="s">
        <v>1016</v>
      </c>
      <c r="D524">
        <v>360</v>
      </c>
      <c r="E524" t="s">
        <v>1018</v>
      </c>
      <c r="F524" s="4">
        <f>Table132[[#This Row],[CAPACITY_kT]]*3.61</f>
        <v>1299.5999999999999</v>
      </c>
      <c r="G524">
        <v>43.863150112597197</v>
      </c>
      <c r="H524">
        <v>87.650233439598694</v>
      </c>
      <c r="I524" t="s">
        <v>898</v>
      </c>
      <c r="J524" t="s">
        <v>882</v>
      </c>
      <c r="K524" t="s">
        <v>758</v>
      </c>
      <c r="L524" s="17">
        <f>208769*Table132[[#This Row],[CAPACITY_kT]]/54634</f>
        <v>1375.6422740418054</v>
      </c>
      <c r="M524" s="17">
        <f>140750.4*Table132[[#This Row],[CAPACITY_kT]]/54634</f>
        <v>927.44708423326131</v>
      </c>
    </row>
    <row r="525" spans="1:13" x14ac:dyDescent="0.25">
      <c r="A525" s="7" t="s">
        <v>476</v>
      </c>
      <c r="B525" t="s">
        <v>623</v>
      </c>
      <c r="C525" s="15" t="s">
        <v>1016</v>
      </c>
      <c r="D525">
        <v>380</v>
      </c>
      <c r="E525" t="s">
        <v>1027</v>
      </c>
      <c r="F525" s="4">
        <f>Table132[[#This Row],[CAPACITY_kT]]*3.61</f>
        <v>1371.8</v>
      </c>
      <c r="G525">
        <v>38.638580647447</v>
      </c>
      <c r="H525">
        <v>109.991658488672</v>
      </c>
      <c r="I525" t="s">
        <v>898</v>
      </c>
      <c r="J525" t="s">
        <v>882</v>
      </c>
      <c r="K525" t="s">
        <v>758</v>
      </c>
      <c r="L525" s="17">
        <f>208769*Table132[[#This Row],[CAPACITY_kT]]/54634</f>
        <v>1452.0668448219058</v>
      </c>
      <c r="M525" s="17">
        <f>140750.4*Table132[[#This Row],[CAPACITY_kT]]/54634</f>
        <v>978.97192224622029</v>
      </c>
    </row>
    <row r="526" spans="1:13" x14ac:dyDescent="0.25">
      <c r="A526" s="7" t="s">
        <v>477</v>
      </c>
      <c r="B526" t="s">
        <v>1008</v>
      </c>
      <c r="C526" s="15" t="s">
        <v>1016</v>
      </c>
      <c r="D526">
        <v>300</v>
      </c>
      <c r="E526" t="s">
        <v>1020</v>
      </c>
      <c r="F526" s="4">
        <f>Table132[[#This Row],[CAPACITY_kT]]*3.61</f>
        <v>1083</v>
      </c>
      <c r="G526">
        <v>37.403956218166797</v>
      </c>
      <c r="H526">
        <v>118.685483013214</v>
      </c>
      <c r="I526" t="s">
        <v>885</v>
      </c>
      <c r="J526" t="s">
        <v>882</v>
      </c>
      <c r="K526" t="s">
        <v>883</v>
      </c>
      <c r="L526" s="17">
        <f>208769*Table132[[#This Row],[CAPACITY_kT]]/54634</f>
        <v>1146.3685617015046</v>
      </c>
      <c r="M526" s="17">
        <f>140750.4*Table132[[#This Row],[CAPACITY_kT]]/54634</f>
        <v>772.87257019438448</v>
      </c>
    </row>
    <row r="527" spans="1:13" x14ac:dyDescent="0.25">
      <c r="A527" s="7" t="s">
        <v>478</v>
      </c>
      <c r="B527" s="13" t="s">
        <v>1008</v>
      </c>
      <c r="C527" s="15" t="s">
        <v>1016</v>
      </c>
      <c r="D527">
        <v>200</v>
      </c>
      <c r="E527" t="s">
        <v>1020</v>
      </c>
      <c r="F527" s="4">
        <f>Table132[[#This Row],[CAPACITY_kT]]*3.61</f>
        <v>722</v>
      </c>
      <c r="G527">
        <v>37.405281123151397</v>
      </c>
      <c r="H527">
        <v>118.688531204109</v>
      </c>
      <c r="I527" t="s">
        <v>1017</v>
      </c>
      <c r="J527" t="s">
        <v>882</v>
      </c>
      <c r="K527" t="s">
        <v>883</v>
      </c>
      <c r="L527" s="17">
        <f>208769*Table132[[#This Row],[CAPACITY_kT]]/54634</f>
        <v>764.24570780100305</v>
      </c>
      <c r="M527" s="17">
        <f>140750.4*Table132[[#This Row],[CAPACITY_kT]]/54634</f>
        <v>515.24838012958958</v>
      </c>
    </row>
    <row r="528" spans="1:13" x14ac:dyDescent="0.25">
      <c r="A528" s="7" t="s">
        <v>479</v>
      </c>
      <c r="B528" t="s">
        <v>824</v>
      </c>
      <c r="C528" s="15" t="s">
        <v>1016</v>
      </c>
      <c r="D528">
        <v>550</v>
      </c>
      <c r="E528" t="s">
        <v>1018</v>
      </c>
      <c r="F528" s="4">
        <f>Table132[[#This Row],[CAPACITY_kT]]*3.61</f>
        <v>1985.5</v>
      </c>
      <c r="G528">
        <v>25.177698429563101</v>
      </c>
      <c r="H528">
        <v>118.93697167145601</v>
      </c>
      <c r="I528" t="s">
        <v>886</v>
      </c>
      <c r="J528" t="s">
        <v>882</v>
      </c>
      <c r="K528" t="s">
        <v>883</v>
      </c>
      <c r="L528" s="17">
        <f>208769*Table132[[#This Row],[CAPACITY_kT]]/54634</f>
        <v>2101.6756964527585</v>
      </c>
      <c r="M528" s="17">
        <f>140750.4*Table132[[#This Row],[CAPACITY_kT]]/54634</f>
        <v>1416.9330453563714</v>
      </c>
    </row>
    <row r="529" spans="1:13" x14ac:dyDescent="0.25">
      <c r="A529" s="7" t="s">
        <v>480</v>
      </c>
      <c r="B529" s="13" t="s">
        <v>1009</v>
      </c>
      <c r="C529" s="15" t="s">
        <v>1016</v>
      </c>
      <c r="D529">
        <v>450</v>
      </c>
      <c r="E529" t="s">
        <v>1018</v>
      </c>
      <c r="F529" s="4">
        <f>Table132[[#This Row],[CAPACITY_kT]]*3.61</f>
        <v>1624.5</v>
      </c>
      <c r="G529">
        <v>30.0889528372903</v>
      </c>
      <c r="H529">
        <v>120.65184143758</v>
      </c>
      <c r="I529" t="s">
        <v>1017</v>
      </c>
      <c r="J529" t="s">
        <v>882</v>
      </c>
      <c r="K529" t="s">
        <v>883</v>
      </c>
      <c r="L529" s="17">
        <f>208769*Table132[[#This Row],[CAPACITY_kT]]/54634</f>
        <v>1719.5528425522568</v>
      </c>
      <c r="M529" s="17">
        <f>140750.4*Table132[[#This Row],[CAPACITY_kT]]/54634</f>
        <v>1159.3088552915767</v>
      </c>
    </row>
    <row r="530" spans="1:13" x14ac:dyDescent="0.25">
      <c r="A530" s="7" t="s">
        <v>481</v>
      </c>
      <c r="B530" s="13" t="s">
        <v>1010</v>
      </c>
      <c r="C530" s="15" t="s">
        <v>1016</v>
      </c>
      <c r="D530">
        <v>800</v>
      </c>
      <c r="E530" t="s">
        <v>1023</v>
      </c>
      <c r="F530" s="4">
        <f>Table132[[#This Row],[CAPACITY_kT]]*3.61</f>
        <v>2888</v>
      </c>
      <c r="G530">
        <v>22.982347870927999</v>
      </c>
      <c r="H530">
        <v>114.208397667835</v>
      </c>
      <c r="I530" t="s">
        <v>1017</v>
      </c>
      <c r="J530">
        <v>2020</v>
      </c>
      <c r="K530" t="s">
        <v>758</v>
      </c>
      <c r="L530" s="17">
        <f>208769*Table132[[#This Row],[CAPACITY_kT]]/54634</f>
        <v>3056.9828312040122</v>
      </c>
      <c r="M530" s="17">
        <f>140750.4*Table132[[#This Row],[CAPACITY_kT]]/54634</f>
        <v>2060.9935205183583</v>
      </c>
    </row>
    <row r="531" spans="1:13" x14ac:dyDescent="0.25">
      <c r="A531" s="7" t="s">
        <v>482</v>
      </c>
      <c r="B531" t="s">
        <v>827</v>
      </c>
      <c r="C531" s="15" t="s">
        <v>1016</v>
      </c>
      <c r="D531">
        <v>500</v>
      </c>
      <c r="E531" t="s">
        <v>1018</v>
      </c>
      <c r="F531" s="4">
        <f>Table132[[#This Row],[CAPACITY_kT]]*3.61</f>
        <v>1805</v>
      </c>
      <c r="G531">
        <v>21.577073110117698</v>
      </c>
      <c r="H531">
        <v>110.96500063049</v>
      </c>
      <c r="I531" t="s">
        <v>886</v>
      </c>
      <c r="J531" t="s">
        <v>882</v>
      </c>
      <c r="K531" t="s">
        <v>883</v>
      </c>
      <c r="L531" s="17">
        <f>208769*Table132[[#This Row],[CAPACITY_kT]]/54634</f>
        <v>1910.6142695025076</v>
      </c>
      <c r="M531" s="17">
        <f>140750.4*Table132[[#This Row],[CAPACITY_kT]]/54634</f>
        <v>1288.1209503239741</v>
      </c>
    </row>
    <row r="532" spans="1:13" x14ac:dyDescent="0.25">
      <c r="A532" s="7" t="s">
        <v>483</v>
      </c>
      <c r="B532" t="s">
        <v>1011</v>
      </c>
      <c r="C532" s="15" t="s">
        <v>1016</v>
      </c>
      <c r="D532">
        <v>190</v>
      </c>
      <c r="E532" t="s">
        <v>1020</v>
      </c>
      <c r="F532" s="4">
        <f>Table132[[#This Row],[CAPACITY_kT]]*3.61</f>
        <v>685.9</v>
      </c>
      <c r="G532">
        <v>31.036712645702199</v>
      </c>
      <c r="H532">
        <v>112.23097382936901</v>
      </c>
      <c r="I532" t="s">
        <v>885</v>
      </c>
      <c r="J532" t="s">
        <v>882</v>
      </c>
      <c r="K532" t="s">
        <v>883</v>
      </c>
      <c r="L532" s="17">
        <f>208769*Table132[[#This Row],[CAPACITY_kT]]/54634</f>
        <v>726.03342241095288</v>
      </c>
      <c r="M532" s="17">
        <f>140750.4*Table132[[#This Row],[CAPACITY_kT]]/54634</f>
        <v>489.48596112311014</v>
      </c>
    </row>
    <row r="533" spans="1:13" x14ac:dyDescent="0.25">
      <c r="A533" s="7" t="s">
        <v>484</v>
      </c>
      <c r="B533" s="14" t="s">
        <v>931</v>
      </c>
      <c r="C533" s="15" t="s">
        <v>1016</v>
      </c>
      <c r="D533">
        <v>300</v>
      </c>
      <c r="E533" t="s">
        <v>1023</v>
      </c>
      <c r="F533" s="4">
        <f>Table132[[#This Row],[CAPACITY_kT]]*3.61</f>
        <v>1083</v>
      </c>
      <c r="G533">
        <v>34.897044117477201</v>
      </c>
      <c r="H533">
        <v>109.69750525488701</v>
      </c>
      <c r="I533" t="s">
        <v>898</v>
      </c>
      <c r="J533" t="s">
        <v>882</v>
      </c>
      <c r="K533" t="s">
        <v>758</v>
      </c>
      <c r="L533" s="17">
        <f>208769*Table132[[#This Row],[CAPACITY_kT]]/54634</f>
        <v>1146.3685617015046</v>
      </c>
      <c r="M533" s="17">
        <f>140750.4*Table132[[#This Row],[CAPACITY_kT]]/54634</f>
        <v>772.87257019438448</v>
      </c>
    </row>
    <row r="534" spans="1:13" x14ac:dyDescent="0.25">
      <c r="A534" s="7" t="s">
        <v>485</v>
      </c>
      <c r="B534" t="s">
        <v>932</v>
      </c>
      <c r="C534" s="15" t="s">
        <v>1016</v>
      </c>
      <c r="D534">
        <v>310</v>
      </c>
      <c r="E534" t="s">
        <v>1023</v>
      </c>
      <c r="F534" s="4">
        <f>Table132[[#This Row],[CAPACITY_kT]]*3.61</f>
        <v>1119.0999999999999</v>
      </c>
      <c r="G534">
        <v>40.8904550723231</v>
      </c>
      <c r="H534">
        <v>122.037908468732</v>
      </c>
      <c r="I534" t="s">
        <v>886</v>
      </c>
      <c r="J534" t="s">
        <v>882</v>
      </c>
      <c r="K534" t="s">
        <v>758</v>
      </c>
      <c r="L534" s="17">
        <f>208769*Table132[[#This Row],[CAPACITY_kT]]/54634</f>
        <v>1184.5808470915547</v>
      </c>
      <c r="M534" s="17">
        <f>140750.4*Table132[[#This Row],[CAPACITY_kT]]/54634</f>
        <v>798.63498920086397</v>
      </c>
    </row>
    <row r="535" spans="1:13" x14ac:dyDescent="0.25">
      <c r="A535" s="7" t="s">
        <v>486</v>
      </c>
      <c r="B535" t="s">
        <v>829</v>
      </c>
      <c r="C535" s="15" t="s">
        <v>1016</v>
      </c>
      <c r="D535">
        <v>300</v>
      </c>
      <c r="E535">
        <v>0</v>
      </c>
      <c r="F535" s="4">
        <f>Table132[[#This Row],[CAPACITY_kT]]*3.61</f>
        <v>1083</v>
      </c>
      <c r="G535">
        <v>41.219178636701002</v>
      </c>
      <c r="H535">
        <v>123.21054952866101</v>
      </c>
      <c r="I535" t="s">
        <v>890</v>
      </c>
      <c r="J535" t="s">
        <v>882</v>
      </c>
      <c r="K535" t="s">
        <v>758</v>
      </c>
      <c r="L535" s="17">
        <f>208769*Table132[[#This Row],[CAPACITY_kT]]/54634</f>
        <v>1146.3685617015046</v>
      </c>
      <c r="M535" s="17">
        <f>140750.4*Table132[[#This Row],[CAPACITY_kT]]/54634</f>
        <v>772.87257019438448</v>
      </c>
    </row>
    <row r="536" spans="1:13" x14ac:dyDescent="0.25">
      <c r="A536" s="7" t="s">
        <v>487</v>
      </c>
      <c r="B536" s="13" t="s">
        <v>1012</v>
      </c>
      <c r="C536" s="15" t="s">
        <v>1016</v>
      </c>
      <c r="D536">
        <v>1200</v>
      </c>
      <c r="E536" t="s">
        <v>1034</v>
      </c>
      <c r="F536" s="4">
        <f>Table132[[#This Row],[CAPACITY_kT]]*3.61</f>
        <v>4332</v>
      </c>
      <c r="G536">
        <v>29.9173385301808</v>
      </c>
      <c r="H536">
        <v>121.893489208817</v>
      </c>
      <c r="I536" t="s">
        <v>1017</v>
      </c>
      <c r="J536" t="s">
        <v>881</v>
      </c>
      <c r="K536" t="s">
        <v>883</v>
      </c>
      <c r="L536" s="17">
        <f>208769*Table132[[#This Row],[CAPACITY_kT]]/54634</f>
        <v>4585.4742468060185</v>
      </c>
      <c r="M536" s="17">
        <f>140750.4*Table132[[#This Row],[CAPACITY_kT]]/54634</f>
        <v>3091.4902807775379</v>
      </c>
    </row>
    <row r="537" spans="1:13" x14ac:dyDescent="0.25">
      <c r="A537" s="7" t="s">
        <v>488</v>
      </c>
      <c r="B537" s="13" t="s">
        <v>1013</v>
      </c>
      <c r="C537" s="15" t="s">
        <v>1016</v>
      </c>
      <c r="D537">
        <v>900</v>
      </c>
      <c r="E537" t="s">
        <v>1022</v>
      </c>
      <c r="F537" s="4">
        <f>Table132[[#This Row],[CAPACITY_kT]]*3.61</f>
        <v>3249</v>
      </c>
      <c r="G537">
        <v>36.823151981479398</v>
      </c>
      <c r="H537">
        <v>116.751260594973</v>
      </c>
      <c r="I537" t="s">
        <v>1017</v>
      </c>
      <c r="J537" t="s">
        <v>881</v>
      </c>
      <c r="K537" t="s">
        <v>883</v>
      </c>
      <c r="L537" s="17">
        <f>208769*Table132[[#This Row],[CAPACITY_kT]]/54634</f>
        <v>3439.1056851045137</v>
      </c>
      <c r="M537" s="17">
        <f>140750.4*Table132[[#This Row],[CAPACITY_kT]]/54634</f>
        <v>2318.6177105831534</v>
      </c>
    </row>
    <row r="538" spans="1:13" x14ac:dyDescent="0.25">
      <c r="A538" s="7" t="s">
        <v>489</v>
      </c>
      <c r="B538" t="s">
        <v>830</v>
      </c>
      <c r="C538" s="15" t="s">
        <v>1016</v>
      </c>
      <c r="D538">
        <v>200</v>
      </c>
      <c r="E538">
        <v>0</v>
      </c>
      <c r="F538" s="4">
        <f>Table132[[#This Row],[CAPACITY_kT]]*3.61</f>
        <v>722</v>
      </c>
      <c r="G538">
        <v>37.040156479579402</v>
      </c>
      <c r="H538">
        <v>117.916118291644</v>
      </c>
      <c r="I538" t="s">
        <v>885</v>
      </c>
      <c r="J538" t="s">
        <v>882</v>
      </c>
      <c r="K538" t="s">
        <v>758</v>
      </c>
      <c r="L538" s="17">
        <f>208769*Table132[[#This Row],[CAPACITY_kT]]/54634</f>
        <v>764.24570780100305</v>
      </c>
      <c r="M538" s="17">
        <f>140750.4*Table132[[#This Row],[CAPACITY_kT]]/54634</f>
        <v>515.24838012958958</v>
      </c>
    </row>
    <row r="539" spans="1:13" x14ac:dyDescent="0.25">
      <c r="A539" s="7" t="s">
        <v>490</v>
      </c>
      <c r="B539" t="s">
        <v>833</v>
      </c>
      <c r="C539" s="15" t="s">
        <v>1016</v>
      </c>
      <c r="D539">
        <v>100</v>
      </c>
      <c r="E539" t="s">
        <v>1020</v>
      </c>
      <c r="F539" s="4">
        <f>Table132[[#This Row],[CAPACITY_kT]]*3.61</f>
        <v>361</v>
      </c>
      <c r="G539">
        <v>41.141482028138</v>
      </c>
      <c r="H539">
        <v>121.095182667994</v>
      </c>
      <c r="I539" t="s">
        <v>885</v>
      </c>
      <c r="J539" t="s">
        <v>882</v>
      </c>
      <c r="K539" t="s">
        <v>883</v>
      </c>
      <c r="L539" s="17">
        <f>208769*Table132[[#This Row],[CAPACITY_kT]]/54634</f>
        <v>382.12285390050153</v>
      </c>
      <c r="M539" s="17">
        <f>140750.4*Table132[[#This Row],[CAPACITY_kT]]/54634</f>
        <v>257.62419006479479</v>
      </c>
    </row>
    <row r="540" spans="1:13" x14ac:dyDescent="0.25">
      <c r="A540" s="7" t="s">
        <v>491</v>
      </c>
      <c r="B540" t="s">
        <v>1014</v>
      </c>
      <c r="C540" s="15" t="s">
        <v>1016</v>
      </c>
      <c r="D540">
        <v>170</v>
      </c>
      <c r="E540" t="s">
        <v>1020</v>
      </c>
      <c r="F540" s="4">
        <f>Table132[[#This Row],[CAPACITY_kT]]*3.61</f>
        <v>613.69999999999993</v>
      </c>
      <c r="G540">
        <v>40.820486257873704</v>
      </c>
      <c r="H540">
        <v>121.049867564167</v>
      </c>
      <c r="I540" t="s">
        <v>885</v>
      </c>
      <c r="J540" t="s">
        <v>882</v>
      </c>
      <c r="K540" t="s">
        <v>883</v>
      </c>
      <c r="L540" s="17">
        <f>208769*Table132[[#This Row],[CAPACITY_kT]]/54634</f>
        <v>649.60885163085254</v>
      </c>
      <c r="M540" s="17">
        <f>140750.4*Table132[[#This Row],[CAPACITY_kT]]/54634</f>
        <v>437.96112311015116</v>
      </c>
    </row>
    <row r="541" spans="1:13" x14ac:dyDescent="0.25">
      <c r="A541" s="7" t="s">
        <v>492</v>
      </c>
      <c r="B541" s="13" t="s">
        <v>835</v>
      </c>
      <c r="C541" s="15" t="s">
        <v>1016</v>
      </c>
      <c r="D541">
        <v>600</v>
      </c>
      <c r="E541" t="s">
        <v>1035</v>
      </c>
      <c r="F541" s="4">
        <f>Table132[[#This Row],[CAPACITY_kT]]*3.61</f>
        <v>2166</v>
      </c>
      <c r="G541">
        <v>29.982466878012598</v>
      </c>
      <c r="H541">
        <v>121.659254934465</v>
      </c>
      <c r="I541" t="s">
        <v>1017</v>
      </c>
      <c r="J541" t="s">
        <v>881</v>
      </c>
      <c r="K541" t="s">
        <v>883</v>
      </c>
      <c r="L541" s="17">
        <f>208769*Table132[[#This Row],[CAPACITY_kT]]/54634</f>
        <v>2292.7371234030093</v>
      </c>
      <c r="M541" s="17">
        <f>140750.4*Table132[[#This Row],[CAPACITY_kT]]/54634</f>
        <v>1545.745140388769</v>
      </c>
    </row>
    <row r="542" spans="1:13" x14ac:dyDescent="0.25">
      <c r="A542" s="7" t="s">
        <v>493</v>
      </c>
      <c r="B542" t="s">
        <v>835</v>
      </c>
      <c r="C542" s="15" t="s">
        <v>1016</v>
      </c>
      <c r="D542">
        <v>520</v>
      </c>
      <c r="E542" t="s">
        <v>1035</v>
      </c>
      <c r="F542" s="4">
        <f>Table132[[#This Row],[CAPACITY_kT]]*3.61</f>
        <v>1877.2</v>
      </c>
      <c r="G542">
        <v>29.980421287864701</v>
      </c>
      <c r="H542">
        <v>121.676256745221</v>
      </c>
      <c r="I542" t="s">
        <v>886</v>
      </c>
      <c r="J542" t="s">
        <v>882</v>
      </c>
      <c r="K542" t="s">
        <v>883</v>
      </c>
      <c r="L542" s="17">
        <f>208769*Table132[[#This Row],[CAPACITY_kT]]/54634</f>
        <v>1987.0388402826079</v>
      </c>
      <c r="M542" s="17">
        <f>140750.4*Table132[[#This Row],[CAPACITY_kT]]/54634</f>
        <v>1339.645788336933</v>
      </c>
    </row>
    <row r="543" spans="1:13" x14ac:dyDescent="0.25">
      <c r="A543" s="7" t="s">
        <v>494</v>
      </c>
      <c r="B543" t="s">
        <v>933</v>
      </c>
      <c r="C543" s="15" t="s">
        <v>1016</v>
      </c>
      <c r="D543">
        <v>550</v>
      </c>
      <c r="E543" t="s">
        <v>1018</v>
      </c>
      <c r="F543" s="4">
        <f>Table132[[#This Row],[CAPACITY_kT]]*3.61</f>
        <v>1985.5</v>
      </c>
      <c r="G543">
        <v>29.978392068637099</v>
      </c>
      <c r="H543">
        <v>121.662266808194</v>
      </c>
      <c r="I543" t="s">
        <v>884</v>
      </c>
      <c r="J543" t="s">
        <v>881</v>
      </c>
      <c r="K543" t="s">
        <v>883</v>
      </c>
      <c r="L543" s="17">
        <f>208769*Table132[[#This Row],[CAPACITY_kT]]/54634</f>
        <v>2101.6756964527585</v>
      </c>
      <c r="M543" s="17">
        <f>140750.4*Table132[[#This Row],[CAPACITY_kT]]/54634</f>
        <v>1416.9330453563714</v>
      </c>
    </row>
    <row r="544" spans="1:13" x14ac:dyDescent="0.25">
      <c r="A544" s="7" t="s">
        <v>495</v>
      </c>
      <c r="B544" t="s">
        <v>934</v>
      </c>
      <c r="C544" s="15" t="s">
        <v>1016</v>
      </c>
      <c r="D544">
        <v>60</v>
      </c>
      <c r="E544" t="s">
        <v>747</v>
      </c>
      <c r="F544" s="4">
        <f>Table132[[#This Row],[CAPACITY_kT]]*3.61</f>
        <v>216.6</v>
      </c>
      <c r="G544">
        <v>34.348790330350901</v>
      </c>
      <c r="H544">
        <v>108.75264644988999</v>
      </c>
      <c r="I544" t="s">
        <v>890</v>
      </c>
      <c r="J544" t="s">
        <v>881</v>
      </c>
      <c r="K544" t="s">
        <v>758</v>
      </c>
      <c r="L544" s="17">
        <f>208769*Table132[[#This Row],[CAPACITY_kT]]/54634</f>
        <v>229.2737123403009</v>
      </c>
      <c r="M544" s="17">
        <f>140750.4*Table132[[#This Row],[CAPACITY_kT]]/54634</f>
        <v>154.57451403887688</v>
      </c>
    </row>
    <row r="545" spans="1:13" x14ac:dyDescent="0.25">
      <c r="A545" s="7" t="s">
        <v>496</v>
      </c>
      <c r="B545" t="s">
        <v>935</v>
      </c>
      <c r="C545" s="15" t="s">
        <v>1016</v>
      </c>
      <c r="D545">
        <v>200</v>
      </c>
      <c r="E545" t="s">
        <v>1023</v>
      </c>
      <c r="F545" s="4">
        <f>Table132[[#This Row],[CAPACITY_kT]]*3.61</f>
        <v>722</v>
      </c>
      <c r="G545">
        <v>34.634350544910397</v>
      </c>
      <c r="H545">
        <v>118.31516078706299</v>
      </c>
      <c r="I545" t="s">
        <v>898</v>
      </c>
      <c r="J545" t="s">
        <v>882</v>
      </c>
      <c r="K545" t="s">
        <v>883</v>
      </c>
      <c r="L545" s="17">
        <f>208769*Table132[[#This Row],[CAPACITY_kT]]/54634</f>
        <v>764.24570780100305</v>
      </c>
      <c r="M545" s="17">
        <f>140750.4*Table132[[#This Row],[CAPACITY_kT]]/54634</f>
        <v>515.24838012958958</v>
      </c>
    </row>
    <row r="546" spans="1:13" x14ac:dyDescent="0.25">
      <c r="A546" s="7" t="s">
        <v>497</v>
      </c>
      <c r="B546" t="s">
        <v>837</v>
      </c>
      <c r="C546" s="15" t="s">
        <v>1016</v>
      </c>
      <c r="D546">
        <v>210</v>
      </c>
      <c r="E546" t="s">
        <v>1020</v>
      </c>
      <c r="F546" s="4">
        <f>Table132[[#This Row],[CAPACITY_kT]]*3.61</f>
        <v>758.1</v>
      </c>
      <c r="G546">
        <v>36.055606894971099</v>
      </c>
      <c r="H546">
        <v>120.183286025294</v>
      </c>
      <c r="I546" t="s">
        <v>885</v>
      </c>
      <c r="J546" t="s">
        <v>882</v>
      </c>
      <c r="K546" t="s">
        <v>883</v>
      </c>
      <c r="L546" s="17">
        <f>208769*Table132[[#This Row],[CAPACITY_kT]]/54634</f>
        <v>802.45799319105322</v>
      </c>
      <c r="M546" s="17">
        <f>140750.4*Table132[[#This Row],[CAPACITY_kT]]/54634</f>
        <v>541.01079913606907</v>
      </c>
    </row>
    <row r="547" spans="1:13" x14ac:dyDescent="0.25">
      <c r="A547" s="7" t="s">
        <v>498</v>
      </c>
      <c r="B547" t="s">
        <v>838</v>
      </c>
      <c r="C547" s="15" t="s">
        <v>1016</v>
      </c>
      <c r="D547">
        <v>300</v>
      </c>
      <c r="E547" t="s">
        <v>1020</v>
      </c>
      <c r="F547" s="4">
        <f>Table132[[#This Row],[CAPACITY_kT]]*3.61</f>
        <v>1083</v>
      </c>
      <c r="G547">
        <v>36.213827229841499</v>
      </c>
      <c r="H547">
        <v>120.365526386889</v>
      </c>
      <c r="I547" t="s">
        <v>885</v>
      </c>
      <c r="J547" t="s">
        <v>882</v>
      </c>
      <c r="K547" t="s">
        <v>883</v>
      </c>
      <c r="L547" s="17">
        <f>208769*Table132[[#This Row],[CAPACITY_kT]]/54634</f>
        <v>1146.3685617015046</v>
      </c>
      <c r="M547" s="17">
        <f>140750.4*Table132[[#This Row],[CAPACITY_kT]]/54634</f>
        <v>772.87257019438448</v>
      </c>
    </row>
    <row r="548" spans="1:13" x14ac:dyDescent="0.25">
      <c r="A548" s="7" t="s">
        <v>499</v>
      </c>
      <c r="B548" t="s">
        <v>937</v>
      </c>
      <c r="C548" s="15" t="s">
        <v>1016</v>
      </c>
      <c r="D548">
        <v>400</v>
      </c>
      <c r="E548" t="s">
        <v>968</v>
      </c>
      <c r="F548" s="4">
        <f>Table132[[#This Row],[CAPACITY_kT]]*3.61</f>
        <v>1444</v>
      </c>
      <c r="G548">
        <v>36.5487149386204</v>
      </c>
      <c r="H548">
        <v>101.523846349957</v>
      </c>
      <c r="I548" t="s">
        <v>898</v>
      </c>
      <c r="J548" t="s">
        <v>882</v>
      </c>
      <c r="K548" t="s">
        <v>883</v>
      </c>
      <c r="L548" s="17">
        <f>208769*Table132[[#This Row],[CAPACITY_kT]]/54634</f>
        <v>1528.4914156020061</v>
      </c>
      <c r="M548" s="17">
        <f>140750.4*Table132[[#This Row],[CAPACITY_kT]]/54634</f>
        <v>1030.4967602591792</v>
      </c>
    </row>
    <row r="549" spans="1:13" x14ac:dyDescent="0.25">
      <c r="A549" s="7" t="s">
        <v>500</v>
      </c>
      <c r="B549" s="13" t="s">
        <v>938</v>
      </c>
      <c r="C549" s="15" t="s">
        <v>1016</v>
      </c>
      <c r="D549">
        <v>160</v>
      </c>
      <c r="E549" t="s">
        <v>1023</v>
      </c>
      <c r="F549" s="4">
        <f>Table132[[#This Row],[CAPACITY_kT]]*3.61</f>
        <v>577.6</v>
      </c>
      <c r="G549">
        <v>36.558438579560402</v>
      </c>
      <c r="H549">
        <v>101.50188279851299</v>
      </c>
      <c r="I549" t="s">
        <v>898</v>
      </c>
      <c r="J549" t="s">
        <v>882</v>
      </c>
      <c r="K549" t="s">
        <v>883</v>
      </c>
      <c r="L549" s="17">
        <f>208769*Table132[[#This Row],[CAPACITY_kT]]/54634</f>
        <v>611.39656624080249</v>
      </c>
      <c r="M549" s="17">
        <f>140750.4*Table132[[#This Row],[CAPACITY_kT]]/54634</f>
        <v>412.19870410367173</v>
      </c>
    </row>
    <row r="550" spans="1:13" x14ac:dyDescent="0.25">
      <c r="A550" s="7" t="s">
        <v>501</v>
      </c>
      <c r="B550" t="s">
        <v>840</v>
      </c>
      <c r="C550" s="15" t="s">
        <v>1016</v>
      </c>
      <c r="D550">
        <v>200</v>
      </c>
      <c r="E550" t="e">
        <v>#N/A</v>
      </c>
      <c r="F550" s="4">
        <f>Table132[[#This Row],[CAPACITY_kT]]*3.61</f>
        <v>722</v>
      </c>
      <c r="G550">
        <v>37.199512519380399</v>
      </c>
      <c r="H550">
        <v>118.844964544487</v>
      </c>
      <c r="I550" t="s">
        <v>885</v>
      </c>
      <c r="J550" t="s">
        <v>882</v>
      </c>
      <c r="K550" t="s">
        <v>883</v>
      </c>
      <c r="L550" s="17">
        <f>208769*Table132[[#This Row],[CAPACITY_kT]]/54634</f>
        <v>764.24570780100305</v>
      </c>
      <c r="M550" s="17">
        <f>140750.4*Table132[[#This Row],[CAPACITY_kT]]/54634</f>
        <v>515.24838012958958</v>
      </c>
    </row>
    <row r="551" spans="1:13" x14ac:dyDescent="0.25">
      <c r="A551" s="7" t="s">
        <v>502</v>
      </c>
      <c r="B551" t="s">
        <v>1015</v>
      </c>
      <c r="C551" s="15" t="s">
        <v>1016</v>
      </c>
      <c r="D551">
        <v>100</v>
      </c>
      <c r="E551" t="str">
        <f>INDEX('[1]ethylene China'!$I$3:$I$260,MATCH(Table132[[#This Row],[COMPANY_NAME]],'[1]ethylene China'!$A$3:$A$260,0))</f>
        <v>https://wenku.baidu.com/view/0b87371f260c844769eae009581b6bd97e19bcfe.html</v>
      </c>
      <c r="F551" s="4">
        <f>Table132[[#This Row],[CAPACITY_kT]]*3.61</f>
        <v>361</v>
      </c>
      <c r="G551">
        <v>36.779661980053497</v>
      </c>
      <c r="H551">
        <v>118.163407803208</v>
      </c>
      <c r="I551" t="s">
        <v>885</v>
      </c>
      <c r="J551" t="s">
        <v>882</v>
      </c>
      <c r="K551" t="s">
        <v>883</v>
      </c>
      <c r="L551" s="17">
        <f>208769*Table132[[#This Row],[CAPACITY_kT]]/54634</f>
        <v>382.12285390050153</v>
      </c>
      <c r="M551" s="17">
        <f>140750.4*Table132[[#This Row],[CAPACITY_kT]]/54634</f>
        <v>257.62419006479479</v>
      </c>
    </row>
    <row r="552" spans="1:13" x14ac:dyDescent="0.25">
      <c r="A552" s="7" t="s">
        <v>503</v>
      </c>
      <c r="B552" t="s">
        <v>842</v>
      </c>
      <c r="C552" s="15" t="s">
        <v>1016</v>
      </c>
      <c r="D552">
        <v>400</v>
      </c>
      <c r="E552" t="str">
        <f>INDEX('[1]ethylene China'!$I$3:$I$260,MATCH(Table132[[#This Row],[COMPANY_NAME]],'[1]ethylene China'!$A$3:$A$260,0))</f>
        <v>https://www.qianinfo.com/wz/dsgl/397.html</v>
      </c>
      <c r="F552" s="4">
        <f>Table132[[#This Row],[CAPACITY_kT]]*3.61</f>
        <v>1444</v>
      </c>
      <c r="G552">
        <v>36.777634317274597</v>
      </c>
      <c r="H552">
        <v>118.173567126953</v>
      </c>
      <c r="I552" t="s">
        <v>886</v>
      </c>
      <c r="J552" t="s">
        <v>882</v>
      </c>
      <c r="K552" t="s">
        <v>883</v>
      </c>
      <c r="L552" s="17">
        <f>208769*Table132[[#This Row],[CAPACITY_kT]]/54634</f>
        <v>1528.4914156020061</v>
      </c>
      <c r="M552" s="17">
        <f>140750.4*Table132[[#This Row],[CAPACITY_kT]]/54634</f>
        <v>1030.4967602591792</v>
      </c>
    </row>
  </sheetData>
  <hyperlinks>
    <hyperlink ref="E35" r:id="rId1"/>
    <hyperlink ref="E286" r:id="rId2" display="http://free.chinabaogao.com/huagong/202012/1211524pr020.html "/>
    <hyperlink ref="E310" r:id="rId3" display="https://www.oilchem.net/21-0402-12-fb2f4b8714ca8674.html "/>
  </hyperlinks>
  <pageMargins left="0.7" right="0.7" top="0.75" bottom="0.75" header="0.3" footer="0.3"/>
  <pageSetup paperSize="9" orientation="portrait" r:id="rId4"/>
  <legacy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53"/>
  <sheetViews>
    <sheetView workbookViewId="0">
      <selection activeCell="M1" sqref="M1:M1048576"/>
    </sheetView>
  </sheetViews>
  <sheetFormatPr defaultRowHeight="15" x14ac:dyDescent="0.25"/>
  <cols>
    <col min="2" max="2" width="33.28515625" bestFit="1" customWidth="1"/>
    <col min="3" max="3" width="10.28515625" customWidth="1"/>
    <col min="4" max="5" width="12.7109375" customWidth="1"/>
    <col min="6" max="6" width="14.28515625" customWidth="1"/>
    <col min="7" max="7" width="9.5703125" customWidth="1"/>
    <col min="8" max="8" width="10.85546875" customWidth="1"/>
    <col min="9" max="9" width="12.140625" customWidth="1"/>
    <col min="10" max="10" width="14.42578125" customWidth="1"/>
    <col min="11" max="11" width="18.140625" customWidth="1"/>
  </cols>
  <sheetData>
    <row r="1" spans="1:13" x14ac:dyDescent="0.25">
      <c r="A1" s="8" t="s">
        <v>1137</v>
      </c>
      <c r="B1" s="1" t="s">
        <v>1138</v>
      </c>
      <c r="C1" s="1" t="s">
        <v>1139</v>
      </c>
      <c r="D1" s="1" t="s">
        <v>1140</v>
      </c>
      <c r="E1" s="1" t="s">
        <v>1141</v>
      </c>
      <c r="F1" s="1" t="s">
        <v>1142</v>
      </c>
      <c r="G1" s="1" t="s">
        <v>1143</v>
      </c>
      <c r="H1" s="1" t="s">
        <v>1144</v>
      </c>
      <c r="I1" s="1" t="s">
        <v>1145</v>
      </c>
      <c r="J1" s="1" t="s">
        <v>1146</v>
      </c>
      <c r="K1" s="1" t="s">
        <v>1147</v>
      </c>
      <c r="L1" s="18" t="s">
        <v>1135</v>
      </c>
      <c r="M1" s="18" t="s">
        <v>1136</v>
      </c>
    </row>
    <row r="2" spans="1:13" x14ac:dyDescent="0.25">
      <c r="A2" s="7" t="s">
        <v>1248</v>
      </c>
      <c r="B2" t="s">
        <v>29</v>
      </c>
      <c r="C2" s="2" t="s">
        <v>0</v>
      </c>
      <c r="D2">
        <v>620.5</v>
      </c>
      <c r="E2" t="s">
        <v>1036</v>
      </c>
      <c r="F2" s="4">
        <f>Table13[[#This Row],[CAPACITY_kT]]*0.75</f>
        <v>465.375</v>
      </c>
      <c r="G2">
        <v>26.1439962570863</v>
      </c>
      <c r="H2">
        <v>50.643639828067698</v>
      </c>
      <c r="I2" s="4"/>
      <c r="J2" s="4"/>
      <c r="K2" s="4"/>
      <c r="L2" s="4">
        <f>31367*Table13[[#This Row],[CAPACITY_kT]]/20972.2</f>
        <v>928.04872640924646</v>
      </c>
      <c r="M2" s="4">
        <f>17319*Table13[[#This Row],[CAPACITY_kT]]/20972.2</f>
        <v>512.41355222628044</v>
      </c>
    </row>
    <row r="3" spans="1:13" x14ac:dyDescent="0.25">
      <c r="A3" s="7" t="s">
        <v>1249</v>
      </c>
      <c r="B3" t="s">
        <v>30</v>
      </c>
      <c r="C3" s="2" t="s">
        <v>0</v>
      </c>
      <c r="D3">
        <v>1186.25</v>
      </c>
      <c r="E3" s="10" t="s">
        <v>1037</v>
      </c>
      <c r="F3" s="4">
        <f>Table13[[#This Row],[CAPACITY_kT]]*0.75</f>
        <v>889.6875</v>
      </c>
      <c r="G3">
        <v>32.022329928722201</v>
      </c>
      <c r="H3">
        <v>50.664349654296998</v>
      </c>
      <c r="I3" s="4"/>
      <c r="J3" s="4"/>
      <c r="K3" s="4"/>
      <c r="L3" s="4">
        <f>31367*Table13[[#This Row],[CAPACITY_kT]]/20972.2</f>
        <v>1774.2108004882652</v>
      </c>
      <c r="M3" s="4">
        <f>17319*Table13[[#This Row],[CAPACITY_kT]]/20972.2</f>
        <v>979.61414396200678</v>
      </c>
    </row>
    <row r="4" spans="1:13" x14ac:dyDescent="0.25">
      <c r="A4" s="7" t="s">
        <v>1250</v>
      </c>
      <c r="B4" t="s">
        <v>31</v>
      </c>
      <c r="C4" s="2" t="s">
        <v>0</v>
      </c>
      <c r="D4">
        <v>1155</v>
      </c>
      <c r="E4" t="s">
        <v>1038</v>
      </c>
      <c r="F4" s="4">
        <f>Table13[[#This Row],[CAPACITY_kT]]*0.75</f>
        <v>866.25</v>
      </c>
      <c r="G4">
        <v>27.5824100325217</v>
      </c>
      <c r="H4">
        <v>52.519258804005801</v>
      </c>
      <c r="I4" s="4"/>
      <c r="J4" s="4" t="s">
        <v>881</v>
      </c>
      <c r="K4" s="4"/>
      <c r="L4" s="4">
        <f>31367*Table13[[#This Row],[CAPACITY_kT]]/20972.2</f>
        <v>1727.4718436787748</v>
      </c>
      <c r="M4" s="4">
        <f>17319*Table13[[#This Row],[CAPACITY_kT]]/20972.2</f>
        <v>953.80765966374531</v>
      </c>
    </row>
    <row r="5" spans="1:13" x14ac:dyDescent="0.25">
      <c r="A5" s="7" t="s">
        <v>1251</v>
      </c>
      <c r="B5" t="s">
        <v>32</v>
      </c>
      <c r="C5" s="2" t="s">
        <v>0</v>
      </c>
      <c r="D5">
        <v>1186.25</v>
      </c>
      <c r="E5" t="s">
        <v>1036</v>
      </c>
      <c r="F5" s="4">
        <f>Table13[[#This Row],[CAPACITY_kT]]*0.75</f>
        <v>889.6875</v>
      </c>
      <c r="G5">
        <v>27.5650772342693</v>
      </c>
      <c r="H5">
        <v>52.543025196574597</v>
      </c>
      <c r="I5" s="4"/>
      <c r="J5" s="4"/>
      <c r="K5" s="4"/>
      <c r="L5" s="4">
        <f>31367*Table13[[#This Row],[CAPACITY_kT]]/20972.2</f>
        <v>1774.2108004882652</v>
      </c>
      <c r="M5" s="4">
        <f>17319*Table13[[#This Row],[CAPACITY_kT]]/20972.2</f>
        <v>979.61414396200678</v>
      </c>
    </row>
    <row r="6" spans="1:13" x14ac:dyDescent="0.25">
      <c r="A6" s="7" t="s">
        <v>1252</v>
      </c>
      <c r="B6" t="s">
        <v>33</v>
      </c>
      <c r="C6" s="2" t="s">
        <v>0</v>
      </c>
      <c r="D6">
        <v>657</v>
      </c>
      <c r="E6" t="s">
        <v>1036</v>
      </c>
      <c r="F6" s="4">
        <f>Table13[[#This Row],[CAPACITY_kT]]*0.75</f>
        <v>492.75</v>
      </c>
      <c r="G6">
        <v>30.435278879777901</v>
      </c>
      <c r="H6">
        <v>49.095526484823502</v>
      </c>
      <c r="I6" s="4"/>
      <c r="J6" s="4"/>
      <c r="K6" s="4"/>
      <c r="L6" s="4">
        <f>31367*Table13[[#This Row],[CAPACITY_kT]]/20972.2</f>
        <v>982.6398279627316</v>
      </c>
      <c r="M6" s="4">
        <f>17319*Table13[[#This Row],[CAPACITY_kT]]/20972.2</f>
        <v>542.55552588664989</v>
      </c>
    </row>
    <row r="7" spans="1:13" x14ac:dyDescent="0.25">
      <c r="A7" s="7" t="s">
        <v>1253</v>
      </c>
      <c r="B7" t="s">
        <v>37</v>
      </c>
      <c r="C7" s="2" t="s">
        <v>0</v>
      </c>
      <c r="D7">
        <v>638.75</v>
      </c>
      <c r="E7" t="s">
        <v>1036</v>
      </c>
      <c r="F7" s="4">
        <f>Table13[[#This Row],[CAPACITY_kT]]*0.75</f>
        <v>479.0625</v>
      </c>
      <c r="G7">
        <v>29.090951777007302</v>
      </c>
      <c r="H7">
        <v>48.110051823565698</v>
      </c>
      <c r="I7" s="4"/>
      <c r="J7" s="4"/>
      <c r="K7" s="4"/>
      <c r="L7" s="4">
        <f>31367*Table13[[#This Row],[CAPACITY_kT]]/20972.2</f>
        <v>955.34427718598909</v>
      </c>
      <c r="M7" s="4">
        <f>17319*Table13[[#This Row],[CAPACITY_kT]]/20972.2</f>
        <v>527.48453905646522</v>
      </c>
    </row>
    <row r="8" spans="1:13" x14ac:dyDescent="0.25">
      <c r="A8" s="7" t="s">
        <v>1254</v>
      </c>
      <c r="B8" t="s">
        <v>38</v>
      </c>
      <c r="C8" s="2" t="s">
        <v>0</v>
      </c>
      <c r="D8">
        <v>1277.5</v>
      </c>
      <c r="E8" t="s">
        <v>1036</v>
      </c>
      <c r="F8" s="4">
        <f>Table13[[#This Row],[CAPACITY_kT]]*0.75</f>
        <v>958.125</v>
      </c>
      <c r="G8">
        <v>24.487009268092201</v>
      </c>
      <c r="H8">
        <v>56.614627773635704</v>
      </c>
      <c r="I8" s="4"/>
      <c r="J8" s="4"/>
      <c r="K8" s="4"/>
      <c r="L8" s="4">
        <f>31367*Table13[[#This Row],[CAPACITY_kT]]/20972.2</f>
        <v>1910.6885543719782</v>
      </c>
      <c r="M8" s="4">
        <f>17319*Table13[[#This Row],[CAPACITY_kT]]/20972.2</f>
        <v>1054.9690781129304</v>
      </c>
    </row>
    <row r="9" spans="1:13" x14ac:dyDescent="0.25">
      <c r="A9" s="7" t="s">
        <v>1255</v>
      </c>
      <c r="B9" t="s">
        <v>39</v>
      </c>
      <c r="C9" s="2" t="s">
        <v>0</v>
      </c>
      <c r="D9">
        <v>923.45</v>
      </c>
      <c r="E9" t="s">
        <v>1036</v>
      </c>
      <c r="F9" s="4">
        <f>Table13[[#This Row],[CAPACITY_kT]]*0.75</f>
        <v>692.58750000000009</v>
      </c>
      <c r="G9">
        <v>22.6390863019144</v>
      </c>
      <c r="H9">
        <v>59.427437942470497</v>
      </c>
      <c r="I9" s="4"/>
      <c r="J9" s="4"/>
      <c r="K9" s="4"/>
      <c r="L9" s="4">
        <f>31367*Table13[[#This Row],[CAPACITY_kT]]/20972.2</f>
        <v>1381.1548693031727</v>
      </c>
      <c r="M9" s="4">
        <f>17319*Table13[[#This Row],[CAPACITY_kT]]/20972.2</f>
        <v>762.59193360734685</v>
      </c>
    </row>
    <row r="10" spans="1:13" x14ac:dyDescent="0.25">
      <c r="A10" s="7" t="s">
        <v>1256</v>
      </c>
      <c r="B10" t="s">
        <v>40</v>
      </c>
      <c r="C10" s="2" t="s">
        <v>0</v>
      </c>
      <c r="D10">
        <v>524.81594243011341</v>
      </c>
      <c r="E10" t="s">
        <v>1039</v>
      </c>
      <c r="F10" s="4">
        <f>Table13[[#This Row],[CAPACITY_kT]]*0.75</f>
        <v>393.61195682258506</v>
      </c>
      <c r="G10">
        <v>24.920946131079301</v>
      </c>
      <c r="H10">
        <v>51.567075568615302</v>
      </c>
      <c r="I10" s="4"/>
      <c r="J10" s="4"/>
      <c r="K10" s="4"/>
      <c r="L10" s="4">
        <f>31367*Table13[[#This Row],[CAPACITY_kT]]/20972.2</f>
        <v>784.93918931754263</v>
      </c>
      <c r="M10" s="4">
        <f>17319*Table13[[#This Row],[CAPACITY_kT]]/20972.2</f>
        <v>433.39694008960117</v>
      </c>
    </row>
    <row r="11" spans="1:13" x14ac:dyDescent="0.25">
      <c r="A11" s="7" t="s">
        <v>1257</v>
      </c>
      <c r="B11" t="s">
        <v>41</v>
      </c>
      <c r="C11" s="2" t="s">
        <v>0</v>
      </c>
      <c r="D11">
        <v>492.88679767506244</v>
      </c>
      <c r="E11" t="s">
        <v>1039</v>
      </c>
      <c r="F11" s="4">
        <f>Table13[[#This Row],[CAPACITY_kT]]*0.75</f>
        <v>369.6650982562968</v>
      </c>
      <c r="G11">
        <v>24.9194256262731</v>
      </c>
      <c r="H11">
        <v>51.565472848972099</v>
      </c>
      <c r="I11" s="4"/>
      <c r="J11" s="4"/>
      <c r="K11" s="4"/>
      <c r="L11" s="4">
        <f>31367*Table13[[#This Row],[CAPACITY_kT]]/20972.2</f>
        <v>737.18447195209296</v>
      </c>
      <c r="M11" s="4">
        <f>17319*Table13[[#This Row],[CAPACITY_kT]]/20972.2</f>
        <v>407.0296129607006</v>
      </c>
    </row>
    <row r="12" spans="1:13" x14ac:dyDescent="0.25">
      <c r="A12" s="7" t="s">
        <v>1258</v>
      </c>
      <c r="B12" t="s">
        <v>42</v>
      </c>
      <c r="C12" s="2" t="s">
        <v>0</v>
      </c>
      <c r="D12">
        <v>782.72903404373108</v>
      </c>
      <c r="E12" t="s">
        <v>1039</v>
      </c>
      <c r="F12" s="4">
        <f>Table13[[#This Row],[CAPACITY_kT]]*0.75</f>
        <v>587.04677553279828</v>
      </c>
      <c r="G12">
        <v>24.918863807888801</v>
      </c>
      <c r="H12">
        <v>51.564989759630699</v>
      </c>
      <c r="I12" s="4"/>
      <c r="J12" s="4"/>
      <c r="K12" s="4"/>
      <c r="L12" s="4">
        <f>31367*Table13[[#This Row],[CAPACITY_kT]]/20972.2</f>
        <v>1170.6860325025373</v>
      </c>
      <c r="M12" s="4">
        <f>17319*Table13[[#This Row],[CAPACITY_kT]]/20972.2</f>
        <v>646.38350485897411</v>
      </c>
    </row>
    <row r="13" spans="1:13" x14ac:dyDescent="0.25">
      <c r="A13" s="7" t="s">
        <v>1259</v>
      </c>
      <c r="B13" t="s">
        <v>43</v>
      </c>
      <c r="C13" s="2" t="s">
        <v>0</v>
      </c>
      <c r="D13">
        <v>1152.2391364517023</v>
      </c>
      <c r="E13" t="s">
        <v>1039</v>
      </c>
      <c r="F13" s="4">
        <f>Table13[[#This Row],[CAPACITY_kT]]*0.75</f>
        <v>864.17935233877665</v>
      </c>
      <c r="G13">
        <v>24.919786425703201</v>
      </c>
      <c r="H13">
        <v>51.563597325944897</v>
      </c>
      <c r="I13" s="4"/>
      <c r="J13" s="4"/>
      <c r="K13" s="4"/>
      <c r="L13" s="4">
        <f>31367*Table13[[#This Row],[CAPACITY_kT]]/20972.2</f>
        <v>1723.3425674502698</v>
      </c>
      <c r="M13" s="4">
        <f>17319*Table13[[#This Row],[CAPACITY_kT]]/20972.2</f>
        <v>951.52771784586412</v>
      </c>
    </row>
    <row r="14" spans="1:13" x14ac:dyDescent="0.25">
      <c r="A14" s="7" t="s">
        <v>1260</v>
      </c>
      <c r="B14" t="s">
        <v>44</v>
      </c>
      <c r="C14" s="2" t="s">
        <v>0</v>
      </c>
      <c r="D14">
        <v>1323.6645446996956</v>
      </c>
      <c r="E14" t="s">
        <v>1039</v>
      </c>
      <c r="F14" s="4">
        <f>Table13[[#This Row],[CAPACITY_kT]]*0.75</f>
        <v>992.74840852477178</v>
      </c>
      <c r="G14">
        <v>24.921131682908399</v>
      </c>
      <c r="H14">
        <v>51.562238992495899</v>
      </c>
      <c r="I14" s="4"/>
      <c r="J14" s="4"/>
      <c r="K14" s="4"/>
      <c r="L14" s="4">
        <f>31367*Table13[[#This Row],[CAPACITY_kT]]/20972.2</f>
        <v>1979.7343995191422</v>
      </c>
      <c r="M14" s="4">
        <f>17319*Table13[[#This Row],[CAPACITY_kT]]/20972.2</f>
        <v>1093.0921052466613</v>
      </c>
    </row>
    <row r="15" spans="1:13" x14ac:dyDescent="0.25">
      <c r="A15" s="7" t="s">
        <v>1261</v>
      </c>
      <c r="B15" t="s">
        <v>45</v>
      </c>
      <c r="C15" s="2" t="s">
        <v>0</v>
      </c>
      <c r="D15">
        <v>1323.6645446996956</v>
      </c>
      <c r="E15" t="s">
        <v>1039</v>
      </c>
      <c r="F15" s="4">
        <f>Table13[[#This Row],[CAPACITY_kT]]*0.75</f>
        <v>992.74840852477178</v>
      </c>
      <c r="G15">
        <v>24.917712200565401</v>
      </c>
      <c r="H15">
        <v>51.565854879601098</v>
      </c>
      <c r="I15" s="4"/>
      <c r="J15" s="4"/>
      <c r="K15" s="4"/>
      <c r="L15" s="4">
        <f>31367*Table13[[#This Row],[CAPACITY_kT]]/20972.2</f>
        <v>1979.7343995191422</v>
      </c>
      <c r="M15" s="4">
        <f>17319*Table13[[#This Row],[CAPACITY_kT]]/20972.2</f>
        <v>1093.0921052466613</v>
      </c>
    </row>
    <row r="16" spans="1:13" x14ac:dyDescent="0.25">
      <c r="A16" s="7" t="s">
        <v>1262</v>
      </c>
      <c r="B16" t="s">
        <v>46</v>
      </c>
      <c r="C16" s="2" t="s">
        <v>0</v>
      </c>
      <c r="D16">
        <v>80</v>
      </c>
      <c r="E16" t="s">
        <v>1040</v>
      </c>
      <c r="F16" s="4">
        <f>Table13[[#This Row],[CAPACITY_kT]]*0.75</f>
        <v>60</v>
      </c>
      <c r="G16">
        <v>27.066097322981701</v>
      </c>
      <c r="H16">
        <v>49.5589432191531</v>
      </c>
      <c r="I16" s="4"/>
      <c r="J16" s="4"/>
      <c r="K16" s="4"/>
      <c r="L16" s="4">
        <f>31367*Table13[[#This Row],[CAPACITY_kT]]/20972.2</f>
        <v>119.65172943229608</v>
      </c>
      <c r="M16" s="4">
        <f>17319*Table13[[#This Row],[CAPACITY_kT]]/20972.2</f>
        <v>66.064599803549456</v>
      </c>
    </row>
    <row r="17" spans="1:13" x14ac:dyDescent="0.25">
      <c r="A17" s="7" t="s">
        <v>1263</v>
      </c>
      <c r="B17" t="s">
        <v>47</v>
      </c>
      <c r="C17" s="2" t="s">
        <v>0</v>
      </c>
      <c r="D17">
        <v>720</v>
      </c>
      <c r="E17" t="s">
        <v>1041</v>
      </c>
      <c r="F17" s="4">
        <f>Table13[[#This Row],[CAPACITY_kT]]*0.75</f>
        <v>540</v>
      </c>
      <c r="G17">
        <v>27.071150782527599</v>
      </c>
      <c r="H17">
        <v>49.561292561764503</v>
      </c>
      <c r="I17" s="4"/>
      <c r="J17" s="4"/>
      <c r="K17" s="4"/>
      <c r="L17" s="4">
        <f>31367*Table13[[#This Row],[CAPACITY_kT]]/20972.2</f>
        <v>1076.8655648906647</v>
      </c>
      <c r="M17" s="4">
        <f>17319*Table13[[#This Row],[CAPACITY_kT]]/20972.2</f>
        <v>594.58139823194517</v>
      </c>
    </row>
    <row r="18" spans="1:13" x14ac:dyDescent="0.25">
      <c r="A18" s="7" t="s">
        <v>1264</v>
      </c>
      <c r="B18" t="s">
        <v>48</v>
      </c>
      <c r="C18" s="2" t="s">
        <v>0</v>
      </c>
      <c r="D18">
        <v>600</v>
      </c>
      <c r="E18" t="s">
        <v>1041</v>
      </c>
      <c r="F18" s="4">
        <f>Table13[[#This Row],[CAPACITY_kT]]*0.75</f>
        <v>450</v>
      </c>
      <c r="G18">
        <v>27.071150782527599</v>
      </c>
      <c r="H18">
        <v>49.561292561764503</v>
      </c>
      <c r="I18" s="4"/>
      <c r="J18" s="4"/>
      <c r="K18" s="4"/>
      <c r="L18" s="4">
        <f>31367*Table13[[#This Row],[CAPACITY_kT]]/20972.2</f>
        <v>897.38797074222066</v>
      </c>
      <c r="M18" s="4">
        <f>17319*Table13[[#This Row],[CAPACITY_kT]]/20972.2</f>
        <v>495.48449852662094</v>
      </c>
    </row>
    <row r="19" spans="1:13" x14ac:dyDescent="0.25">
      <c r="A19" s="7" t="s">
        <v>1265</v>
      </c>
      <c r="B19" t="s">
        <v>49</v>
      </c>
      <c r="C19" s="2" t="s">
        <v>0</v>
      </c>
      <c r="D19">
        <v>1100</v>
      </c>
      <c r="E19" t="s">
        <v>1041</v>
      </c>
      <c r="F19" s="4">
        <f>Table13[[#This Row],[CAPACITY_kT]]*0.75</f>
        <v>825</v>
      </c>
      <c r="G19">
        <v>27.071150782527599</v>
      </c>
      <c r="H19">
        <v>49.561292561764503</v>
      </c>
      <c r="I19" s="4"/>
      <c r="J19" s="4"/>
      <c r="K19" s="4"/>
      <c r="L19" s="4">
        <f>31367*Table13[[#This Row],[CAPACITY_kT]]/20972.2</f>
        <v>1645.2112796940712</v>
      </c>
      <c r="M19" s="4">
        <f>17319*Table13[[#This Row],[CAPACITY_kT]]/20972.2</f>
        <v>908.38824729880503</v>
      </c>
    </row>
    <row r="20" spans="1:13" x14ac:dyDescent="0.25">
      <c r="A20" s="7" t="s">
        <v>1266</v>
      </c>
      <c r="B20" t="s">
        <v>50</v>
      </c>
      <c r="C20" s="2" t="s">
        <v>0</v>
      </c>
      <c r="D20">
        <v>1100</v>
      </c>
      <c r="E20" t="s">
        <v>1041</v>
      </c>
      <c r="F20" s="4">
        <f>Table13[[#This Row],[CAPACITY_kT]]*0.75</f>
        <v>825</v>
      </c>
      <c r="G20">
        <v>27.071150782527599</v>
      </c>
      <c r="H20">
        <v>49.561292561764503</v>
      </c>
      <c r="I20" s="4"/>
      <c r="J20" s="4"/>
      <c r="K20" s="4"/>
      <c r="L20" s="4">
        <f>31367*Table13[[#This Row],[CAPACITY_kT]]/20972.2</f>
        <v>1645.2112796940712</v>
      </c>
      <c r="M20" s="4">
        <f>17319*Table13[[#This Row],[CAPACITY_kT]]/20972.2</f>
        <v>908.38824729880503</v>
      </c>
    </row>
    <row r="21" spans="1:13" x14ac:dyDescent="0.25">
      <c r="A21" s="7" t="s">
        <v>1267</v>
      </c>
      <c r="B21" t="s">
        <v>51</v>
      </c>
      <c r="C21" s="2" t="s">
        <v>0</v>
      </c>
      <c r="D21">
        <v>300</v>
      </c>
      <c r="E21" t="s">
        <v>1042</v>
      </c>
      <c r="F21" s="4">
        <f>Table13[[#This Row],[CAPACITY_kT]]*0.75</f>
        <v>225</v>
      </c>
      <c r="G21">
        <v>34.742439892833197</v>
      </c>
      <c r="H21">
        <v>36.652608629312702</v>
      </c>
      <c r="I21" s="4"/>
      <c r="J21" s="4"/>
      <c r="K21" s="4" t="s">
        <v>758</v>
      </c>
      <c r="L21" s="4">
        <f>31367*Table13[[#This Row],[CAPACITY_kT]]/20972.2</f>
        <v>448.69398537111033</v>
      </c>
      <c r="M21" s="4">
        <f>17319*Table13[[#This Row],[CAPACITY_kT]]/20972.2</f>
        <v>247.74224926331047</v>
      </c>
    </row>
    <row r="22" spans="1:13" x14ac:dyDescent="0.25">
      <c r="A22" s="7" t="s">
        <v>1268</v>
      </c>
      <c r="B22" t="s">
        <v>52</v>
      </c>
      <c r="C22" s="2" t="s">
        <v>0</v>
      </c>
      <c r="D22">
        <v>1277.5</v>
      </c>
      <c r="E22" t="s">
        <v>1036</v>
      </c>
      <c r="F22" s="4">
        <f>Table13[[#This Row],[CAPACITY_kT]]*0.75</f>
        <v>958.125</v>
      </c>
      <c r="G22">
        <v>24.119837154308101</v>
      </c>
      <c r="H22">
        <v>52.722730602678403</v>
      </c>
      <c r="I22" s="4"/>
      <c r="J22" s="4"/>
      <c r="K22" s="4"/>
      <c r="L22" s="4">
        <f>31367*Table13[[#This Row],[CAPACITY_kT]]/20972.2</f>
        <v>1910.6885543719782</v>
      </c>
      <c r="M22" s="4">
        <f>17319*Table13[[#This Row],[CAPACITY_kT]]/20972.2</f>
        <v>1054.9690781129304</v>
      </c>
    </row>
    <row r="23" spans="1:13" x14ac:dyDescent="0.25">
      <c r="A23" s="7" t="s">
        <v>1269</v>
      </c>
      <c r="B23" t="s">
        <v>34</v>
      </c>
      <c r="C23" s="2" t="s">
        <v>0</v>
      </c>
      <c r="D23">
        <v>975</v>
      </c>
      <c r="E23" t="s">
        <v>1043</v>
      </c>
      <c r="F23" s="4">
        <f>Table13[[#This Row],[CAPACITY_kT]]*0.75</f>
        <v>731.25</v>
      </c>
      <c r="G23">
        <v>37.367313761932301</v>
      </c>
      <c r="H23">
        <v>54.5116758442189</v>
      </c>
      <c r="I23" s="4"/>
      <c r="J23" s="4"/>
      <c r="K23" s="4"/>
      <c r="L23" s="4">
        <f>31367*Table13[[#This Row],[CAPACITY_kT]]/20972.2</f>
        <v>1458.2554524561085</v>
      </c>
      <c r="M23" s="4">
        <f>17319*Table13[[#This Row],[CAPACITY_kT]]/20972.2</f>
        <v>805.16231010575905</v>
      </c>
    </row>
    <row r="24" spans="1:13" x14ac:dyDescent="0.25">
      <c r="A24" s="7" t="s">
        <v>1270</v>
      </c>
      <c r="B24" t="s">
        <v>35</v>
      </c>
      <c r="C24" s="2" t="s">
        <v>0</v>
      </c>
      <c r="D24">
        <v>975</v>
      </c>
      <c r="E24" t="s">
        <v>1043</v>
      </c>
      <c r="F24" s="4">
        <f>Table13[[#This Row],[CAPACITY_kT]]*0.75</f>
        <v>731.25</v>
      </c>
      <c r="G24">
        <v>36.4596588146984</v>
      </c>
      <c r="H24">
        <v>48.326025269818402</v>
      </c>
      <c r="I24" s="4"/>
      <c r="J24" s="4"/>
      <c r="K24" s="4"/>
      <c r="L24" s="4">
        <f>31367*Table13[[#This Row],[CAPACITY_kT]]/20972.2</f>
        <v>1458.2554524561085</v>
      </c>
      <c r="M24" s="4">
        <f>17319*Table13[[#This Row],[CAPACITY_kT]]/20972.2</f>
        <v>805.16231010575905</v>
      </c>
    </row>
    <row r="25" spans="1:13" x14ac:dyDescent="0.25">
      <c r="A25" s="7" t="s">
        <v>1271</v>
      </c>
      <c r="B25" t="s">
        <v>36</v>
      </c>
      <c r="C25" s="2" t="s">
        <v>0</v>
      </c>
      <c r="D25">
        <v>600</v>
      </c>
      <c r="E25" t="s">
        <v>1043</v>
      </c>
      <c r="F25" s="4">
        <f>Table13[[#This Row],[CAPACITY_kT]]*0.75</f>
        <v>450</v>
      </c>
      <c r="G25">
        <v>34.355341086781898</v>
      </c>
      <c r="H25">
        <v>47.455436138281499</v>
      </c>
      <c r="I25" s="4"/>
      <c r="J25" s="4"/>
      <c r="K25" s="4"/>
      <c r="L25" s="4">
        <f>31367*Table13[[#This Row],[CAPACITY_kT]]/20972.2</f>
        <v>897.38797074222066</v>
      </c>
      <c r="M25" s="4">
        <f>17319*Table13[[#This Row],[CAPACITY_kT]]/20972.2</f>
        <v>495.48449852662094</v>
      </c>
    </row>
    <row r="26" spans="1:13" x14ac:dyDescent="0.25">
      <c r="A26" s="7" t="s">
        <v>1272</v>
      </c>
      <c r="B26" t="s">
        <v>1044</v>
      </c>
      <c r="C26" s="2" t="s">
        <v>744</v>
      </c>
      <c r="D26" s="3">
        <v>2300</v>
      </c>
      <c r="E26" t="s">
        <v>748</v>
      </c>
      <c r="F26" s="4">
        <f>Table13[[#This Row],[CAPACITY_kT]]*1.39</f>
        <v>3197</v>
      </c>
      <c r="G26" s="21">
        <v>27.574001258345302</v>
      </c>
      <c r="H26" s="21">
        <v>52.524866619957699</v>
      </c>
      <c r="I26" s="4"/>
      <c r="J26" s="4"/>
      <c r="K26" s="4"/>
      <c r="L26" s="4">
        <f>27282*Table13[[#This Row],[CAPACITY_kT]]/17823</f>
        <v>3520.6530887056051</v>
      </c>
      <c r="M26" s="4">
        <f>41808*Table13[[#This Row],[CAPACITY_kT]]/17823</f>
        <v>5395.1859956236322</v>
      </c>
    </row>
    <row r="27" spans="1:13" x14ac:dyDescent="0.25">
      <c r="A27" s="7" t="s">
        <v>1273</v>
      </c>
      <c r="B27" t="s">
        <v>1045</v>
      </c>
      <c r="C27" s="2" t="s">
        <v>744</v>
      </c>
      <c r="D27" s="3">
        <v>1700</v>
      </c>
      <c r="E27" t="s">
        <v>748</v>
      </c>
      <c r="F27" s="4">
        <f>Table13[[#This Row],[CAPACITY_kT]]*1.39</f>
        <v>2363</v>
      </c>
      <c r="G27" s="21">
        <v>27.5933552591394</v>
      </c>
      <c r="H27" s="21">
        <v>52.5138011507632</v>
      </c>
      <c r="I27" s="4"/>
      <c r="J27" s="4"/>
      <c r="K27" s="4"/>
      <c r="L27" s="4">
        <f>27282*Table13[[#This Row],[CAPACITY_kT]]/17823</f>
        <v>2602.2218481737082</v>
      </c>
      <c r="M27" s="4">
        <f>41808*Table13[[#This Row],[CAPACITY_kT]]/17823</f>
        <v>3987.746170678337</v>
      </c>
    </row>
    <row r="28" spans="1:13" x14ac:dyDescent="0.25">
      <c r="A28" s="7" t="s">
        <v>1274</v>
      </c>
      <c r="B28" t="s">
        <v>1046</v>
      </c>
      <c r="C28" s="2" t="s">
        <v>744</v>
      </c>
      <c r="D28" s="3">
        <v>1650</v>
      </c>
      <c r="E28" t="s">
        <v>748</v>
      </c>
      <c r="F28" s="4">
        <f>Table13[[#This Row],[CAPACITY_kT]]*1.39</f>
        <v>2293.5</v>
      </c>
      <c r="G28" s="21">
        <v>33.717458295773199</v>
      </c>
      <c r="H28" s="21">
        <v>46.293819634251697</v>
      </c>
      <c r="I28" s="4"/>
      <c r="J28" s="4"/>
      <c r="K28" s="4"/>
      <c r="L28" s="4">
        <f>27282*Table13[[#This Row],[CAPACITY_kT]]/17823</f>
        <v>2525.6859114627168</v>
      </c>
      <c r="M28" s="4">
        <f>41808*Table13[[#This Row],[CAPACITY_kT]]/17823</f>
        <v>3870.4595185995622</v>
      </c>
    </row>
    <row r="29" spans="1:13" x14ac:dyDescent="0.25">
      <c r="A29" s="7" t="s">
        <v>1275</v>
      </c>
      <c r="B29" s="19" t="s">
        <v>1047</v>
      </c>
      <c r="C29" s="2" t="s">
        <v>744</v>
      </c>
      <c r="D29" s="3">
        <v>1650</v>
      </c>
      <c r="E29" t="s">
        <v>748</v>
      </c>
      <c r="F29" s="4">
        <f>Table13[[#This Row],[CAPACITY_kT]]*1.39</f>
        <v>2293.5</v>
      </c>
      <c r="G29" s="21">
        <v>28.7798679912291</v>
      </c>
      <c r="H29" s="21">
        <v>52.675004711481698</v>
      </c>
      <c r="I29" s="4"/>
      <c r="J29" s="4"/>
      <c r="K29" s="4"/>
      <c r="L29" s="4">
        <f>27282*Table13[[#This Row],[CAPACITY_kT]]/17823</f>
        <v>2525.6859114627168</v>
      </c>
      <c r="M29" s="4">
        <f>41808*Table13[[#This Row],[CAPACITY_kT]]/17823</f>
        <v>3870.4595185995622</v>
      </c>
    </row>
    <row r="30" spans="1:13" x14ac:dyDescent="0.25">
      <c r="A30" s="7" t="s">
        <v>1276</v>
      </c>
      <c r="B30" t="s">
        <v>1048</v>
      </c>
      <c r="C30" s="2" t="s">
        <v>744</v>
      </c>
      <c r="D30" s="3">
        <v>1200</v>
      </c>
      <c r="E30" t="s">
        <v>748</v>
      </c>
      <c r="F30" s="4">
        <f>Table13[[#This Row],[CAPACITY_kT]]*1.39</f>
        <v>1667.9999999999998</v>
      </c>
      <c r="G30" s="21">
        <v>29.288702799772501</v>
      </c>
      <c r="H30" s="21">
        <v>51.221917316618502</v>
      </c>
      <c r="I30" s="4"/>
      <c r="J30" s="4"/>
      <c r="K30" s="4"/>
      <c r="L30" s="4">
        <f>27282*Table13[[#This Row],[CAPACITY_kT]]/17823</f>
        <v>1836.8624810637939</v>
      </c>
      <c r="M30" s="4">
        <f>41808*Table13[[#This Row],[CAPACITY_kT]]/17823</f>
        <v>2814.8796498905908</v>
      </c>
    </row>
    <row r="31" spans="1:13" x14ac:dyDescent="0.25">
      <c r="A31" s="7" t="s">
        <v>1277</v>
      </c>
      <c r="B31" t="s">
        <v>1049</v>
      </c>
      <c r="C31" s="2" t="s">
        <v>744</v>
      </c>
      <c r="D31" s="3">
        <v>1050</v>
      </c>
      <c r="E31" t="s">
        <v>748</v>
      </c>
      <c r="F31" s="4">
        <f>Table13[[#This Row],[CAPACITY_kT]]*1.39</f>
        <v>1459.5</v>
      </c>
      <c r="G31" s="4">
        <v>27.5723191107895</v>
      </c>
      <c r="H31" s="4">
        <v>52.539575891280499</v>
      </c>
      <c r="I31" s="4"/>
      <c r="J31" s="4"/>
      <c r="K31" s="4"/>
      <c r="L31" s="4">
        <f>27282*Table13[[#This Row],[CAPACITY_kT]]/17823</f>
        <v>1607.2546709308197</v>
      </c>
      <c r="M31" s="4">
        <f>41808*Table13[[#This Row],[CAPACITY_kT]]/17823</f>
        <v>2463.019693654267</v>
      </c>
    </row>
    <row r="32" spans="1:13" x14ac:dyDescent="0.25">
      <c r="A32" s="7" t="s">
        <v>1278</v>
      </c>
      <c r="B32" t="s">
        <v>1050</v>
      </c>
      <c r="C32" s="2" t="s">
        <v>744</v>
      </c>
      <c r="D32" s="3">
        <v>1000</v>
      </c>
      <c r="E32" t="s">
        <v>748</v>
      </c>
      <c r="F32" s="4">
        <f>Table13[[#This Row],[CAPACITY_kT]]*1.39</f>
        <v>1390</v>
      </c>
      <c r="G32" s="4">
        <v>32.586697762740599</v>
      </c>
      <c r="H32" s="4">
        <v>47.403017421538401</v>
      </c>
      <c r="I32" s="4"/>
      <c r="J32" s="4"/>
      <c r="K32" s="4"/>
      <c r="L32" s="4">
        <f>27282*Table13[[#This Row],[CAPACITY_kT]]/17823</f>
        <v>1530.7187342198283</v>
      </c>
      <c r="M32" s="4">
        <f>41808*Table13[[#This Row],[CAPACITY_kT]]/17823</f>
        <v>2345.7330415754923</v>
      </c>
    </row>
    <row r="33" spans="1:13" x14ac:dyDescent="0.25">
      <c r="A33" s="7" t="s">
        <v>1279</v>
      </c>
      <c r="B33" t="s">
        <v>1051</v>
      </c>
      <c r="C33" s="2" t="s">
        <v>744</v>
      </c>
      <c r="D33" s="3">
        <v>990</v>
      </c>
      <c r="E33" t="s">
        <v>1060</v>
      </c>
      <c r="F33" s="4">
        <f>Table13[[#This Row],[CAPACITY_kT]]*1.39</f>
        <v>1376.1</v>
      </c>
      <c r="G33" s="4">
        <v>30.411291731230499</v>
      </c>
      <c r="H33" s="4">
        <v>50.746520162326298</v>
      </c>
      <c r="I33" s="4"/>
      <c r="J33" s="4"/>
      <c r="K33" s="4"/>
      <c r="L33" s="4">
        <f>27282*Table13[[#This Row],[CAPACITY_kT]]/17823</f>
        <v>1515.4115468776299</v>
      </c>
      <c r="M33" s="4">
        <f>41808*Table13[[#This Row],[CAPACITY_kT]]/17823</f>
        <v>2322.2757111597375</v>
      </c>
    </row>
    <row r="34" spans="1:13" x14ac:dyDescent="0.25">
      <c r="A34" s="7" t="s">
        <v>1280</v>
      </c>
      <c r="B34" t="s">
        <v>1052</v>
      </c>
      <c r="C34" s="2" t="s">
        <v>744</v>
      </c>
      <c r="D34" s="3">
        <v>700</v>
      </c>
      <c r="E34" t="s">
        <v>1061</v>
      </c>
      <c r="F34" s="4">
        <f>Table13[[#This Row],[CAPACITY_kT]]*1.39</f>
        <v>972.99999999999989</v>
      </c>
      <c r="G34" s="4">
        <v>30.450575243892999</v>
      </c>
      <c r="H34" s="4">
        <v>49.082564469191702</v>
      </c>
      <c r="I34" s="4"/>
      <c r="J34" s="4"/>
      <c r="K34" s="4"/>
      <c r="L34" s="4">
        <f>27282*Table13[[#This Row],[CAPACITY_kT]]/17823</f>
        <v>1071.5031139538798</v>
      </c>
      <c r="M34" s="4">
        <f>41808*Table13[[#This Row],[CAPACITY_kT]]/17823</f>
        <v>1642.0131291028447</v>
      </c>
    </row>
    <row r="35" spans="1:13" x14ac:dyDescent="0.25">
      <c r="A35" s="7" t="s">
        <v>1281</v>
      </c>
      <c r="B35" t="s">
        <v>1053</v>
      </c>
      <c r="C35" s="2" t="s">
        <v>744</v>
      </c>
      <c r="D35" s="3">
        <v>720</v>
      </c>
      <c r="E35" t="s">
        <v>1061</v>
      </c>
      <c r="F35" s="4">
        <f>Table13[[#This Row],[CAPACITY_kT]]*1.39</f>
        <v>1000.8</v>
      </c>
      <c r="G35" s="4">
        <v>34.019452273212501</v>
      </c>
      <c r="H35" s="4">
        <v>49.461519409701197</v>
      </c>
      <c r="I35" s="4"/>
      <c r="J35" s="4"/>
      <c r="K35" s="4"/>
      <c r="L35" s="4">
        <f>27282*Table13[[#This Row],[CAPACITY_kT]]/17823</f>
        <v>1102.1174886382764</v>
      </c>
      <c r="M35" s="4">
        <f>41808*Table13[[#This Row],[CAPACITY_kT]]/17823</f>
        <v>1688.9277899343545</v>
      </c>
    </row>
    <row r="36" spans="1:13" x14ac:dyDescent="0.25">
      <c r="A36" s="7" t="s">
        <v>1282</v>
      </c>
      <c r="B36" t="s">
        <v>1054</v>
      </c>
      <c r="C36" s="2" t="s">
        <v>744</v>
      </c>
      <c r="D36" s="3">
        <v>850</v>
      </c>
      <c r="E36" t="s">
        <v>1061</v>
      </c>
      <c r="F36" s="4">
        <f>Table13[[#This Row],[CAPACITY_kT]]*1.39</f>
        <v>1181.5</v>
      </c>
      <c r="G36" s="4">
        <v>27.541639592565001</v>
      </c>
      <c r="H36" s="4">
        <v>52.555440179309201</v>
      </c>
      <c r="I36" s="4"/>
      <c r="J36" s="4"/>
      <c r="K36" s="4"/>
      <c r="L36" s="4">
        <f>27282*Table13[[#This Row],[CAPACITY_kT]]/17823</f>
        <v>1301.1109240868541</v>
      </c>
      <c r="M36" s="4">
        <f>41808*Table13[[#This Row],[CAPACITY_kT]]/17823</f>
        <v>1993.8730853391685</v>
      </c>
    </row>
    <row r="37" spans="1:13" x14ac:dyDescent="0.25">
      <c r="A37" s="7" t="s">
        <v>1283</v>
      </c>
      <c r="B37" t="s">
        <v>1055</v>
      </c>
      <c r="C37" s="2" t="s">
        <v>744</v>
      </c>
      <c r="D37" s="3">
        <v>850</v>
      </c>
      <c r="E37" t="s">
        <v>1061</v>
      </c>
      <c r="F37" s="4">
        <f>Table13[[#This Row],[CAPACITY_kT]]*1.39</f>
        <v>1181.5</v>
      </c>
      <c r="G37" s="3">
        <v>24.125</v>
      </c>
      <c r="H37" s="3">
        <v>52.744999999999997</v>
      </c>
      <c r="I37" s="4"/>
      <c r="J37" s="4"/>
      <c r="K37" s="4"/>
      <c r="L37" s="4">
        <f>27282*Table13[[#This Row],[CAPACITY_kT]]/17823</f>
        <v>1301.1109240868541</v>
      </c>
      <c r="M37" s="4">
        <f>41808*Table13[[#This Row],[CAPACITY_kT]]/17823</f>
        <v>1993.8730853391685</v>
      </c>
    </row>
    <row r="38" spans="1:13" x14ac:dyDescent="0.25">
      <c r="A38" s="7" t="s">
        <v>1284</v>
      </c>
      <c r="B38" t="s">
        <v>1056</v>
      </c>
      <c r="C38" s="2" t="s">
        <v>744</v>
      </c>
      <c r="D38" s="3">
        <v>233</v>
      </c>
      <c r="E38" t="s">
        <v>1061</v>
      </c>
      <c r="F38" s="4">
        <f>Table13[[#This Row],[CAPACITY_kT]]*1.39</f>
        <v>323.87</v>
      </c>
      <c r="G38" s="3">
        <v>24.13</v>
      </c>
      <c r="H38" s="3">
        <v>52.744999999999997</v>
      </c>
      <c r="I38" s="4"/>
      <c r="J38" s="4"/>
      <c r="K38" s="4"/>
      <c r="L38" s="4">
        <f>27282*Table13[[#This Row],[CAPACITY_kT]]/17823</f>
        <v>356.65746507322001</v>
      </c>
      <c r="M38" s="4">
        <f>41808*Table13[[#This Row],[CAPACITY_kT]]/17823</f>
        <v>546.55579868708969</v>
      </c>
    </row>
    <row r="39" spans="1:13" x14ac:dyDescent="0.25">
      <c r="A39" s="7" t="s">
        <v>1285</v>
      </c>
      <c r="B39" t="s">
        <v>1057</v>
      </c>
      <c r="C39" s="2" t="s">
        <v>744</v>
      </c>
      <c r="D39" s="3">
        <v>1070</v>
      </c>
      <c r="E39" t="s">
        <v>1061</v>
      </c>
      <c r="F39" s="4">
        <f>Table13[[#This Row],[CAPACITY_kT]]*1.39</f>
        <v>1487.3</v>
      </c>
      <c r="G39" s="3">
        <v>24.114999999999998</v>
      </c>
      <c r="H39" s="3">
        <v>52.76</v>
      </c>
      <c r="I39" s="4"/>
      <c r="J39" s="4"/>
      <c r="K39" s="4"/>
      <c r="L39" s="4">
        <f>27282*Table13[[#This Row],[CAPACITY_kT]]/17823</f>
        <v>1637.8690456152162</v>
      </c>
      <c r="M39" s="4">
        <f>41808*Table13[[#This Row],[CAPACITY_kT]]/17823</f>
        <v>2509.934354485777</v>
      </c>
    </row>
    <row r="40" spans="1:13" x14ac:dyDescent="0.25">
      <c r="A40" s="7" t="s">
        <v>1286</v>
      </c>
      <c r="B40" t="s">
        <v>1058</v>
      </c>
      <c r="C40" s="2" t="s">
        <v>744</v>
      </c>
      <c r="D40" s="3">
        <v>420</v>
      </c>
      <c r="E40" t="s">
        <v>1061</v>
      </c>
      <c r="F40" s="4">
        <f>Table13[[#This Row],[CAPACITY_kT]]*1.39</f>
        <v>583.79999999999995</v>
      </c>
      <c r="G40" s="20">
        <v>24.121866356666001</v>
      </c>
      <c r="H40" s="20">
        <v>52.751909326271999</v>
      </c>
      <c r="I40" s="4"/>
      <c r="J40" s="4"/>
      <c r="K40" s="4"/>
      <c r="L40" s="4">
        <f>27282*Table13[[#This Row],[CAPACITY_kT]]/17823</f>
        <v>642.90186837232784</v>
      </c>
      <c r="M40" s="4">
        <f>41808*Table13[[#This Row],[CAPACITY_kT]]/17823</f>
        <v>985.20787746170674</v>
      </c>
    </row>
    <row r="41" spans="1:13" x14ac:dyDescent="0.25">
      <c r="A41" s="7" t="s">
        <v>1287</v>
      </c>
      <c r="B41" t="s">
        <v>1058</v>
      </c>
      <c r="C41" s="2" t="s">
        <v>744</v>
      </c>
      <c r="D41" s="3">
        <v>780</v>
      </c>
      <c r="E41" t="s">
        <v>1061</v>
      </c>
      <c r="F41" s="4">
        <f>Table13[[#This Row],[CAPACITY_kT]]*1.39</f>
        <v>1084.1999999999998</v>
      </c>
      <c r="G41" s="3">
        <v>29.024999999999999</v>
      </c>
      <c r="H41" s="3">
        <v>48.14</v>
      </c>
      <c r="I41" s="4"/>
      <c r="J41" s="4"/>
      <c r="K41" s="4"/>
      <c r="L41" s="4">
        <f>27282*Table13[[#This Row],[CAPACITY_kT]]/17823</f>
        <v>1193.9606126914662</v>
      </c>
      <c r="M41" s="4">
        <f>41808*Table13[[#This Row],[CAPACITY_kT]]/17823</f>
        <v>1829.671772428884</v>
      </c>
    </row>
    <row r="42" spans="1:13" x14ac:dyDescent="0.25">
      <c r="A42" s="7" t="s">
        <v>1288</v>
      </c>
      <c r="B42" t="s">
        <v>1059</v>
      </c>
      <c r="C42" s="2" t="s">
        <v>744</v>
      </c>
      <c r="D42" s="3">
        <v>660</v>
      </c>
      <c r="E42" t="s">
        <v>1062</v>
      </c>
      <c r="F42" s="4">
        <f>Table13[[#This Row],[CAPACITY_kT]]*1.39</f>
        <v>917.4</v>
      </c>
      <c r="G42" s="3">
        <v>29.024999999999999</v>
      </c>
      <c r="H42" s="3">
        <v>48.145000000000003</v>
      </c>
      <c r="I42" s="4"/>
      <c r="J42" s="4"/>
      <c r="K42" s="4"/>
      <c r="L42" s="4">
        <f>27282*Table13[[#This Row],[CAPACITY_kT]]/17823</f>
        <v>1010.2743645850867</v>
      </c>
      <c r="M42" s="4">
        <f>41808*Table13[[#This Row],[CAPACITY_kT]]/17823</f>
        <v>1548.1838074398249</v>
      </c>
    </row>
    <row r="43" spans="1:13" x14ac:dyDescent="0.25">
      <c r="A43" s="7" t="s">
        <v>1289</v>
      </c>
      <c r="B43" s="20" t="s">
        <v>1063</v>
      </c>
      <c r="C43" s="2" t="s">
        <v>940</v>
      </c>
      <c r="D43" s="21">
        <v>1000</v>
      </c>
      <c r="E43" s="20" t="s">
        <v>1086</v>
      </c>
      <c r="F43" s="4">
        <f>Table13[[#This Row],[CAPACITY_kT]]*3.61</f>
        <v>3610</v>
      </c>
      <c r="G43" s="21">
        <v>27.574001258345302</v>
      </c>
      <c r="H43" s="21">
        <v>52.524866619957699</v>
      </c>
      <c r="I43" s="4"/>
      <c r="J43" s="20"/>
      <c r="K43" s="4"/>
      <c r="L43" s="4">
        <f>290099.5*Table13[[#This Row],[CAPACITY_kT]]/41002</f>
        <v>7075.252426710892</v>
      </c>
      <c r="M43" s="4">
        <f>159554.7*Table13[[#This Row],[CAPACITY_kT]]/41002</f>
        <v>3891.3882249646358</v>
      </c>
    </row>
    <row r="44" spans="1:13" x14ac:dyDescent="0.25">
      <c r="A44" s="7" t="s">
        <v>1290</v>
      </c>
      <c r="B44" s="20" t="s">
        <v>1064</v>
      </c>
      <c r="C44" s="2" t="s">
        <v>940</v>
      </c>
      <c r="D44" s="21">
        <v>1200</v>
      </c>
      <c r="E44" s="20" t="s">
        <v>1086</v>
      </c>
      <c r="F44" s="4">
        <f>Table13[[#This Row],[CAPACITY_kT]]*3.61</f>
        <v>4332</v>
      </c>
      <c r="G44" s="21">
        <v>27.5933552591394</v>
      </c>
      <c r="H44" s="21">
        <v>52.5138011507632</v>
      </c>
      <c r="I44" s="4"/>
      <c r="J44" s="20" t="s">
        <v>881</v>
      </c>
      <c r="K44" s="4"/>
      <c r="L44" s="4">
        <f>290099.5*Table13[[#This Row],[CAPACITY_kT]]/41002</f>
        <v>8490.30291205307</v>
      </c>
      <c r="M44" s="4">
        <f>159554.7*Table13[[#This Row],[CAPACITY_kT]]/41002</f>
        <v>4669.6658699575628</v>
      </c>
    </row>
    <row r="45" spans="1:13" x14ac:dyDescent="0.25">
      <c r="A45" s="7" t="s">
        <v>1291</v>
      </c>
      <c r="B45" s="20" t="s">
        <v>1065</v>
      </c>
      <c r="C45" s="2" t="s">
        <v>940</v>
      </c>
      <c r="D45" s="21">
        <v>458</v>
      </c>
      <c r="E45" s="20" t="s">
        <v>1086</v>
      </c>
      <c r="F45" s="4">
        <f>Table13[[#This Row],[CAPACITY_kT]]*3.61</f>
        <v>1653.3799999999999</v>
      </c>
      <c r="G45" s="21">
        <v>33.717458295773199</v>
      </c>
      <c r="H45" s="21">
        <v>46.293819634251697</v>
      </c>
      <c r="I45" s="4"/>
      <c r="J45" s="20"/>
      <c r="K45" s="4"/>
      <c r="L45" s="4">
        <f>290099.5*Table13[[#This Row],[CAPACITY_kT]]/41002</f>
        <v>3240.4656114335885</v>
      </c>
      <c r="M45" s="4">
        <f>159554.7*Table13[[#This Row],[CAPACITY_kT]]/41002</f>
        <v>1782.2558070338034</v>
      </c>
    </row>
    <row r="46" spans="1:13" x14ac:dyDescent="0.25">
      <c r="A46" s="7" t="s">
        <v>1292</v>
      </c>
      <c r="B46" s="20" t="s">
        <v>1066</v>
      </c>
      <c r="C46" s="2" t="s">
        <v>940</v>
      </c>
      <c r="D46" s="21">
        <v>1000</v>
      </c>
      <c r="E46" s="20" t="s">
        <v>1086</v>
      </c>
      <c r="F46" s="4">
        <f>Table13[[#This Row],[CAPACITY_kT]]*3.61</f>
        <v>3610</v>
      </c>
      <c r="G46" s="21">
        <v>28.7798679912291</v>
      </c>
      <c r="H46" s="21">
        <v>52.675004711481698</v>
      </c>
      <c r="I46" s="4"/>
      <c r="J46" s="20" t="s">
        <v>881</v>
      </c>
      <c r="K46" s="4"/>
      <c r="L46" s="4">
        <f>290099.5*Table13[[#This Row],[CAPACITY_kT]]/41002</f>
        <v>7075.252426710892</v>
      </c>
      <c r="M46" s="4">
        <f>159554.7*Table13[[#This Row],[CAPACITY_kT]]/41002</f>
        <v>3891.3882249646358</v>
      </c>
    </row>
    <row r="47" spans="1:13" x14ac:dyDescent="0.25">
      <c r="A47" s="7" t="s">
        <v>1293</v>
      </c>
      <c r="B47" s="20" t="s">
        <v>1067</v>
      </c>
      <c r="C47" s="2" t="s">
        <v>940</v>
      </c>
      <c r="D47" s="4">
        <v>500</v>
      </c>
      <c r="E47" s="20" t="s">
        <v>1086</v>
      </c>
      <c r="F47" s="4">
        <f>Table13[[#This Row],[CAPACITY_kT]]*3.61</f>
        <v>1805</v>
      </c>
      <c r="G47" s="21">
        <v>29.288702799772501</v>
      </c>
      <c r="H47" s="21">
        <v>51.221917316618502</v>
      </c>
      <c r="I47" s="4"/>
      <c r="J47" s="20"/>
      <c r="K47" s="4"/>
      <c r="L47" s="4">
        <f>290099.5*Table13[[#This Row],[CAPACITY_kT]]/41002</f>
        <v>3537.626213355446</v>
      </c>
      <c r="M47" s="4">
        <f>159554.7*Table13[[#This Row],[CAPACITY_kT]]/41002</f>
        <v>1945.6941124823179</v>
      </c>
    </row>
    <row r="48" spans="1:13" x14ac:dyDescent="0.25">
      <c r="A48" s="7" t="s">
        <v>1294</v>
      </c>
      <c r="B48" s="20" t="s">
        <v>1068</v>
      </c>
      <c r="C48" s="2" t="s">
        <v>940</v>
      </c>
      <c r="D48" s="4">
        <v>1000</v>
      </c>
      <c r="E48" s="20" t="s">
        <v>1086</v>
      </c>
      <c r="F48" s="4">
        <f>Table13[[#This Row],[CAPACITY_kT]]*3.61</f>
        <v>3610</v>
      </c>
      <c r="G48" s="4">
        <v>27.5723191107895</v>
      </c>
      <c r="H48" s="4">
        <v>52.539575891280499</v>
      </c>
      <c r="I48" s="4"/>
      <c r="J48" s="20" t="s">
        <v>881</v>
      </c>
      <c r="K48" s="4"/>
      <c r="L48" s="4">
        <f>290099.5*Table13[[#This Row],[CAPACITY_kT]]/41002</f>
        <v>7075.252426710892</v>
      </c>
      <c r="M48" s="4">
        <f>159554.7*Table13[[#This Row],[CAPACITY_kT]]/41002</f>
        <v>3891.3882249646358</v>
      </c>
    </row>
    <row r="49" spans="1:13" x14ac:dyDescent="0.25">
      <c r="A49" s="7" t="s">
        <v>1295</v>
      </c>
      <c r="B49" s="20" t="s">
        <v>1069</v>
      </c>
      <c r="C49" s="2" t="s">
        <v>940</v>
      </c>
      <c r="D49" s="4">
        <v>500</v>
      </c>
      <c r="E49" s="20" t="s">
        <v>1086</v>
      </c>
      <c r="F49" s="4">
        <f>Table13[[#This Row],[CAPACITY_kT]]*3.61</f>
        <v>1805</v>
      </c>
      <c r="G49" s="4">
        <v>32.586697762740599</v>
      </c>
      <c r="H49" s="4">
        <v>47.403017421538401</v>
      </c>
      <c r="I49" s="4"/>
      <c r="J49" s="20" t="s">
        <v>881</v>
      </c>
      <c r="K49" s="4"/>
      <c r="L49" s="4">
        <f>290099.5*Table13[[#This Row],[CAPACITY_kT]]/41002</f>
        <v>3537.626213355446</v>
      </c>
      <c r="M49" s="4">
        <f>159554.7*Table13[[#This Row],[CAPACITY_kT]]/41002</f>
        <v>1945.6941124823179</v>
      </c>
    </row>
    <row r="50" spans="1:13" x14ac:dyDescent="0.25">
      <c r="A50" s="7" t="s">
        <v>1296</v>
      </c>
      <c r="B50" s="20" t="s">
        <v>1070</v>
      </c>
      <c r="C50" s="2" t="s">
        <v>940</v>
      </c>
      <c r="D50" s="4">
        <v>1000</v>
      </c>
      <c r="E50" s="20" t="s">
        <v>1086</v>
      </c>
      <c r="F50" s="4">
        <f>Table13[[#This Row],[CAPACITY_kT]]*3.61</f>
        <v>3610</v>
      </c>
      <c r="G50" s="4">
        <v>30.411291731230499</v>
      </c>
      <c r="H50" s="4">
        <v>50.746520162326298</v>
      </c>
      <c r="I50" s="4"/>
      <c r="J50" s="20" t="s">
        <v>881</v>
      </c>
      <c r="K50" s="4"/>
      <c r="L50" s="4">
        <f>290099.5*Table13[[#This Row],[CAPACITY_kT]]/41002</f>
        <v>7075.252426710892</v>
      </c>
      <c r="M50" s="4">
        <f>159554.7*Table13[[#This Row],[CAPACITY_kT]]/41002</f>
        <v>3891.3882249646358</v>
      </c>
    </row>
    <row r="51" spans="1:13" x14ac:dyDescent="0.25">
      <c r="A51" s="7" t="s">
        <v>1297</v>
      </c>
      <c r="B51" s="20" t="s">
        <v>1071</v>
      </c>
      <c r="C51" s="2" t="s">
        <v>940</v>
      </c>
      <c r="D51" s="4">
        <v>520</v>
      </c>
      <c r="E51" s="20" t="s">
        <v>1086</v>
      </c>
      <c r="F51" s="4">
        <f>Table13[[#This Row],[CAPACITY_kT]]*3.61</f>
        <v>1877.2</v>
      </c>
      <c r="G51" s="4">
        <v>30.450575243892999</v>
      </c>
      <c r="H51" s="4">
        <v>49.082564469191702</v>
      </c>
      <c r="I51" s="4"/>
      <c r="J51" s="20"/>
      <c r="K51" s="4"/>
      <c r="L51" s="4">
        <f>290099.5*Table13[[#This Row],[CAPACITY_kT]]/41002</f>
        <v>3679.1312618896641</v>
      </c>
      <c r="M51" s="4">
        <f>159554.7*Table13[[#This Row],[CAPACITY_kT]]/41002</f>
        <v>2023.5218769816106</v>
      </c>
    </row>
    <row r="52" spans="1:13" x14ac:dyDescent="0.25">
      <c r="A52" s="7" t="s">
        <v>1298</v>
      </c>
      <c r="B52" s="20" t="s">
        <v>1072</v>
      </c>
      <c r="C52" s="2" t="s">
        <v>940</v>
      </c>
      <c r="D52" s="4">
        <v>306</v>
      </c>
      <c r="E52" s="20" t="s">
        <v>1086</v>
      </c>
      <c r="F52" s="4">
        <f>Table13[[#This Row],[CAPACITY_kT]]*3.61</f>
        <v>1104.6599999999999</v>
      </c>
      <c r="G52" s="4">
        <v>34.019452273212501</v>
      </c>
      <c r="H52" s="4">
        <v>49.461519409701197</v>
      </c>
      <c r="I52" s="4"/>
      <c r="J52" s="20"/>
      <c r="K52" s="4"/>
      <c r="L52" s="4">
        <f>290099.5*Table13[[#This Row],[CAPACITY_kT]]/41002</f>
        <v>2165.0272425735329</v>
      </c>
      <c r="M52" s="4">
        <f>159554.7*Table13[[#This Row],[CAPACITY_kT]]/41002</f>
        <v>1190.7647968391786</v>
      </c>
    </row>
    <row r="53" spans="1:13" x14ac:dyDescent="0.25">
      <c r="A53" s="7" t="s">
        <v>1299</v>
      </c>
      <c r="B53" s="20" t="s">
        <v>1073</v>
      </c>
      <c r="C53" s="2" t="s">
        <v>940</v>
      </c>
      <c r="D53" s="4">
        <v>1000</v>
      </c>
      <c r="E53" s="20" t="s">
        <v>1086</v>
      </c>
      <c r="F53" s="4">
        <f>Table13[[#This Row],[CAPACITY_kT]]*3.61</f>
        <v>3610</v>
      </c>
      <c r="G53" s="4">
        <v>27.541639592565001</v>
      </c>
      <c r="H53" s="4">
        <v>52.555440179309201</v>
      </c>
      <c r="I53" s="4"/>
      <c r="J53" s="20"/>
      <c r="K53" s="4"/>
      <c r="L53" s="4">
        <f>290099.5*Table13[[#This Row],[CAPACITY_kT]]/41002</f>
        <v>7075.252426710892</v>
      </c>
      <c r="M53" s="4">
        <f>159554.7*Table13[[#This Row],[CAPACITY_kT]]/41002</f>
        <v>3891.3882249646358</v>
      </c>
    </row>
    <row r="54" spans="1:13" x14ac:dyDescent="0.25">
      <c r="A54" s="7" t="s">
        <v>1300</v>
      </c>
      <c r="B54" s="3" t="s">
        <v>1074</v>
      </c>
      <c r="C54" s="2" t="s">
        <v>940</v>
      </c>
      <c r="D54" s="3">
        <v>1500</v>
      </c>
      <c r="E54" s="20" t="s">
        <v>1091</v>
      </c>
      <c r="F54" s="4">
        <f>Table13[[#This Row],[CAPACITY_kT]]*3.61</f>
        <v>5415</v>
      </c>
      <c r="G54" s="3">
        <v>24.125</v>
      </c>
      <c r="H54" s="3">
        <v>52.744999999999997</v>
      </c>
      <c r="I54" s="4"/>
      <c r="J54" s="20"/>
      <c r="K54" s="4"/>
      <c r="L54" s="4">
        <f>290099.5*Table13[[#This Row],[CAPACITY_kT]]/41002</f>
        <v>10612.878640066338</v>
      </c>
      <c r="M54" s="4">
        <f>159554.7*Table13[[#This Row],[CAPACITY_kT]]/41002</f>
        <v>5837.0823374469546</v>
      </c>
    </row>
    <row r="55" spans="1:13" x14ac:dyDescent="0.25">
      <c r="A55" s="7" t="s">
        <v>1301</v>
      </c>
      <c r="B55" s="3" t="s">
        <v>1074</v>
      </c>
      <c r="C55" s="2" t="s">
        <v>940</v>
      </c>
      <c r="D55" s="3">
        <v>1450</v>
      </c>
      <c r="E55" s="20" t="s">
        <v>1091</v>
      </c>
      <c r="F55" s="4">
        <f>Table13[[#This Row],[CAPACITY_kT]]*3.61</f>
        <v>5234.5</v>
      </c>
      <c r="G55" s="3">
        <v>24.13</v>
      </c>
      <c r="H55" s="3">
        <v>52.744999999999997</v>
      </c>
      <c r="I55" s="4"/>
      <c r="J55" s="20"/>
      <c r="K55" s="4"/>
      <c r="L55" s="4">
        <f>290099.5*Table13[[#This Row],[CAPACITY_kT]]/41002</f>
        <v>10259.116018730794</v>
      </c>
      <c r="M55" s="4">
        <f>159554.7*Table13[[#This Row],[CAPACITY_kT]]/41002</f>
        <v>5642.5129261987231</v>
      </c>
    </row>
    <row r="56" spans="1:13" x14ac:dyDescent="0.25">
      <c r="A56" s="7" t="s">
        <v>1302</v>
      </c>
      <c r="B56" s="3" t="s">
        <v>1074</v>
      </c>
      <c r="C56" s="2" t="s">
        <v>940</v>
      </c>
      <c r="D56" s="3">
        <v>600</v>
      </c>
      <c r="E56" s="20" t="s">
        <v>1091</v>
      </c>
      <c r="F56" s="4">
        <f>Table13[[#This Row],[CAPACITY_kT]]*3.61</f>
        <v>2166</v>
      </c>
      <c r="G56" s="3">
        <v>24.114999999999998</v>
      </c>
      <c r="H56" s="3">
        <v>52.76</v>
      </c>
      <c r="I56" s="4"/>
      <c r="J56" s="20"/>
      <c r="K56" s="4"/>
      <c r="L56" s="4">
        <f>290099.5*Table13[[#This Row],[CAPACITY_kT]]/41002</f>
        <v>4245.151456026535</v>
      </c>
      <c r="M56" s="4">
        <f>159554.7*Table13[[#This Row],[CAPACITY_kT]]/41002</f>
        <v>2334.8329349787814</v>
      </c>
    </row>
    <row r="57" spans="1:13" x14ac:dyDescent="0.25">
      <c r="A57" s="7" t="s">
        <v>1303</v>
      </c>
      <c r="B57" s="20" t="s">
        <v>1074</v>
      </c>
      <c r="C57" s="2" t="s">
        <v>940</v>
      </c>
      <c r="D57" s="3">
        <v>1800</v>
      </c>
      <c r="E57" s="20" t="s">
        <v>1087</v>
      </c>
      <c r="F57" s="4">
        <f>Table13[[#This Row],[CAPACITY_kT]]*3.61</f>
        <v>6498</v>
      </c>
      <c r="G57" s="20">
        <v>24.121866356666001</v>
      </c>
      <c r="H57" s="20">
        <v>52.751909326271999</v>
      </c>
      <c r="I57" s="4"/>
      <c r="J57" s="20" t="s">
        <v>881</v>
      </c>
      <c r="K57" s="4"/>
      <c r="L57" s="4">
        <f>290099.5*Table13[[#This Row],[CAPACITY_kT]]/41002</f>
        <v>12735.454368079605</v>
      </c>
      <c r="M57" s="4">
        <f>159554.7*Table13[[#This Row],[CAPACITY_kT]]/41002</f>
        <v>7004.4988049363446</v>
      </c>
    </row>
    <row r="58" spans="1:13" x14ac:dyDescent="0.25">
      <c r="A58" s="7" t="s">
        <v>1304</v>
      </c>
      <c r="B58" s="3" t="s">
        <v>1075</v>
      </c>
      <c r="C58" s="2" t="s">
        <v>940</v>
      </c>
      <c r="D58" s="3">
        <v>850</v>
      </c>
      <c r="E58" s="20" t="s">
        <v>1091</v>
      </c>
      <c r="F58" s="4">
        <f>Table13[[#This Row],[CAPACITY_kT]]*3.61</f>
        <v>3068.5</v>
      </c>
      <c r="G58" s="3">
        <v>29.024999999999999</v>
      </c>
      <c r="H58" s="3">
        <v>48.14</v>
      </c>
      <c r="I58" s="4"/>
      <c r="J58" s="20"/>
      <c r="K58" s="4"/>
      <c r="L58" s="4">
        <f>290099.5*Table13[[#This Row],[CAPACITY_kT]]/41002</f>
        <v>6013.9645627042582</v>
      </c>
      <c r="M58" s="4">
        <f>159554.7*Table13[[#This Row],[CAPACITY_kT]]/41002</f>
        <v>3307.6799912199403</v>
      </c>
    </row>
    <row r="59" spans="1:13" x14ac:dyDescent="0.25">
      <c r="A59" s="7" t="s">
        <v>1305</v>
      </c>
      <c r="B59" s="3" t="s">
        <v>1075</v>
      </c>
      <c r="C59" s="2" t="s">
        <v>940</v>
      </c>
      <c r="D59" s="3">
        <v>800</v>
      </c>
      <c r="E59" s="20" t="s">
        <v>1091</v>
      </c>
      <c r="F59" s="4">
        <f>Table13[[#This Row],[CAPACITY_kT]]*3.61</f>
        <v>2888</v>
      </c>
      <c r="G59" s="3">
        <v>29.024999999999999</v>
      </c>
      <c r="H59" s="3">
        <v>48.145000000000003</v>
      </c>
      <c r="I59" s="4"/>
      <c r="J59" s="20"/>
      <c r="K59" s="4"/>
      <c r="L59" s="4">
        <f>290099.5*Table13[[#This Row],[CAPACITY_kT]]/41002</f>
        <v>5660.201941368714</v>
      </c>
      <c r="M59" s="4">
        <f>159554.7*Table13[[#This Row],[CAPACITY_kT]]/41002</f>
        <v>3113.1105799717093</v>
      </c>
    </row>
    <row r="60" spans="1:13" x14ac:dyDescent="0.25">
      <c r="A60" s="7" t="s">
        <v>1306</v>
      </c>
      <c r="B60" s="20" t="s">
        <v>1076</v>
      </c>
      <c r="C60" s="2" t="s">
        <v>940</v>
      </c>
      <c r="D60" s="20">
        <v>411</v>
      </c>
      <c r="E60" s="20" t="s">
        <v>1086</v>
      </c>
      <c r="F60" s="4">
        <f>Table13[[#This Row],[CAPACITY_kT]]*3.61</f>
        <v>1483.71</v>
      </c>
      <c r="G60" s="20">
        <v>30.479139723723399</v>
      </c>
      <c r="H60" s="20">
        <v>49.095695520803801</v>
      </c>
      <c r="I60" s="4"/>
      <c r="J60" s="20"/>
      <c r="K60" s="4"/>
      <c r="L60" s="4">
        <f>290099.5*Table13[[#This Row],[CAPACITY_kT]]/41002</f>
        <v>2907.9287473781765</v>
      </c>
      <c r="M60" s="4">
        <f>159554.7*Table13[[#This Row],[CAPACITY_kT]]/41002</f>
        <v>1599.3605604604654</v>
      </c>
    </row>
    <row r="61" spans="1:13" x14ac:dyDescent="0.25">
      <c r="A61" s="7" t="s">
        <v>1307</v>
      </c>
      <c r="B61" s="20" t="s">
        <v>1077</v>
      </c>
      <c r="C61" s="2" t="s">
        <v>940</v>
      </c>
      <c r="D61" s="20">
        <v>1321</v>
      </c>
      <c r="E61" s="20" t="s">
        <v>1086</v>
      </c>
      <c r="F61" s="4">
        <f>Table13[[#This Row],[CAPACITY_kT]]*3.61</f>
        <v>4768.8099999999995</v>
      </c>
      <c r="G61" s="20">
        <v>27.547672126724901</v>
      </c>
      <c r="H61" s="20">
        <v>52.551902065708902</v>
      </c>
      <c r="I61" s="4"/>
      <c r="J61" s="20"/>
      <c r="K61" s="4"/>
      <c r="L61" s="4">
        <f>290099.5*Table13[[#This Row],[CAPACITY_kT]]/41002</f>
        <v>9346.4084556850885</v>
      </c>
      <c r="M61" s="4">
        <f>159554.7*Table13[[#This Row],[CAPACITY_kT]]/41002</f>
        <v>5140.5238451782843</v>
      </c>
    </row>
    <row r="62" spans="1:13" x14ac:dyDescent="0.25">
      <c r="A62" s="7" t="s">
        <v>1308</v>
      </c>
      <c r="B62" s="20" t="s">
        <v>1078</v>
      </c>
      <c r="C62" s="2" t="s">
        <v>940</v>
      </c>
      <c r="D62" s="20">
        <v>1000</v>
      </c>
      <c r="E62" s="20" t="s">
        <v>1086</v>
      </c>
      <c r="F62" s="4">
        <f>Table13[[#This Row],[CAPACITY_kT]]*3.61</f>
        <v>3610</v>
      </c>
      <c r="G62" s="20">
        <v>27.5715477687997</v>
      </c>
      <c r="H62" s="20">
        <v>52.525084904937401</v>
      </c>
      <c r="I62" s="4"/>
      <c r="J62" s="20"/>
      <c r="K62" s="4"/>
      <c r="L62" s="4">
        <f>290099.5*Table13[[#This Row],[CAPACITY_kT]]/41002</f>
        <v>7075.252426710892</v>
      </c>
      <c r="M62" s="4">
        <f>159554.7*Table13[[#This Row],[CAPACITY_kT]]/41002</f>
        <v>3891.3882249646358</v>
      </c>
    </row>
    <row r="63" spans="1:13" x14ac:dyDescent="0.25">
      <c r="A63" s="7" t="s">
        <v>1309</v>
      </c>
      <c r="B63" s="20" t="s">
        <v>1079</v>
      </c>
      <c r="C63" s="2" t="s">
        <v>940</v>
      </c>
      <c r="D63" s="20">
        <v>1100</v>
      </c>
      <c r="E63" s="20" t="s">
        <v>1086</v>
      </c>
      <c r="F63" s="4">
        <f>Table13[[#This Row],[CAPACITY_kT]]*3.61</f>
        <v>3971</v>
      </c>
      <c r="G63" s="20">
        <v>30.485594899631099</v>
      </c>
      <c r="H63" s="20">
        <v>49.0948937043716</v>
      </c>
      <c r="I63" s="4"/>
      <c r="J63" s="20"/>
      <c r="K63" s="4"/>
      <c r="L63" s="4">
        <f>290099.5*Table13[[#This Row],[CAPACITY_kT]]/41002</f>
        <v>7782.7776693819815</v>
      </c>
      <c r="M63" s="4">
        <f>159554.7*Table13[[#This Row],[CAPACITY_kT]]/41002</f>
        <v>4280.5270474610998</v>
      </c>
    </row>
    <row r="64" spans="1:13" x14ac:dyDescent="0.25">
      <c r="A64" s="7" t="s">
        <v>1310</v>
      </c>
      <c r="B64" s="20" t="s">
        <v>1080</v>
      </c>
      <c r="C64" s="2" t="s">
        <v>940</v>
      </c>
      <c r="D64" s="20">
        <v>500</v>
      </c>
      <c r="E64" s="20" t="s">
        <v>1086</v>
      </c>
      <c r="F64" s="4">
        <f>Table13[[#This Row],[CAPACITY_kT]]*3.61</f>
        <v>1805</v>
      </c>
      <c r="G64" s="20">
        <v>27.576421685571599</v>
      </c>
      <c r="H64" s="20">
        <v>52.524191699221198</v>
      </c>
      <c r="I64" s="4"/>
      <c r="J64" s="20"/>
      <c r="K64" s="4"/>
      <c r="L64" s="4">
        <f>290099.5*Table13[[#This Row],[CAPACITY_kT]]/41002</f>
        <v>3537.626213355446</v>
      </c>
      <c r="M64" s="4">
        <f>159554.7*Table13[[#This Row],[CAPACITY_kT]]/41002</f>
        <v>1945.6941124823179</v>
      </c>
    </row>
    <row r="65" spans="1:13" x14ac:dyDescent="0.25">
      <c r="A65" s="7" t="s">
        <v>1311</v>
      </c>
      <c r="B65" s="16" t="s">
        <v>1081</v>
      </c>
      <c r="C65" s="2" t="s">
        <v>940</v>
      </c>
      <c r="D65" s="20">
        <v>880</v>
      </c>
      <c r="E65" s="20" t="s">
        <v>1091</v>
      </c>
      <c r="F65" s="4">
        <f>Table13[[#This Row],[CAPACITY_kT]]*3.61</f>
        <v>3176.7999999999997</v>
      </c>
      <c r="G65" s="20">
        <v>24.462941506375198</v>
      </c>
      <c r="H65" s="20">
        <v>56.622235594687901</v>
      </c>
      <c r="I65" s="4"/>
      <c r="J65" s="20"/>
      <c r="K65" s="4"/>
      <c r="L65" s="4">
        <f>290099.5*Table13[[#This Row],[CAPACITY_kT]]/41002</f>
        <v>6226.2221355055854</v>
      </c>
      <c r="M65" s="4">
        <f>159554.7*Table13[[#This Row],[CAPACITY_kT]]/41002</f>
        <v>3424.4216379688796</v>
      </c>
    </row>
    <row r="66" spans="1:13" x14ac:dyDescent="0.25">
      <c r="A66" s="7" t="s">
        <v>1312</v>
      </c>
      <c r="B66" s="7" t="s">
        <v>1082</v>
      </c>
      <c r="C66" s="2" t="s">
        <v>940</v>
      </c>
      <c r="D66" s="20">
        <v>1300</v>
      </c>
      <c r="E66" s="20" t="s">
        <v>1088</v>
      </c>
      <c r="F66" s="4">
        <f>Table13[[#This Row],[CAPACITY_kT]]*3.61</f>
        <v>4693</v>
      </c>
      <c r="G66" s="20">
        <v>22.715659321256702</v>
      </c>
      <c r="H66" s="20">
        <v>39.0200497699797</v>
      </c>
      <c r="I66" s="4"/>
      <c r="J66" s="20"/>
      <c r="K66" s="4"/>
      <c r="L66" s="4">
        <f>290099.5*Table13[[#This Row],[CAPACITY_kT]]/41002</f>
        <v>9197.8281547241604</v>
      </c>
      <c r="M66" s="4">
        <f>159554.7*Table13[[#This Row],[CAPACITY_kT]]/41002</f>
        <v>5058.8046924540276</v>
      </c>
    </row>
    <row r="67" spans="1:13" x14ac:dyDescent="0.25">
      <c r="A67" s="7" t="s">
        <v>1313</v>
      </c>
      <c r="B67" s="20" t="s">
        <v>1083</v>
      </c>
      <c r="C67" s="2" t="s">
        <v>940</v>
      </c>
      <c r="D67" s="20">
        <v>1900</v>
      </c>
      <c r="E67" s="20" t="s">
        <v>1089</v>
      </c>
      <c r="F67" s="4">
        <f>Table13[[#This Row],[CAPACITY_kT]]*3.61</f>
        <v>6859</v>
      </c>
      <c r="G67" s="20">
        <v>24.896073841959002</v>
      </c>
      <c r="H67" s="20">
        <v>51.549186683952101</v>
      </c>
      <c r="I67" s="4"/>
      <c r="J67" s="20" t="s">
        <v>881</v>
      </c>
      <c r="K67" s="4"/>
      <c r="L67" s="4">
        <f>290099.5*Table13[[#This Row],[CAPACITY_kT]]/41002</f>
        <v>13442.979610750695</v>
      </c>
      <c r="M67" s="4">
        <f>159554.7*Table13[[#This Row],[CAPACITY_kT]]/41002</f>
        <v>7393.6376274328086</v>
      </c>
    </row>
    <row r="68" spans="1:13" x14ac:dyDescent="0.25">
      <c r="A68" s="7" t="s">
        <v>1314</v>
      </c>
      <c r="B68" s="20" t="s">
        <v>1084</v>
      </c>
      <c r="C68" s="2" t="s">
        <v>940</v>
      </c>
      <c r="D68" s="20">
        <v>1500</v>
      </c>
      <c r="E68" s="20" t="s">
        <v>1090</v>
      </c>
      <c r="F68" s="4">
        <f>Table13[[#This Row],[CAPACITY_kT]]*3.61</f>
        <v>5415</v>
      </c>
      <c r="G68" s="20">
        <v>26.942925428590701</v>
      </c>
      <c r="H68" s="20">
        <v>49.479975491682502</v>
      </c>
      <c r="I68" s="4"/>
      <c r="J68" s="20"/>
      <c r="K68" s="4"/>
      <c r="L68" s="4">
        <f>290099.5*Table13[[#This Row],[CAPACITY_kT]]/41002</f>
        <v>10612.878640066338</v>
      </c>
      <c r="M68" s="4">
        <f>159554.7*Table13[[#This Row],[CAPACITY_kT]]/41002</f>
        <v>5837.0823374469546</v>
      </c>
    </row>
    <row r="69" spans="1:13" x14ac:dyDescent="0.25">
      <c r="A69" s="7" t="s">
        <v>1315</v>
      </c>
      <c r="B69" s="20" t="s">
        <v>1085</v>
      </c>
      <c r="C69" s="2" t="s">
        <v>940</v>
      </c>
      <c r="D69" s="20">
        <v>136</v>
      </c>
      <c r="E69" s="20" t="s">
        <v>1086</v>
      </c>
      <c r="F69" s="4">
        <f>Table13[[#This Row],[CAPACITY_kT]]*3.61</f>
        <v>490.96</v>
      </c>
      <c r="G69" s="20">
        <v>38.0707134033754</v>
      </c>
      <c r="H69" s="20">
        <v>46.148185333330503</v>
      </c>
      <c r="I69" s="4"/>
      <c r="J69" s="20"/>
      <c r="K69" s="4"/>
      <c r="L69" s="4">
        <f>290099.5*Table13[[#This Row],[CAPACITY_kT]]/41002</f>
        <v>962.23433003268133</v>
      </c>
      <c r="M69" s="4">
        <f>159554.7*Table13[[#This Row],[CAPACITY_kT]]/41002</f>
        <v>529.2287985951906</v>
      </c>
    </row>
    <row r="70" spans="1:13" x14ac:dyDescent="0.25">
      <c r="A70" s="7" t="s">
        <v>1316</v>
      </c>
      <c r="B70" s="20"/>
      <c r="C70" s="2" t="s">
        <v>940</v>
      </c>
      <c r="D70" s="3">
        <v>1300</v>
      </c>
      <c r="E70" s="20" t="s">
        <v>1091</v>
      </c>
      <c r="F70" s="4">
        <f>Table13[[#This Row],[CAPACITY_kT]]*3.61</f>
        <v>4693</v>
      </c>
      <c r="G70" s="3">
        <v>25.9</v>
      </c>
      <c r="H70" s="3">
        <v>51.524999999999999</v>
      </c>
      <c r="I70" s="4"/>
      <c r="J70" s="20"/>
      <c r="K70" s="4"/>
      <c r="L70" s="4">
        <f>290099.5*Table13[[#This Row],[CAPACITY_kT]]/41002</f>
        <v>9197.8281547241604</v>
      </c>
      <c r="M70" s="4">
        <f>159554.7*Table13[[#This Row],[CAPACITY_kT]]/41002</f>
        <v>5058.8046924540276</v>
      </c>
    </row>
    <row r="71" spans="1:13" x14ac:dyDescent="0.25">
      <c r="A71" s="7" t="s">
        <v>1317</v>
      </c>
      <c r="B71" s="20"/>
      <c r="C71" s="2" t="s">
        <v>940</v>
      </c>
      <c r="D71" s="3">
        <v>720</v>
      </c>
      <c r="E71" s="20" t="s">
        <v>1091</v>
      </c>
      <c r="F71" s="4">
        <f>Table13[[#This Row],[CAPACITY_kT]]*3.61</f>
        <v>2599.1999999999998</v>
      </c>
      <c r="G71" s="3">
        <v>24.895</v>
      </c>
      <c r="H71" s="3">
        <v>51.545000000000002</v>
      </c>
      <c r="I71" s="4"/>
      <c r="J71" s="20"/>
      <c r="K71" s="4"/>
      <c r="L71" s="4">
        <f>290099.5*Table13[[#This Row],[CAPACITY_kT]]/41002</f>
        <v>5094.1817472318426</v>
      </c>
      <c r="M71" s="4">
        <f>159554.7*Table13[[#This Row],[CAPACITY_kT]]/41002</f>
        <v>2801.799521974538</v>
      </c>
    </row>
    <row r="72" spans="1:13" x14ac:dyDescent="0.25">
      <c r="A72" s="7" t="s">
        <v>1318</v>
      </c>
      <c r="B72" s="20"/>
      <c r="C72" s="2" t="s">
        <v>940</v>
      </c>
      <c r="D72" s="3">
        <v>500</v>
      </c>
      <c r="E72" s="20" t="s">
        <v>1091</v>
      </c>
      <c r="F72" s="4">
        <f>Table13[[#This Row],[CAPACITY_kT]]*3.61</f>
        <v>1805</v>
      </c>
      <c r="G72" s="3">
        <v>24.895</v>
      </c>
      <c r="H72" s="3">
        <v>51.545000000000002</v>
      </c>
      <c r="I72" s="4"/>
      <c r="J72" s="20"/>
      <c r="K72" s="4"/>
      <c r="L72" s="4">
        <f>290099.5*Table13[[#This Row],[CAPACITY_kT]]/41002</f>
        <v>3537.626213355446</v>
      </c>
      <c r="M72" s="4">
        <f>159554.7*Table13[[#This Row],[CAPACITY_kT]]/41002</f>
        <v>1945.6941124823179</v>
      </c>
    </row>
    <row r="73" spans="1:13" x14ac:dyDescent="0.25">
      <c r="A73" s="7" t="s">
        <v>1319</v>
      </c>
      <c r="B73" s="20"/>
      <c r="C73" s="2" t="s">
        <v>940</v>
      </c>
      <c r="D73" s="3">
        <v>1350</v>
      </c>
      <c r="E73" s="20" t="s">
        <v>1091</v>
      </c>
      <c r="F73" s="4">
        <f>Table13[[#This Row],[CAPACITY_kT]]*3.61</f>
        <v>4873.5</v>
      </c>
      <c r="G73" s="3">
        <v>27.03</v>
      </c>
      <c r="H73" s="3">
        <v>49.52</v>
      </c>
      <c r="I73" s="4"/>
      <c r="J73" s="20"/>
      <c r="K73" s="4"/>
      <c r="L73" s="4">
        <f>290099.5*Table13[[#This Row],[CAPACITY_kT]]/41002</f>
        <v>9551.5907760597038</v>
      </c>
      <c r="M73" s="4">
        <f>159554.7*Table13[[#This Row],[CAPACITY_kT]]/41002</f>
        <v>5253.3741037022592</v>
      </c>
    </row>
    <row r="74" spans="1:13" x14ac:dyDescent="0.25">
      <c r="A74" s="7" t="s">
        <v>1320</v>
      </c>
      <c r="B74" s="20"/>
      <c r="C74" s="2" t="s">
        <v>940</v>
      </c>
      <c r="D74" s="3">
        <v>1300</v>
      </c>
      <c r="E74" s="20" t="s">
        <v>1091</v>
      </c>
      <c r="F74" s="4">
        <f>Table13[[#This Row],[CAPACITY_kT]]*3.61</f>
        <v>4693</v>
      </c>
      <c r="G74" s="3">
        <v>27.06</v>
      </c>
      <c r="H74" s="3">
        <v>49.575000000000003</v>
      </c>
      <c r="I74" s="4"/>
      <c r="J74" s="20"/>
      <c r="K74" s="4"/>
      <c r="L74" s="4">
        <f>290099.5*Table13[[#This Row],[CAPACITY_kT]]/41002</f>
        <v>9197.8281547241604</v>
      </c>
      <c r="M74" s="4">
        <f>159554.7*Table13[[#This Row],[CAPACITY_kT]]/41002</f>
        <v>5058.8046924540276</v>
      </c>
    </row>
    <row r="75" spans="1:13" x14ac:dyDescent="0.25">
      <c r="A75" s="7" t="s">
        <v>1321</v>
      </c>
      <c r="B75" s="20"/>
      <c r="C75" s="2" t="s">
        <v>940</v>
      </c>
      <c r="D75" s="3">
        <v>1300</v>
      </c>
      <c r="E75" s="20" t="s">
        <v>1091</v>
      </c>
      <c r="F75" s="4">
        <f>Table13[[#This Row],[CAPACITY_kT]]*3.61</f>
        <v>4693</v>
      </c>
      <c r="G75" s="3">
        <v>23.98</v>
      </c>
      <c r="H75" s="3">
        <v>38.255000000000003</v>
      </c>
      <c r="I75" s="4"/>
      <c r="J75" s="20"/>
      <c r="K75" s="4"/>
      <c r="L75" s="4">
        <f>290099.5*Table13[[#This Row],[CAPACITY_kT]]/41002</f>
        <v>9197.8281547241604</v>
      </c>
      <c r="M75" s="4">
        <f>159554.7*Table13[[#This Row],[CAPACITY_kT]]/41002</f>
        <v>5058.8046924540276</v>
      </c>
    </row>
    <row r="76" spans="1:13" x14ac:dyDescent="0.25">
      <c r="A76" s="7" t="s">
        <v>1322</v>
      </c>
      <c r="B76" s="20"/>
      <c r="C76" s="2" t="s">
        <v>940</v>
      </c>
      <c r="D76" s="3">
        <v>1200</v>
      </c>
      <c r="E76" s="20" t="s">
        <v>1091</v>
      </c>
      <c r="F76" s="4">
        <f>Table13[[#This Row],[CAPACITY_kT]]*3.61</f>
        <v>4332</v>
      </c>
      <c r="G76" s="3">
        <v>27.035</v>
      </c>
      <c r="H76" s="3">
        <v>49.56</v>
      </c>
      <c r="I76" s="4"/>
      <c r="J76" s="20"/>
      <c r="K76" s="4"/>
      <c r="L76" s="4">
        <f>290099.5*Table13[[#This Row],[CAPACITY_kT]]/41002</f>
        <v>8490.30291205307</v>
      </c>
      <c r="M76" s="4">
        <f>159554.7*Table13[[#This Row],[CAPACITY_kT]]/41002</f>
        <v>4669.6658699575628</v>
      </c>
    </row>
    <row r="77" spans="1:13" x14ac:dyDescent="0.25">
      <c r="A77" s="7" t="s">
        <v>1323</v>
      </c>
      <c r="B77" s="20"/>
      <c r="C77" s="2" t="s">
        <v>940</v>
      </c>
      <c r="D77" s="3">
        <v>1045</v>
      </c>
      <c r="E77" s="20" t="s">
        <v>1091</v>
      </c>
      <c r="F77" s="4">
        <f>Table13[[#This Row],[CAPACITY_kT]]*3.61</f>
        <v>3772.45</v>
      </c>
      <c r="G77" s="3">
        <v>27.055</v>
      </c>
      <c r="H77" s="3">
        <v>49.594999999999999</v>
      </c>
      <c r="I77" s="4"/>
      <c r="J77" s="20"/>
      <c r="K77" s="4"/>
      <c r="L77" s="4">
        <f>290099.5*Table13[[#This Row],[CAPACITY_kT]]/41002</f>
        <v>7393.6387859128827</v>
      </c>
      <c r="M77" s="4">
        <f>159554.7*Table13[[#This Row],[CAPACITY_kT]]/41002</f>
        <v>4066.5006950880443</v>
      </c>
    </row>
    <row r="78" spans="1:13" x14ac:dyDescent="0.25">
      <c r="A78" s="7" t="s">
        <v>1324</v>
      </c>
      <c r="B78" s="20"/>
      <c r="C78" s="2" t="s">
        <v>940</v>
      </c>
      <c r="D78" s="3">
        <v>1000</v>
      </c>
      <c r="E78" s="20" t="s">
        <v>1091</v>
      </c>
      <c r="F78" s="4">
        <f>Table13[[#This Row],[CAPACITY_kT]]*3.61</f>
        <v>3610</v>
      </c>
      <c r="G78" s="3">
        <v>27.045000000000002</v>
      </c>
      <c r="H78" s="3">
        <v>49.55</v>
      </c>
      <c r="I78" s="4"/>
      <c r="J78" s="20"/>
      <c r="K78" s="4"/>
      <c r="L78" s="4">
        <f>290099.5*Table13[[#This Row],[CAPACITY_kT]]/41002</f>
        <v>7075.252426710892</v>
      </c>
      <c r="M78" s="4">
        <f>159554.7*Table13[[#This Row],[CAPACITY_kT]]/41002</f>
        <v>3891.3882249646358</v>
      </c>
    </row>
    <row r="79" spans="1:13" x14ac:dyDescent="0.25">
      <c r="A79" s="7" t="s">
        <v>1325</v>
      </c>
      <c r="B79" s="20"/>
      <c r="C79" s="2" t="s">
        <v>940</v>
      </c>
      <c r="D79" s="3">
        <v>1000</v>
      </c>
      <c r="E79" s="20" t="s">
        <v>1091</v>
      </c>
      <c r="F79" s="4">
        <f>Table13[[#This Row],[CAPACITY_kT]]*3.61</f>
        <v>3610</v>
      </c>
      <c r="G79" s="3">
        <v>27.055</v>
      </c>
      <c r="H79" s="3">
        <v>49.57</v>
      </c>
      <c r="I79" s="4"/>
      <c r="J79" s="20"/>
      <c r="K79" s="4"/>
      <c r="L79" s="4">
        <f>290099.5*Table13[[#This Row],[CAPACITY_kT]]/41002</f>
        <v>7075.252426710892</v>
      </c>
      <c r="M79" s="4">
        <f>159554.7*Table13[[#This Row],[CAPACITY_kT]]/41002</f>
        <v>3891.3882249646358</v>
      </c>
    </row>
    <row r="80" spans="1:13" x14ac:dyDescent="0.25">
      <c r="A80" s="7" t="s">
        <v>1326</v>
      </c>
      <c r="B80" s="20"/>
      <c r="C80" s="2" t="s">
        <v>940</v>
      </c>
      <c r="D80" s="3">
        <v>875</v>
      </c>
      <c r="E80" s="20" t="s">
        <v>1091</v>
      </c>
      <c r="F80" s="4">
        <f>Table13[[#This Row],[CAPACITY_kT]]*3.61</f>
        <v>3158.75</v>
      </c>
      <c r="G80" s="3">
        <v>23.984999999999999</v>
      </c>
      <c r="H80" s="3">
        <v>38.229999999999997</v>
      </c>
      <c r="I80" s="4"/>
      <c r="J80" s="20"/>
      <c r="K80" s="4"/>
      <c r="L80" s="4">
        <f>290099.5*Table13[[#This Row],[CAPACITY_kT]]/41002</f>
        <v>6190.8458733720308</v>
      </c>
      <c r="M80" s="4">
        <f>159554.7*Table13[[#This Row],[CAPACITY_kT]]/41002</f>
        <v>3404.9646968440566</v>
      </c>
    </row>
    <row r="81" spans="1:13" x14ac:dyDescent="0.25">
      <c r="A81" s="7" t="s">
        <v>1327</v>
      </c>
      <c r="B81" s="20"/>
      <c r="C81" s="2" t="s">
        <v>940</v>
      </c>
      <c r="D81" s="3">
        <v>830</v>
      </c>
      <c r="E81" s="20" t="s">
        <v>1091</v>
      </c>
      <c r="F81" s="4">
        <f>Table13[[#This Row],[CAPACITY_kT]]*3.61</f>
        <v>2996.2999999999997</v>
      </c>
      <c r="G81" s="3">
        <v>23.984999999999999</v>
      </c>
      <c r="H81" s="3">
        <v>38.22</v>
      </c>
      <c r="I81" s="4"/>
      <c r="J81" s="20"/>
      <c r="K81" s="4"/>
      <c r="L81" s="4">
        <f>290099.5*Table13[[#This Row],[CAPACITY_kT]]/41002</f>
        <v>5872.4595141700402</v>
      </c>
      <c r="M81" s="4">
        <f>159554.7*Table13[[#This Row],[CAPACITY_kT]]/41002</f>
        <v>3229.8522267206481</v>
      </c>
    </row>
    <row r="82" spans="1:13" x14ac:dyDescent="0.25">
      <c r="A82" s="7" t="s">
        <v>1328</v>
      </c>
      <c r="B82" s="20"/>
      <c r="C82" s="2" t="s">
        <v>940</v>
      </c>
      <c r="D82" s="3">
        <v>800</v>
      </c>
      <c r="E82" s="20" t="s">
        <v>1091</v>
      </c>
      <c r="F82" s="4">
        <f>Table13[[#This Row],[CAPACITY_kT]]*3.61</f>
        <v>2888</v>
      </c>
      <c r="G82" s="3">
        <v>27.03</v>
      </c>
      <c r="H82" s="3">
        <v>49.594999999999999</v>
      </c>
      <c r="I82" s="4"/>
      <c r="J82" s="20"/>
      <c r="K82" s="3"/>
      <c r="L82" s="4">
        <f>290099.5*Table13[[#This Row],[CAPACITY_kT]]/41002</f>
        <v>5660.201941368714</v>
      </c>
      <c r="M82" s="4">
        <f>159554.7*Table13[[#This Row],[CAPACITY_kT]]/41002</f>
        <v>3113.1105799717093</v>
      </c>
    </row>
    <row r="83" spans="1:13" x14ac:dyDescent="0.25">
      <c r="A83" s="7" t="s">
        <v>1329</v>
      </c>
      <c r="B83" s="20"/>
      <c r="C83" s="2" t="s">
        <v>940</v>
      </c>
      <c r="D83" s="3">
        <v>800</v>
      </c>
      <c r="E83" s="20" t="s">
        <v>1091</v>
      </c>
      <c r="F83" s="4">
        <f>Table13[[#This Row],[CAPACITY_kT]]*3.61</f>
        <v>2888</v>
      </c>
      <c r="G83" s="3">
        <v>27.035</v>
      </c>
      <c r="H83" s="3">
        <v>49.61</v>
      </c>
      <c r="I83" s="4"/>
      <c r="J83" s="20"/>
      <c r="K83" s="3"/>
      <c r="L83" s="4">
        <f>290099.5*Table13[[#This Row],[CAPACITY_kT]]/41002</f>
        <v>5660.201941368714</v>
      </c>
      <c r="M83" s="4">
        <f>159554.7*Table13[[#This Row],[CAPACITY_kT]]/41002</f>
        <v>3113.1105799717093</v>
      </c>
    </row>
    <row r="84" spans="1:13" x14ac:dyDescent="0.25">
      <c r="A84" s="7" t="s">
        <v>1330</v>
      </c>
      <c r="B84" s="20"/>
      <c r="C84" s="2" t="s">
        <v>940</v>
      </c>
      <c r="D84" s="3">
        <v>800</v>
      </c>
      <c r="E84" s="20" t="s">
        <v>1091</v>
      </c>
      <c r="F84" s="4">
        <f>Table13[[#This Row],[CAPACITY_kT]]*3.61</f>
        <v>2888</v>
      </c>
      <c r="G84" s="3">
        <v>27.04</v>
      </c>
      <c r="H84" s="3">
        <v>49.604999999999997</v>
      </c>
      <c r="I84" s="4"/>
      <c r="J84" s="20"/>
      <c r="K84" s="3"/>
      <c r="L84" s="4">
        <f>290099.5*Table13[[#This Row],[CAPACITY_kT]]/41002</f>
        <v>5660.201941368714</v>
      </c>
      <c r="M84" s="4">
        <f>159554.7*Table13[[#This Row],[CAPACITY_kT]]/41002</f>
        <v>3113.1105799717093</v>
      </c>
    </row>
    <row r="85" spans="1:13" x14ac:dyDescent="0.25">
      <c r="A85" s="7" t="s">
        <v>1331</v>
      </c>
      <c r="B85" s="20"/>
      <c r="C85" s="2" t="s">
        <v>940</v>
      </c>
      <c r="D85" s="3">
        <v>650</v>
      </c>
      <c r="E85" s="20" t="s">
        <v>1091</v>
      </c>
      <c r="F85" s="4">
        <f>Table13[[#This Row],[CAPACITY_kT]]*3.61</f>
        <v>2346.5</v>
      </c>
      <c r="G85" s="3">
        <v>27.055</v>
      </c>
      <c r="H85" s="3">
        <v>49.594999999999999</v>
      </c>
      <c r="I85" s="4"/>
      <c r="J85" s="20"/>
      <c r="K85" s="3"/>
      <c r="L85" s="4">
        <f>290099.5*Table13[[#This Row],[CAPACITY_kT]]/41002</f>
        <v>4598.9140773620802</v>
      </c>
      <c r="M85" s="4">
        <f>159554.7*Table13[[#This Row],[CAPACITY_kT]]/41002</f>
        <v>2529.4023462270138</v>
      </c>
    </row>
    <row r="86" spans="1:13" x14ac:dyDescent="0.25">
      <c r="A86" s="7" t="s">
        <v>1332</v>
      </c>
      <c r="B86" s="20" t="s">
        <v>1092</v>
      </c>
      <c r="C86" s="22" t="s">
        <v>843</v>
      </c>
      <c r="D86" s="21">
        <v>296</v>
      </c>
      <c r="E86" s="20" t="s">
        <v>1118</v>
      </c>
      <c r="F86" s="4">
        <f>Table13[[#This Row],[CAPACITY_kT]]*5.98</f>
        <v>1770.0800000000002</v>
      </c>
      <c r="G86" s="21">
        <v>27.5913711920048</v>
      </c>
      <c r="H86" s="21">
        <v>52.510641902067199</v>
      </c>
      <c r="I86" s="21"/>
      <c r="J86" s="20"/>
      <c r="K86" s="3"/>
      <c r="L86" s="4">
        <f>228859*Table13[[#This Row],[CAPACITY_kT]]/12859</f>
        <v>5268.0818104051641</v>
      </c>
      <c r="M86" s="4">
        <f>160201.5*Table13[[#This Row],[CAPACITY_kT]]/12859</f>
        <v>3687.6618710630687</v>
      </c>
    </row>
    <row r="87" spans="1:13" x14ac:dyDescent="0.25">
      <c r="A87" s="7" t="s">
        <v>1333</v>
      </c>
      <c r="B87" s="20" t="s">
        <v>1093</v>
      </c>
      <c r="C87" s="22" t="s">
        <v>843</v>
      </c>
      <c r="D87" s="21">
        <v>200</v>
      </c>
      <c r="E87" s="20" t="s">
        <v>1119</v>
      </c>
      <c r="F87" s="4">
        <f>Table13[[#This Row],[CAPACITY_kT]]*5.98</f>
        <v>1196</v>
      </c>
      <c r="G87" s="21">
        <v>32.767984910126003</v>
      </c>
      <c r="H87" s="21">
        <v>51.503268107219597</v>
      </c>
      <c r="I87" s="21"/>
      <c r="J87" s="20"/>
      <c r="K87" s="3"/>
      <c r="L87" s="4">
        <f>228859*Table13[[#This Row],[CAPACITY_kT]]/12859</f>
        <v>3559.5147367602458</v>
      </c>
      <c r="M87" s="4">
        <f>160201.5*Table13[[#This Row],[CAPACITY_kT]]/12859</f>
        <v>2491.6634263939654</v>
      </c>
    </row>
    <row r="88" spans="1:13" x14ac:dyDescent="0.25">
      <c r="A88" s="7" t="s">
        <v>1334</v>
      </c>
      <c r="B88" s="20" t="s">
        <v>1094</v>
      </c>
      <c r="C88" s="22" t="s">
        <v>843</v>
      </c>
      <c r="D88" s="21">
        <v>370</v>
      </c>
      <c r="E88" s="20" t="s">
        <v>1119</v>
      </c>
      <c r="F88" s="4">
        <f>Table13[[#This Row],[CAPACITY_kT]]*5.98</f>
        <v>2212.6000000000004</v>
      </c>
      <c r="G88" s="21">
        <v>30.453788478763101</v>
      </c>
      <c r="H88" s="21">
        <v>49.087082287515301</v>
      </c>
      <c r="I88" s="21"/>
      <c r="J88" s="20"/>
      <c r="K88" s="3"/>
      <c r="L88" s="4">
        <f>228859*Table13[[#This Row],[CAPACITY_kT]]/12859</f>
        <v>6585.1022630064545</v>
      </c>
      <c r="M88" s="4">
        <f>160201.5*Table13[[#This Row],[CAPACITY_kT]]/12859</f>
        <v>4609.5773388288362</v>
      </c>
    </row>
    <row r="89" spans="1:13" x14ac:dyDescent="0.25">
      <c r="A89" s="7" t="s">
        <v>1335</v>
      </c>
      <c r="B89" s="20" t="s">
        <v>1095</v>
      </c>
      <c r="C89" s="22" t="s">
        <v>843</v>
      </c>
      <c r="D89" s="21">
        <v>610</v>
      </c>
      <c r="E89" s="20" t="s">
        <v>1119</v>
      </c>
      <c r="F89" s="4">
        <f>Table13[[#This Row],[CAPACITY_kT]]*5.98</f>
        <v>3647.8</v>
      </c>
      <c r="G89" s="21">
        <v>30.4476307616486</v>
      </c>
      <c r="H89" s="21">
        <v>49.089618527289097</v>
      </c>
      <c r="I89" s="21"/>
      <c r="J89" s="20"/>
      <c r="K89" s="3"/>
      <c r="L89" s="4">
        <f>228859*Table13[[#This Row],[CAPACITY_kT]]/12859</f>
        <v>10856.51994711875</v>
      </c>
      <c r="M89" s="4">
        <f>160201.5*Table13[[#This Row],[CAPACITY_kT]]/12859</f>
        <v>7599.5734505015944</v>
      </c>
    </row>
    <row r="90" spans="1:13" x14ac:dyDescent="0.25">
      <c r="A90" s="7" t="s">
        <v>1336</v>
      </c>
      <c r="B90" s="20" t="s">
        <v>1096</v>
      </c>
      <c r="C90" s="22" t="s">
        <v>843</v>
      </c>
      <c r="D90" s="21">
        <v>1280</v>
      </c>
      <c r="E90" s="20" t="s">
        <v>1120</v>
      </c>
      <c r="F90" s="4">
        <f>Table13[[#This Row],[CAPACITY_kT]]*5.98</f>
        <v>7654.4000000000005</v>
      </c>
      <c r="G90" s="21">
        <v>27.5542618545389</v>
      </c>
      <c r="H90" s="21">
        <v>52.558327357172402</v>
      </c>
      <c r="I90" s="21"/>
      <c r="J90" s="20"/>
      <c r="K90" s="3"/>
      <c r="L90" s="4">
        <f>228859*Table13[[#This Row],[CAPACITY_kT]]/12859</f>
        <v>22780.894315265574</v>
      </c>
      <c r="M90" s="4">
        <f>160201.5*Table13[[#This Row],[CAPACITY_kT]]/12859</f>
        <v>15946.645928921378</v>
      </c>
    </row>
    <row r="91" spans="1:13" x14ac:dyDescent="0.25">
      <c r="A91" s="7" t="s">
        <v>1337</v>
      </c>
      <c r="B91" s="20" t="s">
        <v>1097</v>
      </c>
      <c r="C91" s="22" t="s">
        <v>843</v>
      </c>
      <c r="D91" s="21">
        <v>1600</v>
      </c>
      <c r="E91" s="20" t="s">
        <v>1121</v>
      </c>
      <c r="F91" s="4">
        <f>Table13[[#This Row],[CAPACITY_kT]]*5.98</f>
        <v>9568</v>
      </c>
      <c r="G91" s="21">
        <v>24.117965210888599</v>
      </c>
      <c r="H91" s="21">
        <v>52.728095421264896</v>
      </c>
      <c r="I91" s="22" t="s">
        <v>1131</v>
      </c>
      <c r="J91" s="20" t="s">
        <v>881</v>
      </c>
      <c r="K91" s="3"/>
      <c r="L91" s="4">
        <f>228859*Table13[[#This Row],[CAPACITY_kT]]/12859</f>
        <v>28476.117894081966</v>
      </c>
      <c r="M91" s="4">
        <f>160201.5*Table13[[#This Row],[CAPACITY_kT]]/12859</f>
        <v>19933.307411151723</v>
      </c>
    </row>
    <row r="92" spans="1:13" x14ac:dyDescent="0.25">
      <c r="A92" s="7" t="s">
        <v>1338</v>
      </c>
      <c r="B92" s="16" t="s">
        <v>1098</v>
      </c>
      <c r="C92" s="21" t="s">
        <v>843</v>
      </c>
      <c r="D92" s="21">
        <v>1029</v>
      </c>
      <c r="E92" s="20" t="s">
        <v>1122</v>
      </c>
      <c r="F92" s="4">
        <f>Table13[[#This Row],[CAPACITY_kT]]*5.98</f>
        <v>6153.42</v>
      </c>
      <c r="G92" s="21">
        <v>24.462380795327</v>
      </c>
      <c r="H92" s="21">
        <v>56.621929299669297</v>
      </c>
      <c r="I92" s="21"/>
      <c r="J92" s="20"/>
      <c r="K92" s="3"/>
      <c r="L92" s="4">
        <f>228859*Table13[[#This Row],[CAPACITY_kT]]/12859</f>
        <v>18313.703320631463</v>
      </c>
      <c r="M92" s="4">
        <f>160201.5*Table13[[#This Row],[CAPACITY_kT]]/12859</f>
        <v>12819.608328796952</v>
      </c>
    </row>
    <row r="93" spans="1:13" x14ac:dyDescent="0.25">
      <c r="A93" s="7" t="s">
        <v>1339</v>
      </c>
      <c r="B93" s="7" t="s">
        <v>1099</v>
      </c>
      <c r="C93" s="21" t="s">
        <v>843</v>
      </c>
      <c r="D93" s="21">
        <v>735</v>
      </c>
      <c r="E93" s="20" t="s">
        <v>1123</v>
      </c>
      <c r="F93" s="4">
        <f>Table13[[#This Row],[CAPACITY_kT]]*5.98</f>
        <v>4395.3</v>
      </c>
      <c r="G93" s="21">
        <v>23.992529478932202</v>
      </c>
      <c r="H93" s="21">
        <v>38.240344001908298</v>
      </c>
      <c r="I93" s="21"/>
      <c r="J93" s="20"/>
      <c r="K93" s="3"/>
      <c r="L93" s="4">
        <f>228859*Table13[[#This Row],[CAPACITY_kT]]/12859</f>
        <v>13081.216657593903</v>
      </c>
      <c r="M93" s="4">
        <f>160201.5*Table13[[#This Row],[CAPACITY_kT]]/12859</f>
        <v>9156.8630919978223</v>
      </c>
    </row>
    <row r="94" spans="1:13" x14ac:dyDescent="0.25">
      <c r="A94" s="7" t="s">
        <v>1340</v>
      </c>
      <c r="B94" s="20" t="s">
        <v>1100</v>
      </c>
      <c r="C94" s="22" t="s">
        <v>843</v>
      </c>
      <c r="D94" s="21">
        <v>1400</v>
      </c>
      <c r="E94" s="20" t="s">
        <v>1124</v>
      </c>
      <c r="F94" s="4">
        <f>Table13[[#This Row],[CAPACITY_kT]]*5.98</f>
        <v>8372</v>
      </c>
      <c r="G94" s="21">
        <v>28.722388912435498</v>
      </c>
      <c r="H94" s="21">
        <v>48.369698340889698</v>
      </c>
      <c r="I94" s="21"/>
      <c r="J94" s="20" t="s">
        <v>881</v>
      </c>
      <c r="K94" s="3"/>
      <c r="L94" s="4">
        <f>228859*Table13[[#This Row],[CAPACITY_kT]]/12859</f>
        <v>24916.603157321719</v>
      </c>
      <c r="M94" s="4">
        <f>160201.5*Table13[[#This Row],[CAPACITY_kT]]/12859</f>
        <v>17441.643984757757</v>
      </c>
    </row>
    <row r="95" spans="1:13" x14ac:dyDescent="0.25">
      <c r="A95" s="7" t="s">
        <v>1341</v>
      </c>
      <c r="B95" s="7" t="s">
        <v>1082</v>
      </c>
      <c r="C95" s="21" t="s">
        <v>843</v>
      </c>
      <c r="D95" s="21">
        <v>1700</v>
      </c>
      <c r="E95" s="20" t="s">
        <v>1125</v>
      </c>
      <c r="F95" s="4">
        <f>Table13[[#This Row],[CAPACITY_kT]]*5.98</f>
        <v>10166</v>
      </c>
      <c r="G95" s="21">
        <v>22.709786280167101</v>
      </c>
      <c r="H95" s="21">
        <v>39.023717627532001</v>
      </c>
      <c r="I95" s="21"/>
      <c r="J95" s="20"/>
      <c r="K95" s="3"/>
      <c r="L95" s="4">
        <f>228859*Table13[[#This Row],[CAPACITY_kT]]/12859</f>
        <v>30255.87526246209</v>
      </c>
      <c r="M95" s="4">
        <f>160201.5*Table13[[#This Row],[CAPACITY_kT]]/12859</f>
        <v>21179.139124348705</v>
      </c>
    </row>
    <row r="96" spans="1:13" x14ac:dyDescent="0.25">
      <c r="A96" s="7" t="s">
        <v>1342</v>
      </c>
      <c r="B96" s="7" t="s">
        <v>1101</v>
      </c>
      <c r="C96" s="21" t="s">
        <v>843</v>
      </c>
      <c r="D96" s="21">
        <v>125</v>
      </c>
      <c r="E96" s="20" t="s">
        <v>1123</v>
      </c>
      <c r="F96" s="4">
        <f>Table13[[#This Row],[CAPACITY_kT]]*5.98</f>
        <v>747.5</v>
      </c>
      <c r="G96" s="21">
        <v>27.0323894583731</v>
      </c>
      <c r="H96" s="21">
        <v>49.605321616580902</v>
      </c>
      <c r="I96" s="21"/>
      <c r="J96" s="20"/>
      <c r="K96" s="3"/>
      <c r="L96" s="4">
        <f>228859*Table13[[#This Row],[CAPACITY_kT]]/12859</f>
        <v>2224.6967104751534</v>
      </c>
      <c r="M96" s="4">
        <f>160201.5*Table13[[#This Row],[CAPACITY_kT]]/12859</f>
        <v>1557.2896414962283</v>
      </c>
    </row>
    <row r="97" spans="1:13" x14ac:dyDescent="0.25">
      <c r="A97" s="7" t="s">
        <v>1343</v>
      </c>
      <c r="B97" s="7" t="s">
        <v>1102</v>
      </c>
      <c r="C97" s="21" t="s">
        <v>843</v>
      </c>
      <c r="D97" s="21">
        <v>325</v>
      </c>
      <c r="E97" s="20" t="s">
        <v>1123</v>
      </c>
      <c r="F97" s="4">
        <f>Table13[[#This Row],[CAPACITY_kT]]*5.98</f>
        <v>1943.5000000000002</v>
      </c>
      <c r="G97" s="21">
        <v>27.052284350487501</v>
      </c>
      <c r="H97" s="21">
        <v>49.608226849601003</v>
      </c>
      <c r="I97" s="21"/>
      <c r="J97" s="20"/>
      <c r="K97" s="3"/>
      <c r="L97" s="4">
        <f>228859*Table13[[#This Row],[CAPACITY_kT]]/12859</f>
        <v>5784.2114472353996</v>
      </c>
      <c r="M97" s="4">
        <f>160201.5*Table13[[#This Row],[CAPACITY_kT]]/12859</f>
        <v>4048.9530678901938</v>
      </c>
    </row>
    <row r="98" spans="1:13" x14ac:dyDescent="0.25">
      <c r="A98" s="7" t="s">
        <v>1344</v>
      </c>
      <c r="B98" s="7" t="s">
        <v>1103</v>
      </c>
      <c r="C98" s="21" t="s">
        <v>843</v>
      </c>
      <c r="D98" s="21">
        <v>840</v>
      </c>
      <c r="E98" s="20" t="s">
        <v>1123</v>
      </c>
      <c r="F98" s="4">
        <f>Table13[[#This Row],[CAPACITY_kT]]*5.98</f>
        <v>5023.2000000000007</v>
      </c>
      <c r="G98" s="21">
        <v>26.966033670514701</v>
      </c>
      <c r="H98" s="21">
        <v>49.498978733649103</v>
      </c>
      <c r="I98" s="21"/>
      <c r="J98" s="20"/>
      <c r="K98" s="3"/>
      <c r="L98" s="4">
        <f>228859*Table13[[#This Row],[CAPACITY_kT]]/12859</f>
        <v>14949.961894393033</v>
      </c>
      <c r="M98" s="4">
        <f>160201.5*Table13[[#This Row],[CAPACITY_kT]]/12859</f>
        <v>10464.986390854654</v>
      </c>
    </row>
    <row r="99" spans="1:13" x14ac:dyDescent="0.25">
      <c r="A99" s="7" t="s">
        <v>1345</v>
      </c>
      <c r="B99" s="7" t="s">
        <v>1104</v>
      </c>
      <c r="C99" s="21" t="s">
        <v>843</v>
      </c>
      <c r="D99" s="21">
        <v>840</v>
      </c>
      <c r="E99" s="20" t="s">
        <v>1123</v>
      </c>
      <c r="F99" s="4">
        <f>Table13[[#This Row],[CAPACITY_kT]]*5.98</f>
        <v>5023.2000000000007</v>
      </c>
      <c r="G99" s="21">
        <v>27.038386310992799</v>
      </c>
      <c r="H99" s="21">
        <v>49.568676390068099</v>
      </c>
      <c r="I99" s="21"/>
      <c r="J99" s="20"/>
      <c r="K99" s="3"/>
      <c r="L99" s="4">
        <f>228859*Table13[[#This Row],[CAPACITY_kT]]/12859</f>
        <v>14949.961894393033</v>
      </c>
      <c r="M99" s="4">
        <f>160201.5*Table13[[#This Row],[CAPACITY_kT]]/12859</f>
        <v>10464.986390854654</v>
      </c>
    </row>
    <row r="100" spans="1:13" x14ac:dyDescent="0.25">
      <c r="A100" s="7" t="s">
        <v>1346</v>
      </c>
      <c r="B100" s="7" t="s">
        <v>1105</v>
      </c>
      <c r="C100" s="21" t="s">
        <v>843</v>
      </c>
      <c r="D100" s="21">
        <v>109</v>
      </c>
      <c r="E100" s="20" t="s">
        <v>1123</v>
      </c>
      <c r="F100" s="4">
        <f>Table13[[#This Row],[CAPACITY_kT]]*5.98</f>
        <v>651.82000000000005</v>
      </c>
      <c r="G100" s="21">
        <v>27.026282171709202</v>
      </c>
      <c r="H100" s="21">
        <v>49.520549237157297</v>
      </c>
      <c r="I100" s="21"/>
      <c r="J100" s="20"/>
      <c r="K100" s="3"/>
      <c r="L100" s="4">
        <f>228859*Table13[[#This Row],[CAPACITY_kT]]/12859</f>
        <v>1939.9355315343339</v>
      </c>
      <c r="M100" s="4">
        <f>160201.5*Table13[[#This Row],[CAPACITY_kT]]/12859</f>
        <v>1357.9565673847112</v>
      </c>
    </row>
    <row r="101" spans="1:13" x14ac:dyDescent="0.25">
      <c r="A101" s="7" t="s">
        <v>1</v>
      </c>
      <c r="B101" s="20" t="s">
        <v>1106</v>
      </c>
      <c r="C101" s="22" t="s">
        <v>843</v>
      </c>
      <c r="D101" s="21">
        <v>1150</v>
      </c>
      <c r="E101" s="20" t="s">
        <v>1126</v>
      </c>
      <c r="F101" s="4">
        <f>Table13[[#This Row],[CAPACITY_kT]]*5.98</f>
        <v>6877.0000000000009</v>
      </c>
      <c r="G101" s="21">
        <v>29.0282960131739</v>
      </c>
      <c r="H101" s="21">
        <v>48.131080768961702</v>
      </c>
      <c r="I101" s="21"/>
      <c r="J101" s="20"/>
      <c r="K101" s="3"/>
      <c r="L101" s="4">
        <f>228859*Table13[[#This Row],[CAPACITY_kT]]/12859</f>
        <v>20467.209736371413</v>
      </c>
      <c r="M101" s="4">
        <f>160201.5*Table13[[#This Row],[CAPACITY_kT]]/12859</f>
        <v>14327.064701765301</v>
      </c>
    </row>
    <row r="102" spans="1:13" x14ac:dyDescent="0.25">
      <c r="A102" s="7" t="s">
        <v>2</v>
      </c>
      <c r="B102" s="7" t="s">
        <v>1107</v>
      </c>
      <c r="C102" s="22" t="s">
        <v>843</v>
      </c>
      <c r="D102" s="21">
        <v>250</v>
      </c>
      <c r="E102" s="20" t="s">
        <v>1090</v>
      </c>
      <c r="F102" s="4">
        <f>Table13[[#This Row],[CAPACITY_kT]]*5.98</f>
        <v>1495</v>
      </c>
      <c r="G102" s="21">
        <v>23.978746019280599</v>
      </c>
      <c r="H102" s="21">
        <v>38.256778659757302</v>
      </c>
      <c r="I102" s="21"/>
      <c r="J102" s="20"/>
      <c r="K102" s="3"/>
      <c r="L102" s="4">
        <f>228859*Table13[[#This Row],[CAPACITY_kT]]/12859</f>
        <v>4449.3934209503068</v>
      </c>
      <c r="M102" s="4">
        <f>160201.5*Table13[[#This Row],[CAPACITY_kT]]/12859</f>
        <v>3114.5792829924567</v>
      </c>
    </row>
    <row r="103" spans="1:13" x14ac:dyDescent="0.25">
      <c r="A103" s="7" t="s">
        <v>3</v>
      </c>
      <c r="B103" s="20" t="s">
        <v>1064</v>
      </c>
      <c r="C103" s="3" t="s">
        <v>1016</v>
      </c>
      <c r="D103" s="4">
        <v>327</v>
      </c>
      <c r="E103" s="20" t="s">
        <v>1086</v>
      </c>
      <c r="F103" s="4">
        <f>Table13[[#This Row],[CAPACITY_kT]]*3.61</f>
        <v>1180.47</v>
      </c>
      <c r="G103" s="4">
        <v>27.592062094271601</v>
      </c>
      <c r="H103" s="4">
        <v>52.515067153354202</v>
      </c>
      <c r="I103" s="4" t="s">
        <v>1132</v>
      </c>
      <c r="J103" s="20" t="s">
        <v>881</v>
      </c>
      <c r="K103" s="3"/>
      <c r="L103" s="4">
        <f>89112.1*Table13[[#This Row],[CAPACITY_kT]]/8993</f>
        <v>3240.2598354275551</v>
      </c>
      <c r="M103" s="4">
        <f>62378.41*Table13[[#This Row],[CAPACITY_kT]]/8993</f>
        <v>2268.179703102413</v>
      </c>
    </row>
    <row r="104" spans="1:13" x14ac:dyDescent="0.25">
      <c r="A104" s="7" t="s">
        <v>4</v>
      </c>
      <c r="B104" s="20" t="s">
        <v>1065</v>
      </c>
      <c r="C104" s="3" t="s">
        <v>1016</v>
      </c>
      <c r="D104" s="4">
        <v>124</v>
      </c>
      <c r="E104" s="20" t="s">
        <v>1086</v>
      </c>
      <c r="F104" s="4">
        <f>Table13[[#This Row],[CAPACITY_kT]]*3.61</f>
        <v>447.64</v>
      </c>
      <c r="G104" s="4">
        <v>33.718253387527497</v>
      </c>
      <c r="H104" s="4">
        <v>46.293887912142502</v>
      </c>
      <c r="I104" s="4"/>
      <c r="J104" s="20"/>
      <c r="K104" s="3"/>
      <c r="L104" s="4">
        <f>89112.1*Table13[[#This Row],[CAPACITY_kT]]/8993</f>
        <v>1228.7223840765039</v>
      </c>
      <c r="M104" s="4">
        <f>62378.41*Table13[[#This Row],[CAPACITY_kT]]/8993</f>
        <v>860.10484154342271</v>
      </c>
    </row>
    <row r="105" spans="1:13" x14ac:dyDescent="0.25">
      <c r="A105" s="7" t="s">
        <v>5</v>
      </c>
      <c r="B105" s="20" t="s">
        <v>1069</v>
      </c>
      <c r="C105" s="3" t="s">
        <v>1016</v>
      </c>
      <c r="D105" s="4">
        <v>81</v>
      </c>
      <c r="E105" s="20" t="s">
        <v>1086</v>
      </c>
      <c r="F105" s="4">
        <f>Table13[[#This Row],[CAPACITY_kT]]*3.61</f>
        <v>292.40999999999997</v>
      </c>
      <c r="G105" s="4">
        <v>32.586231663228702</v>
      </c>
      <c r="H105" s="4">
        <v>47.403498039944601</v>
      </c>
      <c r="I105" s="4"/>
      <c r="J105" s="20" t="s">
        <v>881</v>
      </c>
      <c r="K105" s="3"/>
      <c r="L105" s="4">
        <f>89112.1*Table13[[#This Row],[CAPACITY_kT]]/8993</f>
        <v>802.63317024352284</v>
      </c>
      <c r="M105" s="4">
        <f>62378.41*Table13[[#This Row],[CAPACITY_kT]]/8993</f>
        <v>561.84267875013904</v>
      </c>
    </row>
    <row r="106" spans="1:13" x14ac:dyDescent="0.25">
      <c r="A106" s="7" t="s">
        <v>6</v>
      </c>
      <c r="B106" s="20" t="s">
        <v>1097</v>
      </c>
      <c r="C106" s="3" t="s">
        <v>1016</v>
      </c>
      <c r="D106" s="3">
        <v>500</v>
      </c>
      <c r="E106" s="20" t="s">
        <v>1127</v>
      </c>
      <c r="F106" s="4">
        <f>Table13[[#This Row],[CAPACITY_kT]]*3.61</f>
        <v>1805</v>
      </c>
      <c r="G106" s="4">
        <v>24.115214437796499</v>
      </c>
      <c r="H106" s="4">
        <v>52.731206688947701</v>
      </c>
      <c r="I106" s="3" t="s">
        <v>1017</v>
      </c>
      <c r="J106" s="20"/>
      <c r="K106" s="3"/>
      <c r="L106" s="4">
        <f>89112.1*Table13[[#This Row],[CAPACITY_kT]]/8993</f>
        <v>4954.5257422439672</v>
      </c>
      <c r="M106" s="4">
        <f>62378.41*Table13[[#This Row],[CAPACITY_kT]]/8993</f>
        <v>3468.1646836428331</v>
      </c>
    </row>
    <row r="107" spans="1:13" x14ac:dyDescent="0.25">
      <c r="A107" s="7" t="s">
        <v>7</v>
      </c>
      <c r="B107" s="7" t="s">
        <v>1108</v>
      </c>
      <c r="C107" s="4" t="s">
        <v>1016</v>
      </c>
      <c r="D107" s="4">
        <v>450</v>
      </c>
      <c r="E107" s="20" t="s">
        <v>1128</v>
      </c>
      <c r="F107" s="4">
        <f>Table13[[#This Row],[CAPACITY_kT]]*3.61</f>
        <v>1624.5</v>
      </c>
      <c r="G107" s="4">
        <v>27.041805580668601</v>
      </c>
      <c r="H107" s="4">
        <v>49.546403996651598</v>
      </c>
      <c r="I107" s="4"/>
      <c r="J107" s="20"/>
      <c r="K107" s="3"/>
      <c r="L107" s="4">
        <f>89112.1*Table13[[#This Row],[CAPACITY_kT]]/8993</f>
        <v>4459.0731680195704</v>
      </c>
      <c r="M107" s="4">
        <f>62378.41*Table13[[#This Row],[CAPACITY_kT]]/8993</f>
        <v>3121.34821527855</v>
      </c>
    </row>
    <row r="108" spans="1:13" x14ac:dyDescent="0.25">
      <c r="A108" s="7" t="s">
        <v>8</v>
      </c>
      <c r="B108" s="20" t="s">
        <v>1071</v>
      </c>
      <c r="C108" s="3" t="s">
        <v>1016</v>
      </c>
      <c r="D108" s="4">
        <v>154</v>
      </c>
      <c r="E108" s="20" t="s">
        <v>1086</v>
      </c>
      <c r="F108" s="4">
        <f>Table13[[#This Row],[CAPACITY_kT]]*3.61</f>
        <v>555.93999999999994</v>
      </c>
      <c r="G108" s="4">
        <v>30.447430542806401</v>
      </c>
      <c r="H108" s="4">
        <v>49.081534501030298</v>
      </c>
      <c r="I108" s="4"/>
      <c r="J108" s="20"/>
      <c r="K108" s="3"/>
      <c r="L108" s="4">
        <f>89112.1*Table13[[#This Row],[CAPACITY_kT]]/8993</f>
        <v>1525.9939286111421</v>
      </c>
      <c r="M108" s="4">
        <f>62378.41*Table13[[#This Row],[CAPACITY_kT]]/8993</f>
        <v>1068.1947225619926</v>
      </c>
    </row>
    <row r="109" spans="1:13" x14ac:dyDescent="0.25">
      <c r="A109" s="7" t="s">
        <v>9</v>
      </c>
      <c r="B109" s="7" t="s">
        <v>1109</v>
      </c>
      <c r="C109" s="4" t="s">
        <v>1016</v>
      </c>
      <c r="D109" s="4">
        <v>455</v>
      </c>
      <c r="E109" s="20" t="s">
        <v>1128</v>
      </c>
      <c r="F109" s="4">
        <f>Table13[[#This Row],[CAPACITY_kT]]*3.61</f>
        <v>1642.55</v>
      </c>
      <c r="G109" s="4">
        <v>27.005875952602</v>
      </c>
      <c r="H109" s="4">
        <v>49.552138533664298</v>
      </c>
      <c r="I109" s="4"/>
      <c r="J109" s="20"/>
      <c r="K109" s="3"/>
      <c r="L109" s="4">
        <f>89112.1*Table13[[#This Row],[CAPACITY_kT]]/8993</f>
        <v>4508.6184254420104</v>
      </c>
      <c r="M109" s="4">
        <f>62378.41*Table13[[#This Row],[CAPACITY_kT]]/8993</f>
        <v>3156.0298621149782</v>
      </c>
    </row>
    <row r="110" spans="1:13" x14ac:dyDescent="0.25">
      <c r="A110" s="7" t="s">
        <v>10</v>
      </c>
      <c r="B110" s="20" t="s">
        <v>1072</v>
      </c>
      <c r="C110" s="3" t="s">
        <v>1016</v>
      </c>
      <c r="D110" s="4">
        <v>128</v>
      </c>
      <c r="E110" s="20" t="s">
        <v>1086</v>
      </c>
      <c r="F110" s="4">
        <f>Table13[[#This Row],[CAPACITY_kT]]*3.61</f>
        <v>462.08</v>
      </c>
      <c r="G110" s="4">
        <v>34.016457560716702</v>
      </c>
      <c r="H110" s="4">
        <v>49.457065239130699</v>
      </c>
      <c r="I110" s="4"/>
      <c r="J110" s="20"/>
      <c r="K110" s="3"/>
      <c r="L110" s="4">
        <f>89112.1*Table13[[#This Row],[CAPACITY_kT]]/8993</f>
        <v>1268.3585900144558</v>
      </c>
      <c r="M110" s="4">
        <f>62378.41*Table13[[#This Row],[CAPACITY_kT]]/8993</f>
        <v>887.85015901256543</v>
      </c>
    </row>
    <row r="111" spans="1:13" x14ac:dyDescent="0.25">
      <c r="A111" s="7" t="s">
        <v>11</v>
      </c>
      <c r="B111" s="20" t="s">
        <v>1110</v>
      </c>
      <c r="C111" s="3" t="s">
        <v>1016</v>
      </c>
      <c r="D111" s="4">
        <v>64</v>
      </c>
      <c r="E111" s="20" t="s">
        <v>1086</v>
      </c>
      <c r="F111" s="4">
        <f>Table13[[#This Row],[CAPACITY_kT]]*3.61</f>
        <v>231.04</v>
      </c>
      <c r="G111" s="4">
        <v>30.4474555446937</v>
      </c>
      <c r="H111" s="4">
        <v>49.091997930555301</v>
      </c>
      <c r="I111" s="4"/>
      <c r="J111" s="20"/>
      <c r="K111" s="3"/>
      <c r="L111" s="4">
        <f>89112.1*Table13[[#This Row],[CAPACITY_kT]]/8993</f>
        <v>634.17929500722789</v>
      </c>
      <c r="M111" s="4">
        <f>62378.41*Table13[[#This Row],[CAPACITY_kT]]/8993</f>
        <v>443.92507950628271</v>
      </c>
    </row>
    <row r="112" spans="1:13" x14ac:dyDescent="0.25">
      <c r="A112" s="7" t="s">
        <v>12</v>
      </c>
      <c r="B112" s="3" t="s">
        <v>1074</v>
      </c>
      <c r="C112" s="3" t="s">
        <v>1016</v>
      </c>
      <c r="D112" s="3">
        <v>752</v>
      </c>
      <c r="E112" s="20" t="s">
        <v>1129</v>
      </c>
      <c r="F112" s="4">
        <f>Table13[[#This Row],[CAPACITY_kT]]*3.61</f>
        <v>2714.72</v>
      </c>
      <c r="G112" s="3">
        <v>24.125</v>
      </c>
      <c r="H112" s="3">
        <v>52.744999999999997</v>
      </c>
      <c r="I112" s="3" t="s">
        <v>1133</v>
      </c>
      <c r="J112" s="20"/>
      <c r="K112" s="3"/>
      <c r="L112" s="4">
        <f>89112.1*Table13[[#This Row],[CAPACITY_kT]]/8993</f>
        <v>7451.6067163349271</v>
      </c>
      <c r="M112" s="4">
        <f>62378.41*Table13[[#This Row],[CAPACITY_kT]]/8993</f>
        <v>5216.1196841988212</v>
      </c>
    </row>
    <row r="113" spans="1:13" x14ac:dyDescent="0.25">
      <c r="A113" s="7" t="s">
        <v>13</v>
      </c>
      <c r="B113" s="20" t="s">
        <v>1074</v>
      </c>
      <c r="C113" s="3" t="s">
        <v>1016</v>
      </c>
      <c r="D113" s="20"/>
      <c r="E113" s="20" t="s">
        <v>1087</v>
      </c>
      <c r="F113" s="4">
        <f>Table13[[#This Row],[CAPACITY_kT]]*3.61</f>
        <v>0</v>
      </c>
      <c r="G113" s="20">
        <v>24.118889561518699</v>
      </c>
      <c r="H113" s="20">
        <v>52.751995156952098</v>
      </c>
      <c r="I113" s="3" t="s">
        <v>1132</v>
      </c>
      <c r="J113" s="20" t="s">
        <v>881</v>
      </c>
      <c r="K113" s="3"/>
      <c r="L113" s="4">
        <f>89112.1*Table13[[#This Row],[CAPACITY_kT]]/8993</f>
        <v>0</v>
      </c>
      <c r="M113" s="4">
        <f>62378.41*Table13[[#This Row],[CAPACITY_kT]]/8993</f>
        <v>0</v>
      </c>
    </row>
    <row r="114" spans="1:13" x14ac:dyDescent="0.25">
      <c r="A114" s="7" t="s">
        <v>14</v>
      </c>
      <c r="B114" s="20" t="s">
        <v>1077</v>
      </c>
      <c r="C114" s="3" t="s">
        <v>1016</v>
      </c>
      <c r="D114" s="20">
        <v>305</v>
      </c>
      <c r="E114" s="20" t="s">
        <v>1086</v>
      </c>
      <c r="F114" s="4">
        <f>Table13[[#This Row],[CAPACITY_kT]]*3.61</f>
        <v>1101.05</v>
      </c>
      <c r="G114" s="20">
        <v>27.547557977044601</v>
      </c>
      <c r="H114" s="20">
        <v>52.549412975985298</v>
      </c>
      <c r="I114" s="20"/>
      <c r="J114" s="20"/>
      <c r="K114" s="3"/>
      <c r="L114" s="4">
        <f>89112.1*Table13[[#This Row],[CAPACITY_kT]]/8993</f>
        <v>3022.26070276882</v>
      </c>
      <c r="M114" s="4">
        <f>62378.41*Table13[[#This Row],[CAPACITY_kT]]/8993</f>
        <v>2115.5804570221285</v>
      </c>
    </row>
    <row r="115" spans="1:13" x14ac:dyDescent="0.25">
      <c r="A115" s="7" t="s">
        <v>15</v>
      </c>
      <c r="B115" s="20" t="s">
        <v>1079</v>
      </c>
      <c r="C115" s="3" t="s">
        <v>1016</v>
      </c>
      <c r="D115" s="20">
        <v>200</v>
      </c>
      <c r="E115" s="20" t="s">
        <v>1086</v>
      </c>
      <c r="F115" s="4">
        <f>Table13[[#This Row],[CAPACITY_kT]]*3.61</f>
        <v>722</v>
      </c>
      <c r="G115" s="20">
        <v>30.480269261508901</v>
      </c>
      <c r="H115" s="20">
        <v>49.090559255025298</v>
      </c>
      <c r="I115" s="20"/>
      <c r="J115" s="20"/>
      <c r="K115" s="3"/>
      <c r="L115" s="4">
        <f>89112.1*Table13[[#This Row],[CAPACITY_kT]]/8993</f>
        <v>1981.810296897587</v>
      </c>
      <c r="M115" s="4">
        <f>62378.41*Table13[[#This Row],[CAPACITY_kT]]/8993</f>
        <v>1387.2658734571332</v>
      </c>
    </row>
    <row r="116" spans="1:13" x14ac:dyDescent="0.25">
      <c r="A116" s="7" t="s">
        <v>16</v>
      </c>
      <c r="B116" s="20" t="s">
        <v>1111</v>
      </c>
      <c r="C116" s="3" t="s">
        <v>1016</v>
      </c>
      <c r="D116" s="20">
        <v>450</v>
      </c>
      <c r="E116" s="20" t="s">
        <v>1086</v>
      </c>
      <c r="F116" s="4">
        <f>Table13[[#This Row],[CAPACITY_kT]]*3.61</f>
        <v>1624.5</v>
      </c>
      <c r="G116" s="20">
        <v>27.5762581352318</v>
      </c>
      <c r="H116" s="20">
        <v>52.532520416665101</v>
      </c>
      <c r="I116" s="20" t="s">
        <v>1017</v>
      </c>
      <c r="J116" s="20" t="s">
        <v>881</v>
      </c>
      <c r="K116" s="3"/>
      <c r="L116" s="4">
        <f>89112.1*Table13[[#This Row],[CAPACITY_kT]]/8993</f>
        <v>4459.0731680195704</v>
      </c>
      <c r="M116" s="4">
        <f>62378.41*Table13[[#This Row],[CAPACITY_kT]]/8993</f>
        <v>3121.34821527855</v>
      </c>
    </row>
    <row r="117" spans="1:13" x14ac:dyDescent="0.25">
      <c r="A117" s="7" t="s">
        <v>17</v>
      </c>
      <c r="B117" s="3" t="s">
        <v>1112</v>
      </c>
      <c r="C117" s="3" t="s">
        <v>1016</v>
      </c>
      <c r="D117" s="20">
        <v>740</v>
      </c>
      <c r="E117" s="20" t="s">
        <v>1090</v>
      </c>
      <c r="F117" s="4">
        <f>Table13[[#This Row],[CAPACITY_kT]]*3.61</f>
        <v>2671.4</v>
      </c>
      <c r="G117" s="20">
        <v>27.032453559994899</v>
      </c>
      <c r="H117" s="20">
        <v>49.566306226868498</v>
      </c>
      <c r="I117" s="20"/>
      <c r="J117" s="20"/>
      <c r="K117" s="3"/>
      <c r="L117" s="4">
        <f>89112.1*Table13[[#This Row],[CAPACITY_kT]]/8993</f>
        <v>7332.698098521073</v>
      </c>
      <c r="M117" s="4">
        <f>62378.41*Table13[[#This Row],[CAPACITY_kT]]/8993</f>
        <v>5132.883731791394</v>
      </c>
    </row>
    <row r="118" spans="1:13" x14ac:dyDescent="0.25">
      <c r="A118" s="7" t="s">
        <v>18</v>
      </c>
      <c r="B118" s="7" t="s">
        <v>1113</v>
      </c>
      <c r="C118" s="20" t="s">
        <v>1016</v>
      </c>
      <c r="D118" s="20">
        <v>420</v>
      </c>
      <c r="E118" s="20" t="s">
        <v>1128</v>
      </c>
      <c r="F118" s="4">
        <f>Table13[[#This Row],[CAPACITY_kT]]*3.61</f>
        <v>1516.2</v>
      </c>
      <c r="G118" s="20">
        <v>23.998477968277601</v>
      </c>
      <c r="H118" s="20">
        <v>38.2361562558903</v>
      </c>
      <c r="I118" s="20"/>
      <c r="J118" s="20"/>
      <c r="K118" s="3"/>
      <c r="L118" s="4">
        <f>89112.1*Table13[[#This Row],[CAPACITY_kT]]/8993</f>
        <v>4161.8016234849329</v>
      </c>
      <c r="M118" s="4">
        <f>62378.41*Table13[[#This Row],[CAPACITY_kT]]/8993</f>
        <v>2913.2583342599805</v>
      </c>
    </row>
    <row r="119" spans="1:13" x14ac:dyDescent="0.25">
      <c r="A119" s="7" t="s">
        <v>19</v>
      </c>
      <c r="B119" s="7" t="s">
        <v>1082</v>
      </c>
      <c r="C119" s="3" t="s">
        <v>1016</v>
      </c>
      <c r="D119" s="20">
        <v>900</v>
      </c>
      <c r="E119" s="20" t="s">
        <v>1088</v>
      </c>
      <c r="F119" s="4">
        <f>Table13[[#This Row],[CAPACITY_kT]]*3.61</f>
        <v>3249</v>
      </c>
      <c r="G119" s="20">
        <v>22.714299478483898</v>
      </c>
      <c r="H119" s="20">
        <v>39.0184819863561</v>
      </c>
      <c r="I119" s="20"/>
      <c r="J119" s="20"/>
      <c r="K119" s="3"/>
      <c r="L119" s="4">
        <f>89112.1*Table13[[#This Row],[CAPACITY_kT]]/8993</f>
        <v>8918.1463360391408</v>
      </c>
      <c r="M119" s="4">
        <f>62378.41*Table13[[#This Row],[CAPACITY_kT]]/8993</f>
        <v>6242.6964305571</v>
      </c>
    </row>
    <row r="120" spans="1:13" x14ac:dyDescent="0.25">
      <c r="A120" s="7" t="s">
        <v>20</v>
      </c>
      <c r="B120" s="20" t="s">
        <v>1084</v>
      </c>
      <c r="C120" s="3" t="s">
        <v>1016</v>
      </c>
      <c r="D120" s="20">
        <v>400</v>
      </c>
      <c r="E120" s="20" t="s">
        <v>1130</v>
      </c>
      <c r="F120" s="4">
        <f>Table13[[#This Row],[CAPACITY_kT]]*3.61</f>
        <v>1444</v>
      </c>
      <c r="G120" s="20">
        <v>26.945050717844801</v>
      </c>
      <c r="H120" s="20">
        <v>49.482955593622997</v>
      </c>
      <c r="I120" s="20" t="s">
        <v>1132</v>
      </c>
      <c r="J120" s="20"/>
      <c r="K120" s="3"/>
      <c r="L120" s="4">
        <f>89112.1*Table13[[#This Row],[CAPACITY_kT]]/8993</f>
        <v>3963.620593795174</v>
      </c>
      <c r="M120" s="4">
        <f>62378.41*Table13[[#This Row],[CAPACITY_kT]]/8993</f>
        <v>2774.5317469142665</v>
      </c>
    </row>
    <row r="121" spans="1:13" x14ac:dyDescent="0.25">
      <c r="A121" s="7" t="s">
        <v>21</v>
      </c>
      <c r="B121" s="20" t="s">
        <v>1114</v>
      </c>
      <c r="C121" s="3" t="s">
        <v>1016</v>
      </c>
      <c r="D121" s="20">
        <v>450</v>
      </c>
      <c r="E121" s="20" t="s">
        <v>1086</v>
      </c>
      <c r="F121" s="4">
        <f>Table13[[#This Row],[CAPACITY_kT]]*3.61</f>
        <v>1624.5</v>
      </c>
      <c r="G121" s="20">
        <v>35.685379195192901</v>
      </c>
      <c r="H121" s="20">
        <v>51.3743399976455</v>
      </c>
      <c r="I121" s="20" t="s">
        <v>1017</v>
      </c>
      <c r="J121" s="20"/>
      <c r="K121" s="20" t="s">
        <v>758</v>
      </c>
      <c r="L121" s="4">
        <f>89112.1*Table13[[#This Row],[CAPACITY_kT]]/8993</f>
        <v>4459.0731680195704</v>
      </c>
      <c r="M121" s="4">
        <f>62378.41*Table13[[#This Row],[CAPACITY_kT]]/8993</f>
        <v>3121.34821527855</v>
      </c>
    </row>
    <row r="122" spans="1:13" x14ac:dyDescent="0.25">
      <c r="A122" s="7" t="s">
        <v>22</v>
      </c>
      <c r="B122" s="20" t="s">
        <v>1105</v>
      </c>
      <c r="C122" s="3" t="s">
        <v>1016</v>
      </c>
      <c r="D122" s="20">
        <v>430</v>
      </c>
      <c r="E122" s="20" t="s">
        <v>1090</v>
      </c>
      <c r="F122" s="4">
        <f>Table13[[#This Row],[CAPACITY_kT]]*3.61</f>
        <v>1552.3</v>
      </c>
      <c r="G122" s="20">
        <v>27.0309844641368</v>
      </c>
      <c r="H122" s="20">
        <v>49.523682063340097</v>
      </c>
      <c r="I122" s="20"/>
      <c r="J122" s="20"/>
      <c r="K122" s="3"/>
      <c r="L122" s="4">
        <f>89112.1*Table13[[#This Row],[CAPACITY_kT]]/8993</f>
        <v>4260.892138329812</v>
      </c>
      <c r="M122" s="4">
        <f>62378.41*Table13[[#This Row],[CAPACITY_kT]]/8993</f>
        <v>2982.6216279328369</v>
      </c>
    </row>
    <row r="123" spans="1:13" x14ac:dyDescent="0.25">
      <c r="A123" s="7" t="s">
        <v>23</v>
      </c>
      <c r="B123" s="16" t="s">
        <v>1115</v>
      </c>
      <c r="C123" s="20" t="s">
        <v>1016</v>
      </c>
      <c r="D123" s="20">
        <v>340</v>
      </c>
      <c r="E123" s="4"/>
      <c r="F123" s="4">
        <f>Table13[[#This Row],[CAPACITY_kT]]*3.61</f>
        <v>1227.3999999999999</v>
      </c>
      <c r="G123" s="20">
        <v>24.482532313804501</v>
      </c>
      <c r="H123" s="20">
        <v>56.608345956054997</v>
      </c>
      <c r="I123" s="20"/>
      <c r="J123" s="20"/>
      <c r="K123" s="3"/>
      <c r="L123" s="4">
        <f>89112.1*Table13[[#This Row],[CAPACITY_kT]]/8993</f>
        <v>3369.0775047258985</v>
      </c>
      <c r="M123" s="4">
        <f>62378.41*Table13[[#This Row],[CAPACITY_kT]]/8993</f>
        <v>2358.3519848771271</v>
      </c>
    </row>
    <row r="124" spans="1:13" x14ac:dyDescent="0.25">
      <c r="A124" s="7" t="s">
        <v>24</v>
      </c>
      <c r="B124" s="7" t="s">
        <v>1116</v>
      </c>
      <c r="C124" s="20" t="s">
        <v>1016</v>
      </c>
      <c r="D124" s="20">
        <v>455</v>
      </c>
      <c r="E124" s="20" t="s">
        <v>1128</v>
      </c>
      <c r="F124" s="4">
        <f>Table13[[#This Row],[CAPACITY_kT]]*3.61</f>
        <v>1642.55</v>
      </c>
      <c r="G124" s="20">
        <v>27.045068259248801</v>
      </c>
      <c r="H124" s="20">
        <v>49.586393264359003</v>
      </c>
      <c r="I124" s="20"/>
      <c r="J124" s="20"/>
      <c r="K124" s="3"/>
      <c r="L124" s="4">
        <f>89112.1*Table13[[#This Row],[CAPACITY_kT]]/8993</f>
        <v>4508.6184254420104</v>
      </c>
      <c r="M124" s="4">
        <f>62378.41*Table13[[#This Row],[CAPACITY_kT]]/8993</f>
        <v>3156.0298621149782</v>
      </c>
    </row>
    <row r="125" spans="1:13" x14ac:dyDescent="0.25">
      <c r="A125" s="7" t="s">
        <v>25</v>
      </c>
      <c r="B125" s="20" t="s">
        <v>1085</v>
      </c>
      <c r="C125" s="3" t="s">
        <v>1016</v>
      </c>
      <c r="D125" s="20">
        <v>58</v>
      </c>
      <c r="E125" s="20" t="s">
        <v>1086</v>
      </c>
      <c r="F125" s="4">
        <f>Table13[[#This Row],[CAPACITY_kT]]*3.61</f>
        <v>209.38</v>
      </c>
      <c r="G125" s="20">
        <v>38.068794902363003</v>
      </c>
      <c r="H125" s="20">
        <v>46.149550525770003</v>
      </c>
      <c r="I125" s="20"/>
      <c r="J125" s="20"/>
      <c r="K125" s="3"/>
      <c r="L125" s="4">
        <f>89112.1*Table13[[#This Row],[CAPACITY_kT]]/8993</f>
        <v>574.72498610030027</v>
      </c>
      <c r="M125" s="4">
        <f>62378.41*Table13[[#This Row],[CAPACITY_kT]]/8993</f>
        <v>402.30710330256869</v>
      </c>
    </row>
    <row r="126" spans="1:13" x14ac:dyDescent="0.25">
      <c r="A126" s="7" t="s">
        <v>26</v>
      </c>
      <c r="B126" s="7" t="s">
        <v>1107</v>
      </c>
      <c r="C126" s="3" t="s">
        <v>1016</v>
      </c>
      <c r="D126" s="20">
        <v>400</v>
      </c>
      <c r="E126" s="20" t="s">
        <v>1090</v>
      </c>
      <c r="F126" s="4">
        <f>Table13[[#This Row],[CAPACITY_kT]]*3.61</f>
        <v>1444</v>
      </c>
      <c r="G126" s="20">
        <v>23.9825494873064</v>
      </c>
      <c r="H126" s="20">
        <v>38.260426463938202</v>
      </c>
      <c r="I126" s="20"/>
      <c r="J126" s="20"/>
      <c r="K126" s="3"/>
      <c r="L126" s="4">
        <f>89112.1*Table13[[#This Row],[CAPACITY_kT]]/8993</f>
        <v>3963.620593795174</v>
      </c>
      <c r="M126" s="4">
        <f>62378.41*Table13[[#This Row],[CAPACITY_kT]]/8993</f>
        <v>2774.5317469142665</v>
      </c>
    </row>
    <row r="127" spans="1:13" x14ac:dyDescent="0.25">
      <c r="A127" s="7" t="s">
        <v>27</v>
      </c>
      <c r="B127" s="7" t="s">
        <v>1117</v>
      </c>
      <c r="C127" s="20" t="s">
        <v>1016</v>
      </c>
      <c r="D127" s="20">
        <v>260</v>
      </c>
      <c r="E127" s="20" t="s">
        <v>1134</v>
      </c>
      <c r="F127" s="4">
        <f>Table13[[#This Row],[CAPACITY_kT]]*3.61</f>
        <v>938.6</v>
      </c>
      <c r="G127" s="20">
        <v>23.986311788751301</v>
      </c>
      <c r="H127" s="20">
        <v>38.228430017007803</v>
      </c>
      <c r="I127" s="20"/>
      <c r="J127" s="20"/>
      <c r="K127" s="3"/>
      <c r="L127" s="4">
        <f>89112.1*Table13[[#This Row],[CAPACITY_kT]]/8993</f>
        <v>2576.3533859668632</v>
      </c>
      <c r="M127" s="4">
        <f>62378.41*Table13[[#This Row],[CAPACITY_kT]]/8993</f>
        <v>1803.4456354942736</v>
      </c>
    </row>
    <row r="128" spans="1:13" x14ac:dyDescent="0.25">
      <c r="A128" s="7" t="s">
        <v>28</v>
      </c>
      <c r="B128" s="2"/>
      <c r="C128" s="3" t="s">
        <v>1016</v>
      </c>
      <c r="D128" s="20">
        <v>150</v>
      </c>
      <c r="E128" s="20" t="s">
        <v>1086</v>
      </c>
      <c r="F128" s="4">
        <f>Table13[[#This Row],[CAPACITY_kT]]*3.61</f>
        <v>541.5</v>
      </c>
      <c r="G128" s="20">
        <v>30.491387680413698</v>
      </c>
      <c r="H128" s="20">
        <v>49.094918933011897</v>
      </c>
      <c r="I128" s="20"/>
      <c r="J128" s="20">
        <v>2017</v>
      </c>
      <c r="K128" s="3"/>
      <c r="L128" s="4">
        <f>89112.1*Table13[[#This Row],[CAPACITY_kT]]/8993</f>
        <v>1486.3577226731902</v>
      </c>
      <c r="M128" s="4">
        <f>62378.41*Table13[[#This Row],[CAPACITY_kT]]/8993</f>
        <v>1040.4494050928499</v>
      </c>
    </row>
    <row r="129" spans="1:12" x14ac:dyDescent="0.25">
      <c r="A129" s="7"/>
      <c r="B129" s="2"/>
      <c r="C129" s="2"/>
      <c r="D129" s="4"/>
      <c r="E129" s="4"/>
      <c r="F129" s="4"/>
      <c r="G129" s="3"/>
      <c r="H129" s="3"/>
      <c r="I129" s="4"/>
      <c r="J129" s="4"/>
      <c r="K129" s="3"/>
      <c r="L129" s="17"/>
    </row>
    <row r="130" spans="1:12" x14ac:dyDescent="0.25">
      <c r="A130" s="7"/>
      <c r="B130" s="2"/>
      <c r="C130" s="2"/>
      <c r="D130" s="4"/>
      <c r="E130" s="4"/>
      <c r="F130" s="4"/>
      <c r="G130" s="3"/>
      <c r="H130" s="3"/>
      <c r="I130" s="4"/>
      <c r="J130" s="4"/>
      <c r="K130" s="3"/>
      <c r="L130" s="17"/>
    </row>
    <row r="131" spans="1:12" x14ac:dyDescent="0.25">
      <c r="A131" s="7"/>
      <c r="B131" s="2"/>
      <c r="C131" s="2"/>
      <c r="D131" s="4"/>
      <c r="E131" s="4"/>
      <c r="F131" s="4"/>
      <c r="G131" s="3"/>
      <c r="H131" s="3"/>
      <c r="I131" s="4"/>
      <c r="J131" s="4"/>
      <c r="K131" s="3"/>
      <c r="L131" s="17"/>
    </row>
    <row r="132" spans="1:12" x14ac:dyDescent="0.25">
      <c r="A132" s="7"/>
      <c r="B132" s="2"/>
      <c r="C132" s="2"/>
      <c r="D132" s="4"/>
      <c r="E132" s="4"/>
      <c r="F132" s="4"/>
      <c r="G132" s="3"/>
      <c r="H132" s="3"/>
      <c r="I132" s="4"/>
      <c r="J132" s="4"/>
      <c r="K132" s="3"/>
      <c r="L132" s="17"/>
    </row>
    <row r="133" spans="1:12" x14ac:dyDescent="0.25">
      <c r="A133" s="7"/>
      <c r="B133" s="2"/>
      <c r="C133" s="2"/>
      <c r="D133" s="4"/>
      <c r="E133" s="4"/>
      <c r="F133" s="4"/>
      <c r="G133" s="3"/>
      <c r="H133" s="3"/>
      <c r="I133" s="4"/>
      <c r="J133" s="4"/>
      <c r="K133" s="3"/>
      <c r="L133" s="17"/>
    </row>
    <row r="134" spans="1:12" x14ac:dyDescent="0.25">
      <c r="A134" s="7"/>
      <c r="B134" s="2"/>
      <c r="C134" s="2"/>
      <c r="D134" s="4"/>
      <c r="E134" s="4"/>
      <c r="F134" s="4"/>
      <c r="G134" s="3"/>
      <c r="H134" s="3"/>
      <c r="I134" s="4"/>
      <c r="J134" s="4"/>
      <c r="K134" s="3"/>
      <c r="L134" s="17"/>
    </row>
    <row r="135" spans="1:12" x14ac:dyDescent="0.25">
      <c r="A135" s="7"/>
      <c r="B135" s="2"/>
      <c r="C135" s="2"/>
      <c r="D135" s="4"/>
      <c r="E135" s="4"/>
      <c r="F135" s="4"/>
      <c r="G135" s="3"/>
      <c r="H135" s="3"/>
      <c r="I135" s="4"/>
      <c r="J135" s="4"/>
      <c r="K135" s="3"/>
      <c r="L135" s="17"/>
    </row>
    <row r="136" spans="1:12" x14ac:dyDescent="0.25">
      <c r="A136" s="7"/>
      <c r="B136" s="2"/>
      <c r="C136" s="2"/>
      <c r="D136" s="4"/>
      <c r="E136" s="4"/>
      <c r="F136" s="4"/>
      <c r="G136" s="3"/>
      <c r="H136" s="3"/>
      <c r="I136" s="4"/>
      <c r="J136" s="4"/>
      <c r="K136" s="3"/>
      <c r="L136" s="17"/>
    </row>
    <row r="137" spans="1:12" x14ac:dyDescent="0.25">
      <c r="A137" s="7"/>
      <c r="B137" s="5"/>
      <c r="C137" s="2"/>
      <c r="D137" s="4"/>
      <c r="E137" s="4"/>
      <c r="F137" s="4"/>
      <c r="G137" s="3"/>
      <c r="H137" s="3"/>
      <c r="I137" s="4"/>
      <c r="J137" s="4"/>
      <c r="K137" s="3"/>
      <c r="L137" s="17"/>
    </row>
    <row r="138" spans="1:12" x14ac:dyDescent="0.25">
      <c r="A138" s="7"/>
      <c r="B138" s="2"/>
      <c r="C138" s="2"/>
      <c r="D138" s="4"/>
      <c r="E138" s="4"/>
      <c r="F138" s="4"/>
      <c r="G138" s="3"/>
      <c r="H138" s="3"/>
      <c r="I138" s="4"/>
      <c r="J138" s="4"/>
      <c r="K138" s="3"/>
      <c r="L138" s="17"/>
    </row>
    <row r="139" spans="1:12" x14ac:dyDescent="0.25">
      <c r="A139" s="7"/>
      <c r="B139" s="2"/>
      <c r="C139" s="2"/>
      <c r="D139" s="4"/>
      <c r="E139" s="4"/>
      <c r="F139" s="4"/>
      <c r="G139" s="3"/>
      <c r="H139" s="3"/>
      <c r="I139" s="4"/>
      <c r="J139" s="4"/>
      <c r="K139" s="3"/>
      <c r="L139" s="17"/>
    </row>
    <row r="140" spans="1:12" x14ac:dyDescent="0.25">
      <c r="A140" s="7"/>
      <c r="B140" s="2"/>
      <c r="C140" s="2"/>
      <c r="D140" s="4"/>
      <c r="E140" s="4"/>
      <c r="F140" s="4"/>
      <c r="G140" s="3"/>
      <c r="H140" s="3"/>
      <c r="I140" s="4"/>
      <c r="J140" s="4"/>
      <c r="K140" s="3"/>
      <c r="L140" s="17"/>
    </row>
    <row r="141" spans="1:12" x14ac:dyDescent="0.25">
      <c r="A141" s="7"/>
      <c r="B141" s="3"/>
      <c r="C141" s="2"/>
      <c r="D141" s="4"/>
      <c r="E141" s="4"/>
      <c r="F141" s="4"/>
      <c r="G141" s="3"/>
      <c r="H141" s="3"/>
      <c r="I141" s="4"/>
      <c r="J141" s="4"/>
      <c r="K141" s="3"/>
      <c r="L141" s="17"/>
    </row>
    <row r="142" spans="1:12" x14ac:dyDescent="0.25">
      <c r="A142" s="7"/>
      <c r="B142" s="2"/>
      <c r="C142" s="2"/>
      <c r="D142" s="4"/>
      <c r="E142" s="4"/>
      <c r="F142" s="4"/>
      <c r="G142" s="3"/>
      <c r="H142" s="3"/>
      <c r="I142" s="4"/>
      <c r="J142" s="4"/>
      <c r="K142" s="3"/>
      <c r="L142" s="17"/>
    </row>
    <row r="143" spans="1:12" x14ac:dyDescent="0.25">
      <c r="A143" s="7"/>
      <c r="B143" s="2"/>
      <c r="C143" s="2"/>
      <c r="D143" s="4"/>
      <c r="E143" s="4"/>
      <c r="F143" s="4"/>
      <c r="G143" s="3"/>
      <c r="H143" s="3"/>
      <c r="I143" s="4"/>
      <c r="J143" s="4"/>
      <c r="K143" s="3"/>
      <c r="L143" s="17"/>
    </row>
    <row r="144" spans="1:12" x14ac:dyDescent="0.25">
      <c r="A144" s="7"/>
      <c r="B144" s="2"/>
      <c r="C144" s="2"/>
      <c r="D144" s="4"/>
      <c r="E144" s="4"/>
      <c r="F144" s="4"/>
      <c r="G144" s="3"/>
      <c r="H144" s="3"/>
      <c r="I144" s="4"/>
      <c r="J144" s="4"/>
      <c r="K144" s="3"/>
      <c r="L144" s="17"/>
    </row>
    <row r="145" spans="1:12" x14ac:dyDescent="0.25">
      <c r="A145" s="7"/>
      <c r="B145" s="2"/>
      <c r="C145" s="2"/>
      <c r="D145" s="4"/>
      <c r="E145" s="4"/>
      <c r="F145" s="4"/>
      <c r="G145" s="3"/>
      <c r="H145" s="3"/>
      <c r="I145" s="4"/>
      <c r="J145" s="4"/>
      <c r="K145" s="3"/>
      <c r="L145" s="17"/>
    </row>
    <row r="146" spans="1:12" x14ac:dyDescent="0.25">
      <c r="A146" s="7"/>
      <c r="B146" s="2"/>
      <c r="C146" s="2"/>
      <c r="D146" s="4"/>
      <c r="E146" s="4"/>
      <c r="F146" s="4"/>
      <c r="G146" s="3"/>
      <c r="H146" s="3"/>
      <c r="I146" s="4"/>
      <c r="J146" s="4"/>
      <c r="K146" s="3"/>
      <c r="L146" s="17"/>
    </row>
    <row r="147" spans="1:12" x14ac:dyDescent="0.25">
      <c r="A147" s="7"/>
      <c r="B147" s="2"/>
      <c r="C147" s="2"/>
      <c r="D147" s="4"/>
      <c r="E147" s="4"/>
      <c r="F147" s="4"/>
      <c r="G147" s="3"/>
      <c r="H147" s="3"/>
      <c r="I147" s="4"/>
      <c r="J147" s="4"/>
      <c r="K147" s="3"/>
      <c r="L147" s="17"/>
    </row>
    <row r="148" spans="1:12" x14ac:dyDescent="0.25">
      <c r="A148" s="7"/>
      <c r="B148" s="2"/>
      <c r="C148" s="2"/>
      <c r="D148" s="4"/>
      <c r="E148" s="4"/>
      <c r="F148" s="4"/>
      <c r="G148" s="3"/>
      <c r="H148" s="3"/>
      <c r="I148" s="4"/>
      <c r="J148" s="4"/>
      <c r="K148" s="3"/>
      <c r="L148" s="17"/>
    </row>
    <row r="149" spans="1:12" x14ac:dyDescent="0.25">
      <c r="A149" s="7"/>
      <c r="B149" s="2"/>
      <c r="C149" s="2"/>
      <c r="D149" s="4"/>
      <c r="E149" s="4"/>
      <c r="F149" s="4"/>
      <c r="G149" s="3"/>
      <c r="H149" s="3"/>
      <c r="I149" s="4"/>
      <c r="J149" s="4"/>
      <c r="K149" s="3"/>
      <c r="L149" s="17"/>
    </row>
    <row r="150" spans="1:12" x14ac:dyDescent="0.25">
      <c r="A150" s="7"/>
      <c r="B150" s="2"/>
      <c r="C150" s="2"/>
      <c r="D150" s="4"/>
      <c r="E150" s="4"/>
      <c r="F150" s="4"/>
      <c r="G150" s="4"/>
      <c r="H150" s="4"/>
      <c r="I150" s="4"/>
      <c r="J150" s="4"/>
      <c r="K150" s="3"/>
      <c r="L150" s="17"/>
    </row>
    <row r="151" spans="1:12" x14ac:dyDescent="0.25">
      <c r="A151" s="7"/>
      <c r="B151" s="2"/>
      <c r="C151" s="2"/>
      <c r="D151" s="4"/>
      <c r="E151" s="4"/>
      <c r="F151" s="4"/>
      <c r="G151" s="4"/>
      <c r="H151" s="4"/>
      <c r="I151" s="4"/>
      <c r="J151" s="4"/>
      <c r="K151" s="3"/>
      <c r="L151" s="17"/>
    </row>
    <row r="152" spans="1:12" x14ac:dyDescent="0.25">
      <c r="A152" s="7"/>
      <c r="B152" s="2"/>
      <c r="C152" s="2"/>
      <c r="D152" s="4"/>
      <c r="E152" s="4"/>
      <c r="F152" s="4"/>
      <c r="G152" s="4"/>
      <c r="H152" s="4"/>
      <c r="I152" s="4"/>
      <c r="J152" s="4"/>
      <c r="K152" s="3"/>
      <c r="L152" s="17"/>
    </row>
    <row r="153" spans="1:12" x14ac:dyDescent="0.25">
      <c r="A153" s="7"/>
      <c r="B153" s="2"/>
      <c r="C153" s="2"/>
      <c r="D153" s="4"/>
      <c r="E153" s="4"/>
      <c r="F153" s="4"/>
      <c r="G153" s="4"/>
      <c r="H153" s="4"/>
      <c r="I153" s="4"/>
      <c r="J153" s="4"/>
      <c r="K153" s="3"/>
      <c r="L153" s="17"/>
    </row>
    <row r="154" spans="1:12" x14ac:dyDescent="0.25">
      <c r="A154" s="7"/>
      <c r="B154" s="2"/>
      <c r="C154" s="2"/>
      <c r="D154" s="4"/>
      <c r="E154" s="4"/>
      <c r="F154" s="4"/>
      <c r="G154" s="4"/>
      <c r="H154" s="4"/>
      <c r="I154" s="4"/>
      <c r="J154" s="4"/>
      <c r="K154" s="3"/>
      <c r="L154" s="17"/>
    </row>
    <row r="155" spans="1:12" x14ac:dyDescent="0.25">
      <c r="A155" s="7"/>
      <c r="B155" s="2"/>
      <c r="C155" s="2"/>
      <c r="D155" s="4"/>
      <c r="E155" s="4"/>
      <c r="F155" s="4"/>
      <c r="G155" s="4"/>
      <c r="H155" s="4"/>
      <c r="I155" s="4"/>
      <c r="J155" s="4"/>
      <c r="K155" s="3"/>
      <c r="L155" s="17"/>
    </row>
    <row r="156" spans="1:12" x14ac:dyDescent="0.25">
      <c r="A156" s="7"/>
      <c r="B156" s="2"/>
      <c r="C156" s="2"/>
      <c r="D156" s="4"/>
      <c r="E156" s="4"/>
      <c r="F156" s="4"/>
      <c r="G156" s="4"/>
      <c r="H156" s="4"/>
      <c r="I156" s="4"/>
      <c r="J156" s="4"/>
      <c r="K156" s="3"/>
      <c r="L156" s="17"/>
    </row>
    <row r="157" spans="1:12" x14ac:dyDescent="0.25">
      <c r="A157" s="7"/>
      <c r="B157" s="2"/>
      <c r="C157" s="2"/>
      <c r="D157" s="4"/>
      <c r="E157" s="4"/>
      <c r="F157" s="4"/>
      <c r="G157" s="4"/>
      <c r="H157" s="4"/>
      <c r="I157" s="4"/>
      <c r="J157" s="4"/>
      <c r="K157" s="3"/>
      <c r="L157" s="17"/>
    </row>
    <row r="158" spans="1:12" x14ac:dyDescent="0.25">
      <c r="A158" s="7"/>
      <c r="B158" s="2"/>
      <c r="C158" s="2"/>
      <c r="D158" s="4"/>
      <c r="E158" s="4"/>
      <c r="F158" s="4"/>
      <c r="G158" s="4"/>
      <c r="H158" s="4"/>
      <c r="I158" s="4"/>
      <c r="J158" s="4"/>
      <c r="K158" s="3"/>
      <c r="L158" s="17"/>
    </row>
    <row r="159" spans="1:12" x14ac:dyDescent="0.25">
      <c r="A159" s="7"/>
      <c r="B159" s="2"/>
      <c r="C159" s="2"/>
      <c r="D159" s="4"/>
      <c r="E159" s="4"/>
      <c r="F159" s="4"/>
      <c r="G159" s="4"/>
      <c r="H159" s="4"/>
      <c r="I159" s="4"/>
      <c r="J159" s="4"/>
      <c r="K159" s="3"/>
      <c r="L159" s="17"/>
    </row>
    <row r="160" spans="1:12" x14ac:dyDescent="0.25">
      <c r="A160" s="7"/>
      <c r="B160" s="5"/>
      <c r="C160" s="2"/>
      <c r="D160" s="4"/>
      <c r="E160" s="4"/>
      <c r="F160" s="4"/>
      <c r="G160" s="4"/>
      <c r="H160" s="4"/>
      <c r="I160" s="4"/>
      <c r="J160" s="4"/>
      <c r="K160" s="3"/>
      <c r="L160" s="17"/>
    </row>
    <row r="161" spans="1:12" x14ac:dyDescent="0.25">
      <c r="A161" s="7"/>
      <c r="B161" s="2"/>
      <c r="C161" s="2"/>
      <c r="D161" s="4"/>
      <c r="E161" s="4"/>
      <c r="F161" s="4"/>
      <c r="G161" s="4"/>
      <c r="H161" s="4"/>
      <c r="I161" s="4"/>
      <c r="J161" s="4"/>
      <c r="K161" s="3"/>
      <c r="L161" s="17"/>
    </row>
    <row r="162" spans="1:12" x14ac:dyDescent="0.25">
      <c r="A162" s="7"/>
      <c r="B162" s="2"/>
      <c r="C162" s="2"/>
      <c r="D162" s="4"/>
      <c r="E162" s="4"/>
      <c r="F162" s="4"/>
      <c r="G162" s="4"/>
      <c r="H162" s="4"/>
      <c r="I162" s="4"/>
      <c r="J162" s="4"/>
      <c r="K162" s="3"/>
      <c r="L162" s="17"/>
    </row>
    <row r="163" spans="1:12" x14ac:dyDescent="0.25">
      <c r="A163" s="7"/>
      <c r="B163" s="2"/>
      <c r="C163" s="2"/>
      <c r="D163" s="4"/>
      <c r="E163" s="4"/>
      <c r="F163" s="4"/>
      <c r="G163" s="4"/>
      <c r="H163" s="4"/>
      <c r="I163" s="4"/>
      <c r="J163" s="4"/>
      <c r="K163" s="3"/>
      <c r="L163" s="17"/>
    </row>
    <row r="164" spans="1:12" x14ac:dyDescent="0.25">
      <c r="A164" s="7"/>
      <c r="B164" s="2"/>
      <c r="C164" s="2"/>
      <c r="D164" s="4"/>
      <c r="E164" s="4"/>
      <c r="F164" s="4"/>
      <c r="G164" s="4"/>
      <c r="H164" s="4"/>
      <c r="I164" s="4"/>
      <c r="J164" s="4"/>
      <c r="K164" s="3"/>
      <c r="L164" s="17"/>
    </row>
    <row r="165" spans="1:12" x14ac:dyDescent="0.25">
      <c r="A165" s="7"/>
      <c r="B165" s="2"/>
      <c r="C165" s="2"/>
      <c r="D165" s="4"/>
      <c r="E165" s="4"/>
      <c r="F165" s="4"/>
      <c r="G165" s="4"/>
      <c r="H165" s="4"/>
      <c r="I165" s="4"/>
      <c r="J165" s="4"/>
      <c r="K165" s="3"/>
      <c r="L165" s="17"/>
    </row>
    <row r="166" spans="1:12" x14ac:dyDescent="0.25">
      <c r="A166" s="7"/>
      <c r="B166" s="2"/>
      <c r="C166" s="2"/>
      <c r="D166" s="4"/>
      <c r="E166" s="4"/>
      <c r="F166" s="4"/>
      <c r="G166" s="4"/>
      <c r="H166" s="4"/>
      <c r="I166" s="4"/>
      <c r="J166" s="4"/>
      <c r="K166" s="3"/>
      <c r="L166" s="17"/>
    </row>
    <row r="167" spans="1:12" x14ac:dyDescent="0.25">
      <c r="A167" s="7"/>
      <c r="B167" s="5"/>
      <c r="C167" s="2"/>
      <c r="D167" s="4"/>
      <c r="E167" s="4"/>
      <c r="F167" s="4"/>
      <c r="G167" s="4"/>
      <c r="H167" s="4"/>
      <c r="I167" s="4"/>
      <c r="J167" s="4"/>
      <c r="K167" s="3"/>
      <c r="L167" s="17"/>
    </row>
    <row r="168" spans="1:12" x14ac:dyDescent="0.25">
      <c r="A168" s="7"/>
      <c r="B168" s="5"/>
      <c r="C168" s="2"/>
      <c r="D168" s="4"/>
      <c r="E168" s="4"/>
      <c r="F168" s="4"/>
      <c r="G168" s="4"/>
      <c r="H168" s="4"/>
      <c r="I168" s="4"/>
      <c r="J168" s="4"/>
      <c r="K168" s="3"/>
      <c r="L168" s="17"/>
    </row>
    <row r="169" spans="1:12" x14ac:dyDescent="0.25">
      <c r="A169" s="7"/>
      <c r="B169" s="5"/>
      <c r="C169" s="2"/>
      <c r="D169" s="4"/>
      <c r="E169" s="4"/>
      <c r="F169" s="4"/>
      <c r="G169" s="4"/>
      <c r="H169" s="4"/>
      <c r="I169" s="4"/>
      <c r="J169" s="4"/>
      <c r="K169" s="3"/>
      <c r="L169" s="17"/>
    </row>
    <row r="170" spans="1:12" x14ac:dyDescent="0.25">
      <c r="A170" s="7"/>
      <c r="B170" s="5"/>
      <c r="C170" s="2"/>
      <c r="D170" s="4"/>
      <c r="E170" s="4"/>
      <c r="F170" s="4"/>
      <c r="G170" s="4"/>
      <c r="H170" s="4"/>
      <c r="I170" s="4"/>
      <c r="J170" s="4"/>
      <c r="K170" s="3"/>
      <c r="L170" s="17"/>
    </row>
    <row r="171" spans="1:12" x14ac:dyDescent="0.25">
      <c r="A171" s="7"/>
      <c r="B171" s="5"/>
      <c r="C171" s="2"/>
      <c r="D171" s="4"/>
      <c r="E171" s="4"/>
      <c r="F171" s="4"/>
      <c r="G171" s="4"/>
      <c r="H171" s="4"/>
      <c r="I171" s="4"/>
      <c r="J171" s="4"/>
      <c r="K171" s="3"/>
      <c r="L171" s="17"/>
    </row>
    <row r="172" spans="1:12" x14ac:dyDescent="0.25">
      <c r="A172" s="7"/>
      <c r="B172" s="5"/>
      <c r="C172" s="2"/>
      <c r="D172" s="4"/>
      <c r="E172" s="4"/>
      <c r="F172" s="4"/>
      <c r="G172" s="4"/>
      <c r="H172" s="4"/>
      <c r="I172" s="4"/>
      <c r="J172" s="4"/>
      <c r="K172" s="3"/>
      <c r="L172" s="17"/>
    </row>
    <row r="173" spans="1:12" x14ac:dyDescent="0.25">
      <c r="A173" s="7"/>
      <c r="B173" s="5"/>
      <c r="C173" s="2"/>
      <c r="D173" s="4"/>
      <c r="E173" s="4"/>
      <c r="F173" s="4"/>
      <c r="G173" s="4"/>
      <c r="H173" s="4"/>
      <c r="I173" s="4"/>
      <c r="J173" s="4"/>
      <c r="K173" s="3"/>
      <c r="L173" s="17"/>
    </row>
    <row r="174" spans="1:12" x14ac:dyDescent="0.25">
      <c r="A174" s="7"/>
      <c r="B174" s="5"/>
      <c r="C174" s="2"/>
      <c r="D174" s="4"/>
      <c r="E174" s="4"/>
      <c r="F174" s="4"/>
      <c r="G174" s="4"/>
      <c r="H174" s="4"/>
      <c r="I174" s="4"/>
      <c r="J174" s="4"/>
      <c r="K174" s="3"/>
      <c r="L174" s="17"/>
    </row>
    <row r="175" spans="1:12" x14ac:dyDescent="0.25">
      <c r="A175" s="7"/>
      <c r="B175" s="5"/>
      <c r="C175" s="2"/>
      <c r="D175" s="4"/>
      <c r="E175" s="4"/>
      <c r="F175" s="4"/>
      <c r="G175" s="4"/>
      <c r="H175" s="4"/>
      <c r="I175" s="4"/>
      <c r="J175" s="4"/>
      <c r="K175" s="3"/>
      <c r="L175" s="17"/>
    </row>
    <row r="176" spans="1:12" x14ac:dyDescent="0.25">
      <c r="A176" s="7"/>
      <c r="B176" s="5"/>
      <c r="C176" s="2"/>
      <c r="D176" s="4"/>
      <c r="E176" s="4"/>
      <c r="F176" s="4"/>
      <c r="G176" s="4"/>
      <c r="H176" s="4"/>
      <c r="I176" s="4"/>
      <c r="J176" s="4"/>
      <c r="K176" s="3"/>
      <c r="L176" s="17"/>
    </row>
    <row r="177" spans="1:12" x14ac:dyDescent="0.25">
      <c r="A177" s="7"/>
      <c r="B177" s="2"/>
      <c r="C177" s="2"/>
      <c r="D177" s="4"/>
      <c r="E177" s="4"/>
      <c r="F177" s="4"/>
      <c r="G177" s="4"/>
      <c r="H177" s="4"/>
      <c r="I177" s="4"/>
      <c r="J177" s="4"/>
      <c r="K177" s="3"/>
      <c r="L177" s="17"/>
    </row>
    <row r="178" spans="1:12" x14ac:dyDescent="0.25">
      <c r="A178" s="7"/>
      <c r="B178" s="2"/>
      <c r="C178" s="2"/>
      <c r="D178" s="4"/>
      <c r="E178" s="4"/>
      <c r="F178" s="4"/>
      <c r="G178" s="4"/>
      <c r="H178" s="4"/>
      <c r="I178" s="4"/>
      <c r="J178" s="4"/>
      <c r="K178" s="3"/>
      <c r="L178" s="17"/>
    </row>
    <row r="179" spans="1:12" x14ac:dyDescent="0.25">
      <c r="A179" s="7"/>
      <c r="B179" s="2"/>
      <c r="C179" s="2"/>
      <c r="D179" s="4"/>
      <c r="E179" s="4"/>
      <c r="F179" s="4"/>
      <c r="G179" s="4"/>
      <c r="H179" s="4"/>
      <c r="I179" s="4"/>
      <c r="J179" s="4"/>
      <c r="K179" s="3"/>
      <c r="L179" s="17"/>
    </row>
    <row r="180" spans="1:12" x14ac:dyDescent="0.25">
      <c r="A180" s="7"/>
      <c r="B180" s="2"/>
      <c r="C180" s="2"/>
      <c r="D180" s="4"/>
      <c r="E180" s="4"/>
      <c r="F180" s="4"/>
      <c r="G180" s="4"/>
      <c r="H180" s="4"/>
      <c r="I180" s="4"/>
      <c r="J180" s="4"/>
      <c r="K180" s="3"/>
      <c r="L180" s="17"/>
    </row>
    <row r="181" spans="1:12" x14ac:dyDescent="0.25">
      <c r="A181" s="7"/>
      <c r="B181" s="2"/>
      <c r="C181" s="2"/>
      <c r="D181" s="4"/>
      <c r="E181" s="4"/>
      <c r="F181" s="4"/>
      <c r="G181" s="4"/>
      <c r="H181" s="4"/>
      <c r="I181" s="4"/>
      <c r="J181" s="4"/>
      <c r="K181" s="3"/>
      <c r="L181" s="17"/>
    </row>
    <row r="182" spans="1:12" x14ac:dyDescent="0.25">
      <c r="A182" s="7"/>
      <c r="B182" s="2"/>
      <c r="C182" s="2"/>
      <c r="D182" s="4"/>
      <c r="E182" s="4"/>
      <c r="F182" s="4"/>
      <c r="G182" s="4"/>
      <c r="H182" s="4"/>
      <c r="I182" s="4"/>
      <c r="J182" s="4"/>
      <c r="K182" s="3"/>
      <c r="L182" s="17"/>
    </row>
    <row r="183" spans="1:12" x14ac:dyDescent="0.25">
      <c r="A183" s="7"/>
      <c r="B183" s="2"/>
      <c r="C183" s="2"/>
      <c r="D183" s="4"/>
      <c r="E183" s="4"/>
      <c r="F183" s="4"/>
      <c r="G183" s="4"/>
      <c r="H183" s="4"/>
      <c r="I183" s="4"/>
      <c r="J183" s="4"/>
      <c r="K183" s="3"/>
      <c r="L183" s="17"/>
    </row>
    <row r="184" spans="1:12" x14ac:dyDescent="0.25">
      <c r="A184" s="7"/>
      <c r="B184" s="2"/>
      <c r="C184" s="2"/>
      <c r="D184" s="4"/>
      <c r="E184" s="4"/>
      <c r="F184" s="4"/>
      <c r="G184" s="4"/>
      <c r="H184" s="4"/>
      <c r="I184" s="4"/>
      <c r="J184" s="4"/>
      <c r="K184" s="3"/>
      <c r="L184" s="17"/>
    </row>
    <row r="185" spans="1:12" x14ac:dyDescent="0.25">
      <c r="A185" s="7"/>
      <c r="B185" s="2"/>
      <c r="C185" s="2"/>
      <c r="D185" s="4"/>
      <c r="E185" s="4"/>
      <c r="F185" s="4"/>
      <c r="G185" s="4"/>
      <c r="H185" s="4"/>
      <c r="I185" s="4"/>
      <c r="J185" s="4"/>
      <c r="K185" s="3"/>
      <c r="L185" s="17"/>
    </row>
    <row r="186" spans="1:12" x14ac:dyDescent="0.25">
      <c r="A186" s="7"/>
      <c r="B186" s="2"/>
      <c r="C186" s="2"/>
      <c r="D186" s="4"/>
      <c r="E186" s="4"/>
      <c r="F186" s="4"/>
      <c r="G186" s="4"/>
      <c r="H186" s="4"/>
      <c r="I186" s="4"/>
      <c r="J186" s="4"/>
      <c r="K186" s="3"/>
      <c r="L186" s="17"/>
    </row>
    <row r="187" spans="1:12" x14ac:dyDescent="0.25">
      <c r="A187" s="7"/>
      <c r="B187" s="2"/>
      <c r="C187" s="2"/>
      <c r="D187" s="4"/>
      <c r="E187" s="4"/>
      <c r="F187" s="4"/>
      <c r="G187" s="4"/>
      <c r="H187" s="4"/>
      <c r="I187" s="4"/>
      <c r="J187" s="4"/>
      <c r="K187" s="3"/>
      <c r="L187" s="17"/>
    </row>
    <row r="188" spans="1:12" x14ac:dyDescent="0.25">
      <c r="A188" s="7"/>
      <c r="B188" s="2"/>
      <c r="C188" s="2"/>
      <c r="D188" s="4"/>
      <c r="E188" s="4"/>
      <c r="F188" s="4"/>
      <c r="G188" s="4"/>
      <c r="H188" s="4"/>
      <c r="I188" s="4"/>
      <c r="J188" s="4"/>
      <c r="K188" s="3"/>
      <c r="L188" s="17"/>
    </row>
    <row r="189" spans="1:12" x14ac:dyDescent="0.25">
      <c r="A189" s="7"/>
      <c r="B189" s="2"/>
      <c r="C189" s="2"/>
      <c r="D189" s="4"/>
      <c r="E189" s="4"/>
      <c r="F189" s="4"/>
      <c r="G189" s="4"/>
      <c r="H189" s="4"/>
      <c r="I189" s="4"/>
      <c r="J189" s="4"/>
      <c r="K189" s="3"/>
      <c r="L189" s="17"/>
    </row>
    <row r="190" spans="1:12" x14ac:dyDescent="0.25">
      <c r="A190" s="7"/>
      <c r="B190" s="2"/>
      <c r="C190" s="2"/>
      <c r="D190" s="4"/>
      <c r="E190" s="4"/>
      <c r="F190" s="4"/>
      <c r="G190" s="4"/>
      <c r="H190" s="4"/>
      <c r="I190" s="4"/>
      <c r="J190" s="4"/>
      <c r="K190" s="3"/>
      <c r="L190" s="17"/>
    </row>
    <row r="191" spans="1:12" x14ac:dyDescent="0.25">
      <c r="A191" s="7"/>
      <c r="B191" s="3"/>
      <c r="C191" s="2"/>
      <c r="D191" s="4"/>
      <c r="E191" s="4"/>
      <c r="F191" s="4"/>
      <c r="G191" s="4"/>
      <c r="H191" s="4"/>
      <c r="I191" s="4"/>
      <c r="J191" s="4"/>
      <c r="K191" s="3"/>
      <c r="L191" s="17"/>
    </row>
    <row r="192" spans="1:12" x14ac:dyDescent="0.25">
      <c r="A192" s="7"/>
      <c r="B192" s="2"/>
      <c r="C192" s="2"/>
      <c r="D192" s="4"/>
      <c r="E192" s="4"/>
      <c r="F192" s="4"/>
      <c r="G192" s="4"/>
      <c r="H192" s="4"/>
      <c r="I192" s="4"/>
      <c r="J192" s="4"/>
      <c r="K192" s="3"/>
      <c r="L192" s="17"/>
    </row>
    <row r="193" spans="1:12" x14ac:dyDescent="0.25">
      <c r="A193" s="7"/>
      <c r="B193" s="3"/>
      <c r="C193" s="2"/>
      <c r="D193" s="4"/>
      <c r="E193" s="4"/>
      <c r="F193" s="4"/>
      <c r="G193" s="4"/>
      <c r="H193" s="4"/>
      <c r="I193" s="4"/>
      <c r="J193" s="4"/>
      <c r="K193" s="3"/>
      <c r="L193" s="17"/>
    </row>
    <row r="194" spans="1:12" x14ac:dyDescent="0.25">
      <c r="A194" s="7"/>
      <c r="B194" s="2"/>
      <c r="C194" s="2"/>
      <c r="D194" s="4"/>
      <c r="E194" s="4"/>
      <c r="F194" s="4"/>
      <c r="G194" s="4"/>
      <c r="H194" s="4"/>
      <c r="I194" s="4"/>
      <c r="J194" s="4"/>
      <c r="K194" s="3"/>
      <c r="L194" s="17"/>
    </row>
    <row r="195" spans="1:12" x14ac:dyDescent="0.25">
      <c r="A195" s="7"/>
      <c r="B195" s="2"/>
      <c r="C195" s="2"/>
      <c r="D195" s="4"/>
      <c r="E195" s="4"/>
      <c r="F195" s="4"/>
      <c r="G195" s="4"/>
      <c r="H195" s="4"/>
      <c r="I195" s="4"/>
      <c r="J195" s="4"/>
      <c r="K195" s="3"/>
      <c r="L195" s="17"/>
    </row>
    <row r="196" spans="1:12" x14ac:dyDescent="0.25">
      <c r="A196" s="7"/>
      <c r="B196" s="3"/>
      <c r="C196" s="2"/>
      <c r="D196" s="4"/>
      <c r="E196" s="4"/>
      <c r="F196" s="4"/>
      <c r="G196" s="4"/>
      <c r="H196" s="4"/>
      <c r="I196" s="4"/>
      <c r="J196" s="4"/>
      <c r="K196" s="3"/>
      <c r="L196" s="17"/>
    </row>
    <row r="197" spans="1:12" x14ac:dyDescent="0.25">
      <c r="A197" s="7"/>
      <c r="B197" s="2"/>
      <c r="C197" s="2"/>
      <c r="D197" s="4"/>
      <c r="E197" s="4"/>
      <c r="F197" s="4"/>
      <c r="G197" s="4"/>
      <c r="H197" s="4"/>
      <c r="I197" s="4"/>
      <c r="J197" s="4"/>
      <c r="K197" s="3"/>
      <c r="L197" s="17"/>
    </row>
    <row r="198" spans="1:12" x14ac:dyDescent="0.25">
      <c r="A198" s="7"/>
      <c r="B198" s="2"/>
      <c r="C198" s="2"/>
      <c r="D198" s="4"/>
      <c r="E198" s="4"/>
      <c r="F198" s="4"/>
      <c r="G198" s="4"/>
      <c r="H198" s="4"/>
      <c r="I198" s="4"/>
      <c r="J198" s="4"/>
      <c r="K198" s="3"/>
      <c r="L198" s="17"/>
    </row>
    <row r="199" spans="1:12" x14ac:dyDescent="0.25">
      <c r="A199" s="7"/>
      <c r="B199" s="2"/>
      <c r="C199" s="2"/>
      <c r="D199" s="4"/>
      <c r="E199" s="4"/>
      <c r="F199" s="4"/>
      <c r="G199" s="4"/>
      <c r="H199" s="4"/>
      <c r="I199" s="4"/>
      <c r="J199" s="4"/>
      <c r="K199" s="3"/>
      <c r="L199" s="17"/>
    </row>
    <row r="200" spans="1:12" x14ac:dyDescent="0.25">
      <c r="A200" s="7"/>
      <c r="B200" s="2"/>
      <c r="C200" s="2"/>
      <c r="D200" s="4"/>
      <c r="E200" s="4"/>
      <c r="F200" s="4"/>
      <c r="G200" s="4"/>
      <c r="H200" s="4"/>
      <c r="I200" s="4"/>
      <c r="J200" s="4"/>
      <c r="K200" s="3"/>
      <c r="L200" s="17"/>
    </row>
    <row r="201" spans="1:12" x14ac:dyDescent="0.25">
      <c r="A201" s="7"/>
      <c r="B201" s="2"/>
      <c r="C201" s="2"/>
      <c r="D201" s="4"/>
      <c r="E201" s="4"/>
      <c r="F201" s="4"/>
      <c r="G201" s="4"/>
      <c r="H201" s="4"/>
      <c r="I201" s="4"/>
      <c r="J201" s="4"/>
      <c r="K201" s="3"/>
      <c r="L201" s="17"/>
    </row>
    <row r="202" spans="1:12" x14ac:dyDescent="0.25">
      <c r="A202" s="7"/>
      <c r="B202" s="3"/>
      <c r="C202" s="2"/>
      <c r="D202" s="4"/>
      <c r="E202" s="4"/>
      <c r="F202" s="4"/>
      <c r="G202" s="4"/>
      <c r="H202" s="4"/>
      <c r="I202" s="4"/>
      <c r="J202" s="4"/>
      <c r="K202" s="3"/>
      <c r="L202" s="17"/>
    </row>
    <row r="203" spans="1:12" x14ac:dyDescent="0.25">
      <c r="A203" s="7"/>
      <c r="B203" s="2"/>
      <c r="C203" s="2"/>
      <c r="D203" s="4"/>
      <c r="E203" s="4"/>
      <c r="F203" s="4"/>
      <c r="G203" s="4"/>
      <c r="H203" s="4"/>
      <c r="I203" s="4"/>
      <c r="J203" s="4"/>
      <c r="K203" s="3"/>
      <c r="L203" s="17"/>
    </row>
    <row r="204" spans="1:12" x14ac:dyDescent="0.25">
      <c r="A204" s="7"/>
      <c r="B204" s="2"/>
      <c r="C204" s="2"/>
      <c r="D204" s="4"/>
      <c r="E204" s="4"/>
      <c r="F204" s="4"/>
      <c r="G204" s="4"/>
      <c r="H204" s="4"/>
      <c r="I204" s="4"/>
      <c r="J204" s="4"/>
      <c r="K204" s="3"/>
      <c r="L204" s="17"/>
    </row>
    <row r="205" spans="1:12" x14ac:dyDescent="0.25">
      <c r="A205" s="7"/>
      <c r="B205" s="2"/>
      <c r="C205" s="2"/>
      <c r="D205" s="4"/>
      <c r="E205" s="4"/>
      <c r="F205" s="4"/>
      <c r="G205" s="4"/>
      <c r="H205" s="4"/>
      <c r="I205" s="4"/>
      <c r="J205" s="4"/>
      <c r="K205" s="3"/>
      <c r="L205" s="17"/>
    </row>
    <row r="206" spans="1:12" x14ac:dyDescent="0.25">
      <c r="A206" s="7"/>
      <c r="B206" s="2"/>
      <c r="C206" s="2"/>
      <c r="D206" s="4"/>
      <c r="E206" s="4"/>
      <c r="F206" s="4"/>
      <c r="G206" s="4"/>
      <c r="H206" s="4"/>
      <c r="I206" s="4"/>
      <c r="J206" s="4"/>
      <c r="K206" s="3"/>
      <c r="L206" s="17"/>
    </row>
    <row r="207" spans="1:12" x14ac:dyDescent="0.25">
      <c r="A207" s="7"/>
      <c r="B207" s="5"/>
      <c r="C207" s="2"/>
      <c r="D207" s="4"/>
      <c r="E207" s="4"/>
      <c r="F207" s="4"/>
      <c r="G207" s="4"/>
      <c r="H207" s="4"/>
      <c r="I207" s="4"/>
      <c r="J207" s="4"/>
      <c r="K207" s="3"/>
      <c r="L207" s="17"/>
    </row>
    <row r="208" spans="1:12" x14ac:dyDescent="0.25">
      <c r="A208" s="7"/>
      <c r="B208" s="2"/>
      <c r="C208" s="2"/>
      <c r="D208" s="4"/>
      <c r="E208" s="4"/>
      <c r="F208" s="4"/>
      <c r="G208" s="4"/>
      <c r="H208" s="4"/>
      <c r="I208" s="4"/>
      <c r="J208" s="4"/>
      <c r="K208" s="3"/>
      <c r="L208" s="17"/>
    </row>
    <row r="209" spans="1:12" x14ac:dyDescent="0.25">
      <c r="A209" s="7"/>
      <c r="B209" s="2"/>
      <c r="C209" s="2"/>
      <c r="D209" s="4"/>
      <c r="E209" s="4"/>
      <c r="F209" s="4"/>
      <c r="G209" s="4"/>
      <c r="H209" s="4"/>
      <c r="I209" s="4"/>
      <c r="J209" s="4"/>
      <c r="K209" s="3"/>
      <c r="L209" s="17"/>
    </row>
    <row r="210" spans="1:12" x14ac:dyDescent="0.25">
      <c r="A210" s="7"/>
      <c r="B210" s="2"/>
      <c r="C210" s="2"/>
      <c r="D210" s="4"/>
      <c r="E210" s="4"/>
      <c r="F210" s="4"/>
      <c r="G210" s="4"/>
      <c r="H210" s="4"/>
      <c r="I210" s="4"/>
      <c r="J210" s="4"/>
      <c r="K210" s="3"/>
      <c r="L210" s="17"/>
    </row>
    <row r="211" spans="1:12" x14ac:dyDescent="0.25">
      <c r="A211" s="7"/>
      <c r="B211" s="2"/>
      <c r="C211" s="2"/>
      <c r="D211" s="4"/>
      <c r="E211" s="4"/>
      <c r="F211" s="4"/>
      <c r="G211" s="4"/>
      <c r="H211" s="4"/>
      <c r="I211" s="4"/>
      <c r="J211" s="4"/>
      <c r="K211" s="3"/>
      <c r="L211" s="17"/>
    </row>
    <row r="212" spans="1:12" x14ac:dyDescent="0.25">
      <c r="A212" s="7"/>
      <c r="B212" s="2"/>
      <c r="C212" s="2"/>
      <c r="D212" s="4"/>
      <c r="E212" s="4"/>
      <c r="F212" s="4"/>
      <c r="G212" s="4"/>
      <c r="H212" s="4"/>
      <c r="I212" s="4"/>
      <c r="J212" s="4"/>
      <c r="K212" s="3"/>
      <c r="L212" s="17"/>
    </row>
    <row r="213" spans="1:12" x14ac:dyDescent="0.25">
      <c r="A213" s="7"/>
      <c r="B213" s="2"/>
      <c r="C213" s="2"/>
      <c r="D213" s="4"/>
      <c r="E213" s="4"/>
      <c r="F213" s="4"/>
      <c r="G213" s="4"/>
      <c r="H213" s="4"/>
      <c r="I213" s="4"/>
      <c r="J213" s="4"/>
      <c r="K213" s="3"/>
      <c r="L213" s="17"/>
    </row>
    <row r="214" spans="1:12" x14ac:dyDescent="0.25">
      <c r="A214" s="7"/>
      <c r="B214" s="2"/>
      <c r="C214" s="2"/>
      <c r="D214" s="4"/>
      <c r="E214" s="4"/>
      <c r="F214" s="4"/>
      <c r="G214" s="4"/>
      <c r="H214" s="4"/>
      <c r="I214" s="4"/>
      <c r="J214" s="4"/>
      <c r="K214" s="3"/>
      <c r="L214" s="17"/>
    </row>
    <row r="215" spans="1:12" x14ac:dyDescent="0.25">
      <c r="A215" s="7"/>
      <c r="B215" s="2"/>
      <c r="C215" s="2"/>
      <c r="D215" s="4"/>
      <c r="E215" s="4"/>
      <c r="F215" s="4"/>
      <c r="G215" s="4"/>
      <c r="H215" s="4"/>
      <c r="I215" s="4"/>
      <c r="J215" s="4"/>
      <c r="K215" s="3"/>
      <c r="L215" s="17"/>
    </row>
    <row r="216" spans="1:12" x14ac:dyDescent="0.25">
      <c r="A216" s="7"/>
      <c r="B216" s="2"/>
      <c r="C216" s="2"/>
      <c r="D216" s="4"/>
      <c r="E216" s="4"/>
      <c r="F216" s="4"/>
      <c r="G216" s="4"/>
      <c r="H216" s="4"/>
      <c r="I216" s="4"/>
      <c r="J216" s="4"/>
      <c r="K216" s="3"/>
      <c r="L216" s="17"/>
    </row>
    <row r="217" spans="1:12" x14ac:dyDescent="0.25">
      <c r="A217" s="7"/>
      <c r="B217" s="2"/>
      <c r="C217" s="2"/>
      <c r="D217" s="4"/>
      <c r="E217" s="4"/>
      <c r="F217" s="4"/>
      <c r="G217" s="4"/>
      <c r="H217" s="4"/>
      <c r="I217" s="4"/>
      <c r="J217" s="4"/>
      <c r="K217" s="3"/>
      <c r="L217" s="17"/>
    </row>
    <row r="218" spans="1:12" x14ac:dyDescent="0.25">
      <c r="A218" s="7"/>
      <c r="B218" s="5"/>
      <c r="C218" s="2"/>
      <c r="D218" s="4"/>
      <c r="E218" s="4"/>
      <c r="F218" s="4"/>
      <c r="G218" s="4"/>
      <c r="H218" s="4"/>
      <c r="I218" s="4"/>
      <c r="J218" s="4"/>
      <c r="K218" s="3"/>
      <c r="L218" s="17"/>
    </row>
    <row r="219" spans="1:12" x14ac:dyDescent="0.25">
      <c r="A219" s="7"/>
      <c r="B219" s="2"/>
      <c r="C219" s="2"/>
      <c r="D219" s="4"/>
      <c r="E219" s="4"/>
      <c r="F219" s="4"/>
      <c r="G219" s="4"/>
      <c r="H219" s="4"/>
      <c r="I219" s="4"/>
      <c r="J219" s="4"/>
      <c r="K219" s="3"/>
      <c r="L219" s="17"/>
    </row>
    <row r="220" spans="1:12" x14ac:dyDescent="0.25">
      <c r="A220" s="7"/>
      <c r="B220" s="2"/>
      <c r="C220" s="2"/>
      <c r="D220" s="4"/>
      <c r="E220" s="4"/>
      <c r="F220" s="4"/>
      <c r="G220" s="4"/>
      <c r="H220" s="4"/>
      <c r="I220" s="4"/>
      <c r="J220" s="4"/>
      <c r="K220" s="3"/>
      <c r="L220" s="17"/>
    </row>
    <row r="221" spans="1:12" x14ac:dyDescent="0.25">
      <c r="A221" s="7"/>
      <c r="B221" s="2"/>
      <c r="C221" s="2"/>
      <c r="D221" s="4"/>
      <c r="E221" s="4"/>
      <c r="F221" s="4"/>
      <c r="G221" s="4"/>
      <c r="H221" s="4"/>
      <c r="I221" s="4"/>
      <c r="J221" s="4"/>
      <c r="K221" s="3"/>
      <c r="L221" s="17"/>
    </row>
    <row r="222" spans="1:12" x14ac:dyDescent="0.25">
      <c r="A222" s="7"/>
      <c r="B222" s="2"/>
      <c r="C222" s="2"/>
      <c r="D222" s="4"/>
      <c r="E222" s="4"/>
      <c r="F222" s="4"/>
      <c r="G222" s="4"/>
      <c r="H222" s="4"/>
      <c r="I222" s="4"/>
      <c r="J222" s="4"/>
      <c r="K222" s="3"/>
      <c r="L222" s="17"/>
    </row>
    <row r="223" spans="1:12" x14ac:dyDescent="0.25">
      <c r="A223" s="7"/>
      <c r="B223" s="2"/>
      <c r="C223" s="2"/>
      <c r="D223" s="4"/>
      <c r="E223" s="4"/>
      <c r="F223" s="4"/>
      <c r="G223" s="4"/>
      <c r="H223" s="4"/>
      <c r="I223" s="4"/>
      <c r="J223" s="4"/>
      <c r="K223" s="3"/>
      <c r="L223" s="17"/>
    </row>
    <row r="224" spans="1:12" x14ac:dyDescent="0.25">
      <c r="A224" s="7"/>
      <c r="B224" s="2"/>
      <c r="C224" s="2"/>
      <c r="D224" s="4"/>
      <c r="E224" s="4"/>
      <c r="F224" s="4"/>
      <c r="G224" s="4"/>
      <c r="H224" s="4"/>
      <c r="I224" s="4"/>
      <c r="J224" s="4"/>
      <c r="K224" s="3"/>
      <c r="L224" s="17"/>
    </row>
    <row r="225" spans="1:12" x14ac:dyDescent="0.25">
      <c r="A225" s="7"/>
      <c r="B225" s="2"/>
      <c r="C225" s="2"/>
      <c r="D225" s="4"/>
      <c r="E225" s="4"/>
      <c r="F225" s="4"/>
      <c r="G225" s="4"/>
      <c r="H225" s="4"/>
      <c r="I225" s="4"/>
      <c r="J225" s="4"/>
      <c r="K225" s="3"/>
      <c r="L225" s="17"/>
    </row>
    <row r="226" spans="1:12" x14ac:dyDescent="0.25">
      <c r="A226" s="7"/>
      <c r="B226" s="2"/>
      <c r="C226" s="2"/>
      <c r="D226" s="4"/>
      <c r="E226" s="4"/>
      <c r="F226" s="4"/>
      <c r="G226" s="4"/>
      <c r="H226" s="4"/>
      <c r="I226" s="4"/>
      <c r="J226" s="4"/>
      <c r="K226" s="3"/>
      <c r="L226" s="17"/>
    </row>
    <row r="227" spans="1:12" x14ac:dyDescent="0.25">
      <c r="A227" s="7"/>
      <c r="B227" s="2"/>
      <c r="C227" s="2"/>
      <c r="D227" s="4"/>
      <c r="E227" s="4"/>
      <c r="F227" s="4"/>
      <c r="G227" s="4"/>
      <c r="H227" s="4"/>
      <c r="I227" s="4"/>
      <c r="J227" s="4"/>
      <c r="K227" s="3"/>
      <c r="L227" s="17"/>
    </row>
    <row r="228" spans="1:12" x14ac:dyDescent="0.25">
      <c r="A228" s="7"/>
      <c r="B228" s="2"/>
      <c r="C228" s="2"/>
      <c r="D228" s="4"/>
      <c r="E228" s="4"/>
      <c r="F228" s="4"/>
      <c r="G228" s="4"/>
      <c r="H228" s="4"/>
      <c r="I228" s="4"/>
      <c r="J228" s="4"/>
      <c r="K228" s="3"/>
      <c r="L228" s="17"/>
    </row>
    <row r="229" spans="1:12" x14ac:dyDescent="0.25">
      <c r="A229" s="7"/>
      <c r="B229" s="2"/>
      <c r="C229" s="2"/>
      <c r="D229" s="4"/>
      <c r="E229" s="4"/>
      <c r="F229" s="4"/>
      <c r="G229" s="4"/>
      <c r="H229" s="4"/>
      <c r="I229" s="4"/>
      <c r="J229" s="4"/>
      <c r="K229" s="3"/>
      <c r="L229" s="17"/>
    </row>
    <row r="230" spans="1:12" x14ac:dyDescent="0.25">
      <c r="A230" s="7"/>
      <c r="B230" s="2"/>
      <c r="C230" s="2"/>
      <c r="D230" s="4"/>
      <c r="E230" s="4"/>
      <c r="F230" s="4"/>
      <c r="G230" s="4"/>
      <c r="H230" s="4"/>
      <c r="I230" s="4"/>
      <c r="J230" s="4"/>
      <c r="K230" s="3"/>
      <c r="L230" s="17"/>
    </row>
    <row r="231" spans="1:12" x14ac:dyDescent="0.25">
      <c r="A231" s="7"/>
      <c r="B231" s="3"/>
      <c r="C231" s="2"/>
      <c r="D231" s="4"/>
      <c r="E231" s="4"/>
      <c r="F231" s="4"/>
      <c r="G231" s="3"/>
      <c r="H231" s="4"/>
      <c r="I231" s="3"/>
      <c r="J231" s="3"/>
      <c r="K231" s="3"/>
      <c r="L231" s="17"/>
    </row>
    <row r="232" spans="1:12" x14ac:dyDescent="0.25">
      <c r="A232" s="7"/>
      <c r="B232" s="3"/>
      <c r="C232" s="2"/>
      <c r="D232" s="4"/>
      <c r="E232" s="4"/>
      <c r="F232" s="4"/>
      <c r="G232" s="3"/>
      <c r="H232" s="4"/>
      <c r="I232" s="3"/>
      <c r="J232" s="3"/>
      <c r="K232" s="3"/>
      <c r="L232" s="17"/>
    </row>
    <row r="233" spans="1:12" x14ac:dyDescent="0.25">
      <c r="A233" s="7"/>
      <c r="B233" s="3"/>
      <c r="C233" s="2"/>
      <c r="D233" s="4"/>
      <c r="E233" s="4"/>
      <c r="F233" s="4"/>
      <c r="G233" s="3"/>
      <c r="H233" s="4"/>
      <c r="I233" s="3"/>
      <c r="J233" s="3"/>
      <c r="K233" s="3"/>
      <c r="L233" s="17"/>
    </row>
    <row r="234" spans="1:12" x14ac:dyDescent="0.25">
      <c r="A234" s="7"/>
      <c r="B234" s="3"/>
      <c r="C234" s="2"/>
      <c r="D234" s="4"/>
      <c r="E234" s="4"/>
      <c r="F234" s="4"/>
      <c r="G234" s="3"/>
      <c r="H234" s="4"/>
      <c r="I234" s="3"/>
      <c r="J234" s="3"/>
      <c r="K234" s="3"/>
      <c r="L234" s="17"/>
    </row>
    <row r="235" spans="1:12" x14ac:dyDescent="0.25">
      <c r="A235" s="7"/>
      <c r="B235" s="3"/>
      <c r="C235" s="2"/>
      <c r="D235" s="4"/>
      <c r="E235" s="4"/>
      <c r="F235" s="4"/>
      <c r="G235" s="3"/>
      <c r="H235" s="4"/>
      <c r="I235" s="3"/>
      <c r="J235" s="3"/>
      <c r="K235" s="3"/>
      <c r="L235" s="17"/>
    </row>
    <row r="236" spans="1:12" x14ac:dyDescent="0.25">
      <c r="A236" s="7"/>
      <c r="B236" s="3"/>
      <c r="C236" s="2"/>
      <c r="D236" s="4"/>
      <c r="E236" s="4"/>
      <c r="F236" s="4"/>
      <c r="G236" s="3"/>
      <c r="H236" s="4"/>
      <c r="I236" s="3"/>
      <c r="J236" s="3"/>
      <c r="K236" s="3"/>
      <c r="L236" s="17"/>
    </row>
    <row r="237" spans="1:12" x14ac:dyDescent="0.25">
      <c r="A237" s="7"/>
      <c r="B237" s="3"/>
      <c r="C237" s="2"/>
      <c r="D237" s="4"/>
      <c r="E237" s="4"/>
      <c r="F237" s="4"/>
      <c r="G237" s="3"/>
      <c r="H237" s="4"/>
      <c r="I237" s="3"/>
      <c r="J237" s="3"/>
      <c r="K237" s="3"/>
      <c r="L237" s="17"/>
    </row>
    <row r="238" spans="1:12" x14ac:dyDescent="0.25">
      <c r="A238" s="7"/>
      <c r="B238" s="3"/>
      <c r="C238" s="2"/>
      <c r="D238" s="4"/>
      <c r="E238" s="4"/>
      <c r="F238" s="4"/>
      <c r="G238" s="3"/>
      <c r="H238" s="4"/>
      <c r="I238" s="3"/>
      <c r="J238" s="3"/>
      <c r="K238" s="3"/>
      <c r="L238" s="17"/>
    </row>
    <row r="239" spans="1:12" x14ac:dyDescent="0.25">
      <c r="A239" s="7"/>
      <c r="B239" s="3"/>
      <c r="C239" s="2"/>
      <c r="D239" s="4"/>
      <c r="E239" s="4"/>
      <c r="F239" s="4"/>
      <c r="G239" s="3"/>
      <c r="H239" s="4"/>
      <c r="I239" s="3"/>
      <c r="J239" s="3"/>
      <c r="K239" s="3"/>
      <c r="L239" s="17"/>
    </row>
    <row r="240" spans="1:12" x14ac:dyDescent="0.25">
      <c r="A240" s="7"/>
      <c r="B240" s="3"/>
      <c r="C240" s="2"/>
      <c r="D240" s="4"/>
      <c r="E240" s="4"/>
      <c r="F240" s="4"/>
      <c r="G240" s="3"/>
      <c r="H240" s="4"/>
      <c r="I240" s="3"/>
      <c r="J240" s="3"/>
      <c r="K240" s="3"/>
      <c r="L240" s="17"/>
    </row>
    <row r="241" spans="1:12" x14ac:dyDescent="0.25">
      <c r="A241" s="7"/>
      <c r="B241" s="3"/>
      <c r="C241" s="2"/>
      <c r="D241" s="4"/>
      <c r="E241" s="4"/>
      <c r="F241" s="4"/>
      <c r="G241" s="3"/>
      <c r="H241" s="4"/>
      <c r="I241" s="3"/>
      <c r="J241" s="3"/>
      <c r="K241" s="3"/>
      <c r="L241" s="17"/>
    </row>
    <row r="242" spans="1:12" x14ac:dyDescent="0.25">
      <c r="A242" s="7"/>
      <c r="B242" s="3"/>
      <c r="C242" s="2"/>
      <c r="D242" s="4"/>
      <c r="E242" s="4"/>
      <c r="F242" s="4"/>
      <c r="G242" s="3"/>
      <c r="H242" s="4"/>
      <c r="I242" s="3"/>
      <c r="J242" s="3"/>
      <c r="K242" s="3"/>
      <c r="L242" s="17"/>
    </row>
    <row r="243" spans="1:12" x14ac:dyDescent="0.25">
      <c r="A243" s="7"/>
      <c r="B243" s="3"/>
      <c r="C243" s="2"/>
      <c r="D243" s="4"/>
      <c r="E243" s="4"/>
      <c r="F243" s="4"/>
      <c r="G243" s="3"/>
      <c r="H243" s="4"/>
      <c r="I243" s="3"/>
      <c r="J243" s="3"/>
      <c r="K243" s="3"/>
      <c r="L243" s="17"/>
    </row>
    <row r="244" spans="1:12" x14ac:dyDescent="0.25">
      <c r="A244" s="7"/>
      <c r="B244" s="3"/>
      <c r="C244" s="2"/>
      <c r="D244" s="4"/>
      <c r="E244" s="4"/>
      <c r="F244" s="4"/>
      <c r="G244" s="3"/>
      <c r="H244" s="4"/>
      <c r="I244" s="3"/>
      <c r="J244" s="3"/>
      <c r="K244" s="3"/>
      <c r="L244" s="17"/>
    </row>
    <row r="245" spans="1:12" x14ac:dyDescent="0.25">
      <c r="A245" s="7"/>
      <c r="B245" s="3"/>
      <c r="C245" s="2"/>
      <c r="D245" s="4"/>
      <c r="E245" s="4"/>
      <c r="F245" s="4"/>
      <c r="G245" s="3"/>
      <c r="H245" s="4"/>
      <c r="I245" s="3"/>
      <c r="J245" s="3"/>
      <c r="K245" s="3"/>
      <c r="L245" s="17"/>
    </row>
    <row r="246" spans="1:12" x14ac:dyDescent="0.25">
      <c r="A246" s="7"/>
      <c r="B246" s="3"/>
      <c r="C246" s="2"/>
      <c r="D246" s="4"/>
      <c r="E246" s="4"/>
      <c r="F246" s="4"/>
      <c r="G246" s="3"/>
      <c r="H246" s="4"/>
      <c r="I246" s="3"/>
      <c r="J246" s="3"/>
      <c r="K246" s="3"/>
      <c r="L246" s="17"/>
    </row>
    <row r="247" spans="1:12" x14ac:dyDescent="0.25">
      <c r="A247" s="7"/>
      <c r="B247" s="3"/>
      <c r="C247" s="2"/>
      <c r="D247" s="4"/>
      <c r="E247" s="4"/>
      <c r="F247" s="4"/>
      <c r="G247" s="3"/>
      <c r="H247" s="4"/>
      <c r="I247" s="3"/>
      <c r="J247" s="3"/>
      <c r="K247" s="3"/>
      <c r="L247" s="17"/>
    </row>
    <row r="248" spans="1:12" x14ac:dyDescent="0.25">
      <c r="A248" s="7"/>
      <c r="B248" s="3"/>
      <c r="C248" s="2"/>
      <c r="D248" s="4"/>
      <c r="E248" s="4"/>
      <c r="F248" s="4"/>
      <c r="G248" s="3"/>
      <c r="H248" s="4"/>
      <c r="I248" s="3"/>
      <c r="J248" s="3"/>
      <c r="K248" s="3"/>
      <c r="L248" s="17"/>
    </row>
    <row r="249" spans="1:12" x14ac:dyDescent="0.25">
      <c r="A249" s="7"/>
      <c r="B249" s="3"/>
      <c r="C249" s="2"/>
      <c r="D249" s="4"/>
      <c r="E249" s="4"/>
      <c r="F249" s="4"/>
      <c r="G249" s="3"/>
      <c r="H249" s="4"/>
      <c r="I249" s="3"/>
      <c r="J249" s="3"/>
      <c r="K249" s="3"/>
      <c r="L249" s="17"/>
    </row>
    <row r="250" spans="1:12" x14ac:dyDescent="0.25">
      <c r="A250" s="7"/>
      <c r="B250" s="3"/>
      <c r="C250" s="2"/>
      <c r="D250" s="4"/>
      <c r="E250" s="4"/>
      <c r="F250" s="4"/>
      <c r="G250" s="3"/>
      <c r="H250" s="4"/>
      <c r="I250" s="3"/>
      <c r="J250" s="3"/>
      <c r="K250" s="3"/>
      <c r="L250" s="17"/>
    </row>
    <row r="251" spans="1:12" x14ac:dyDescent="0.25">
      <c r="A251" s="7"/>
      <c r="B251" s="3"/>
      <c r="C251" s="2"/>
      <c r="D251" s="4"/>
      <c r="E251" s="4"/>
      <c r="F251" s="4"/>
      <c r="G251" s="3"/>
      <c r="H251" s="4"/>
      <c r="I251" s="3"/>
      <c r="J251" s="3"/>
      <c r="K251" s="3"/>
      <c r="L251" s="17"/>
    </row>
    <row r="252" spans="1:12" x14ac:dyDescent="0.25">
      <c r="A252" s="7"/>
      <c r="B252" s="3"/>
      <c r="C252" s="2"/>
      <c r="D252" s="4"/>
      <c r="E252" s="4"/>
      <c r="F252" s="4"/>
      <c r="G252" s="3"/>
      <c r="H252" s="4"/>
      <c r="I252" s="3"/>
      <c r="J252" s="3"/>
      <c r="K252" s="3"/>
      <c r="L252" s="17"/>
    </row>
    <row r="253" spans="1:12" x14ac:dyDescent="0.25">
      <c r="A253" s="7"/>
      <c r="B253" s="3"/>
      <c r="C253" s="2"/>
      <c r="D253" s="4"/>
      <c r="E253" s="4"/>
      <c r="F253" s="4"/>
      <c r="G253" s="3"/>
      <c r="H253" s="4"/>
      <c r="I253" s="3"/>
      <c r="J253" s="3"/>
      <c r="K253" s="3"/>
      <c r="L253" s="17"/>
    </row>
    <row r="254" spans="1:12" x14ac:dyDescent="0.25">
      <c r="A254" s="7"/>
      <c r="B254" s="3"/>
      <c r="C254" s="2"/>
      <c r="D254" s="4"/>
      <c r="E254" s="4"/>
      <c r="F254" s="4"/>
      <c r="G254" s="3"/>
      <c r="H254" s="4"/>
      <c r="I254" s="3"/>
      <c r="J254" s="3"/>
      <c r="K254" s="3"/>
      <c r="L254" s="17"/>
    </row>
    <row r="255" spans="1:12" x14ac:dyDescent="0.25">
      <c r="A255" s="7"/>
      <c r="B255" s="3"/>
      <c r="C255" s="2"/>
      <c r="D255" s="4"/>
      <c r="E255" s="4"/>
      <c r="F255" s="4"/>
      <c r="G255" s="3"/>
      <c r="H255" s="4"/>
      <c r="I255" s="3"/>
      <c r="J255" s="3"/>
      <c r="K255" s="3"/>
      <c r="L255" s="17"/>
    </row>
    <row r="256" spans="1:12" x14ac:dyDescent="0.25">
      <c r="A256" s="7"/>
      <c r="B256" s="3"/>
      <c r="C256" s="2"/>
      <c r="D256" s="4"/>
      <c r="E256" s="4"/>
      <c r="F256" s="4"/>
      <c r="G256" s="3"/>
      <c r="H256" s="4"/>
      <c r="I256" s="3"/>
      <c r="J256" s="3"/>
      <c r="K256" s="3"/>
      <c r="L256" s="17"/>
    </row>
    <row r="257" spans="1:12" x14ac:dyDescent="0.25">
      <c r="A257" s="7"/>
      <c r="B257" s="3"/>
      <c r="C257" s="2"/>
      <c r="D257" s="4"/>
      <c r="E257" s="4"/>
      <c r="F257" s="4"/>
      <c r="G257" s="3"/>
      <c r="H257" s="4"/>
      <c r="I257" s="3"/>
      <c r="J257" s="3"/>
      <c r="K257" s="3"/>
      <c r="L257" s="17"/>
    </row>
    <row r="258" spans="1:12" x14ac:dyDescent="0.25">
      <c r="A258" s="7"/>
      <c r="B258" s="3"/>
      <c r="C258" s="2"/>
      <c r="D258" s="4"/>
      <c r="E258" s="4"/>
      <c r="F258" s="4"/>
      <c r="G258" s="3"/>
      <c r="H258" s="4"/>
      <c r="I258" s="3"/>
      <c r="J258" s="3"/>
      <c r="K258" s="3"/>
      <c r="L258" s="17"/>
    </row>
    <row r="259" spans="1:12" x14ac:dyDescent="0.25">
      <c r="A259" s="7"/>
      <c r="B259" s="3"/>
      <c r="C259" s="2"/>
      <c r="D259" s="4"/>
      <c r="E259" s="4"/>
      <c r="F259" s="4"/>
      <c r="G259" s="3"/>
      <c r="H259" s="4"/>
      <c r="I259" s="3"/>
      <c r="J259" s="3"/>
      <c r="K259" s="3"/>
      <c r="L259" s="17"/>
    </row>
    <row r="260" spans="1:12" x14ac:dyDescent="0.25">
      <c r="A260" s="7"/>
      <c r="B260" s="3"/>
      <c r="C260" s="2"/>
      <c r="D260" s="4"/>
      <c r="E260" s="4"/>
      <c r="F260" s="4"/>
      <c r="G260" s="3"/>
      <c r="H260" s="4"/>
      <c r="I260" s="3"/>
      <c r="J260" s="3"/>
      <c r="K260" s="3"/>
      <c r="L260" s="17"/>
    </row>
    <row r="261" spans="1:12" x14ac:dyDescent="0.25">
      <c r="A261" s="7"/>
      <c r="B261" s="3"/>
      <c r="C261" s="2"/>
      <c r="D261" s="4"/>
      <c r="E261" s="4"/>
      <c r="F261" s="4"/>
      <c r="G261" s="3"/>
      <c r="H261" s="4"/>
      <c r="I261" s="3"/>
      <c r="J261" s="3"/>
      <c r="K261" s="3"/>
      <c r="L261" s="17"/>
    </row>
    <row r="262" spans="1:12" x14ac:dyDescent="0.25">
      <c r="A262" s="7"/>
      <c r="B262" s="3"/>
      <c r="C262" s="2"/>
      <c r="D262" s="4"/>
      <c r="E262" s="4"/>
      <c r="F262" s="4"/>
      <c r="G262" s="3"/>
      <c r="H262" s="4"/>
      <c r="I262" s="3"/>
      <c r="J262" s="3"/>
      <c r="K262" s="3"/>
      <c r="L262" s="17"/>
    </row>
    <row r="263" spans="1:12" x14ac:dyDescent="0.25">
      <c r="A263" s="7"/>
      <c r="B263" s="3"/>
      <c r="C263" s="2"/>
      <c r="D263" s="4"/>
      <c r="E263" s="4"/>
      <c r="F263" s="4"/>
      <c r="G263" s="3"/>
      <c r="H263" s="4"/>
      <c r="I263" s="3"/>
      <c r="J263" s="3"/>
      <c r="K263" s="3"/>
      <c r="L263" s="17"/>
    </row>
    <row r="264" spans="1:12" x14ac:dyDescent="0.25">
      <c r="A264" s="7"/>
      <c r="B264" s="3"/>
      <c r="C264" s="2"/>
      <c r="D264" s="4"/>
      <c r="E264" s="4"/>
      <c r="F264" s="4"/>
      <c r="G264" s="3"/>
      <c r="H264" s="4"/>
      <c r="I264" s="3"/>
      <c r="J264" s="3"/>
      <c r="K264" s="3"/>
      <c r="L264" s="17"/>
    </row>
    <row r="265" spans="1:12" x14ac:dyDescent="0.25">
      <c r="A265" s="7"/>
      <c r="B265" s="3"/>
      <c r="C265" s="2"/>
      <c r="D265" s="4"/>
      <c r="E265" s="4"/>
      <c r="F265" s="4"/>
      <c r="G265" s="3"/>
      <c r="H265" s="4"/>
      <c r="I265" s="3"/>
      <c r="J265" s="3"/>
      <c r="K265" s="3"/>
      <c r="L265" s="17"/>
    </row>
    <row r="266" spans="1:12" x14ac:dyDescent="0.25">
      <c r="A266" s="7"/>
      <c r="B266" s="3"/>
      <c r="C266" s="2"/>
      <c r="D266" s="4"/>
      <c r="E266" s="4"/>
      <c r="F266" s="4"/>
      <c r="G266" s="3"/>
      <c r="H266" s="4"/>
      <c r="I266" s="3"/>
      <c r="J266" s="3"/>
      <c r="K266" s="3"/>
      <c r="L266" s="17"/>
    </row>
    <row r="267" spans="1:12" x14ac:dyDescent="0.25">
      <c r="A267" s="7"/>
      <c r="B267" s="3"/>
      <c r="C267" s="2"/>
      <c r="D267" s="4"/>
      <c r="E267" s="4"/>
      <c r="F267" s="4"/>
      <c r="G267" s="3"/>
      <c r="H267" s="4"/>
      <c r="I267" s="3"/>
      <c r="J267" s="3"/>
      <c r="K267" s="3"/>
      <c r="L267" s="17"/>
    </row>
    <row r="268" spans="1:12" x14ac:dyDescent="0.25">
      <c r="A268" s="7"/>
      <c r="B268" s="3"/>
      <c r="C268" s="2"/>
      <c r="D268" s="4"/>
      <c r="E268" s="4"/>
      <c r="F268" s="4"/>
      <c r="G268" s="3"/>
      <c r="H268" s="4"/>
      <c r="I268" s="3"/>
      <c r="J268" s="3"/>
      <c r="K268" s="3"/>
      <c r="L268" s="17"/>
    </row>
    <row r="269" spans="1:12" x14ac:dyDescent="0.25">
      <c r="A269" s="7"/>
      <c r="B269" s="3"/>
      <c r="C269" s="2"/>
      <c r="D269" s="4"/>
      <c r="E269" s="4"/>
      <c r="F269" s="4"/>
      <c r="G269" s="3"/>
      <c r="H269" s="4"/>
      <c r="I269" s="3"/>
      <c r="J269" s="3"/>
      <c r="K269" s="3"/>
      <c r="L269" s="17"/>
    </row>
    <row r="270" spans="1:12" x14ac:dyDescent="0.25">
      <c r="A270" s="7"/>
      <c r="B270" s="3"/>
      <c r="C270" s="2"/>
      <c r="D270" s="4"/>
      <c r="E270" s="4"/>
      <c r="F270" s="4"/>
      <c r="G270" s="3"/>
      <c r="H270" s="4"/>
      <c r="I270" s="3"/>
      <c r="J270" s="3"/>
      <c r="K270" s="3"/>
      <c r="L270" s="17"/>
    </row>
    <row r="271" spans="1:12" x14ac:dyDescent="0.25">
      <c r="A271" s="7"/>
      <c r="B271" s="3"/>
      <c r="C271" s="2"/>
      <c r="D271" s="4"/>
      <c r="E271" s="4"/>
      <c r="F271" s="4"/>
      <c r="G271" s="3"/>
      <c r="H271" s="4"/>
      <c r="I271" s="3"/>
      <c r="J271" s="3"/>
      <c r="K271" s="3"/>
      <c r="L271" s="17"/>
    </row>
    <row r="272" spans="1:12" x14ac:dyDescent="0.25">
      <c r="A272" s="7"/>
      <c r="B272" s="3"/>
      <c r="C272" s="2"/>
      <c r="D272" s="4"/>
      <c r="E272" s="4"/>
      <c r="F272" s="4"/>
      <c r="G272" s="3"/>
      <c r="H272" s="4"/>
      <c r="I272" s="3"/>
      <c r="J272" s="3"/>
      <c r="K272" s="3"/>
      <c r="L272" s="17"/>
    </row>
    <row r="273" spans="1:12" x14ac:dyDescent="0.25">
      <c r="A273" s="7"/>
      <c r="B273" s="3"/>
      <c r="C273" s="2"/>
      <c r="D273" s="4"/>
      <c r="E273" s="4"/>
      <c r="F273" s="4"/>
      <c r="G273" s="3"/>
      <c r="H273" s="4"/>
      <c r="I273" s="3"/>
      <c r="J273" s="3"/>
      <c r="K273" s="3"/>
      <c r="L273" s="17"/>
    </row>
    <row r="274" spans="1:12" x14ac:dyDescent="0.25">
      <c r="A274" s="7"/>
      <c r="B274" s="3"/>
      <c r="C274" s="2"/>
      <c r="D274" s="4"/>
      <c r="E274" s="4"/>
      <c r="F274" s="4"/>
      <c r="G274" s="3"/>
      <c r="H274" s="4"/>
      <c r="I274" s="3"/>
      <c r="J274" s="3"/>
      <c r="K274" s="3"/>
      <c r="L274" s="17"/>
    </row>
    <row r="275" spans="1:12" x14ac:dyDescent="0.25">
      <c r="A275" s="7"/>
      <c r="B275" s="3"/>
      <c r="C275" s="2"/>
      <c r="D275" s="4"/>
      <c r="E275" s="4"/>
      <c r="F275" s="4"/>
      <c r="G275" s="3"/>
      <c r="H275" s="4"/>
      <c r="I275" s="3"/>
      <c r="J275" s="3"/>
      <c r="K275" s="3"/>
      <c r="L275" s="17"/>
    </row>
    <row r="276" spans="1:12" x14ac:dyDescent="0.25">
      <c r="A276" s="7"/>
      <c r="B276" s="3"/>
      <c r="C276" s="2"/>
      <c r="D276" s="4"/>
      <c r="E276" s="4"/>
      <c r="F276" s="4"/>
      <c r="G276" s="3"/>
      <c r="H276" s="4"/>
      <c r="I276" s="3"/>
      <c r="J276" s="3"/>
      <c r="K276" s="3"/>
      <c r="L276" s="17"/>
    </row>
    <row r="277" spans="1:12" x14ac:dyDescent="0.25">
      <c r="A277" s="7"/>
      <c r="B277" s="3"/>
      <c r="C277" s="2"/>
      <c r="D277" s="4"/>
      <c r="E277" s="4"/>
      <c r="F277" s="4"/>
      <c r="G277" s="3"/>
      <c r="H277" s="4"/>
      <c r="I277" s="3"/>
      <c r="J277" s="3"/>
      <c r="K277" s="3"/>
      <c r="L277" s="17"/>
    </row>
    <row r="278" spans="1:12" x14ac:dyDescent="0.25">
      <c r="A278" s="7"/>
      <c r="B278" s="3"/>
      <c r="C278" s="2"/>
      <c r="D278" s="4"/>
      <c r="E278" s="4"/>
      <c r="F278" s="4"/>
      <c r="G278" s="3"/>
      <c r="H278" s="4"/>
      <c r="I278" s="3"/>
      <c r="J278" s="3"/>
      <c r="K278" s="3"/>
      <c r="L278" s="17"/>
    </row>
    <row r="279" spans="1:12" x14ac:dyDescent="0.25">
      <c r="A279" s="7"/>
      <c r="B279" s="3"/>
      <c r="C279" s="2"/>
      <c r="D279" s="4"/>
      <c r="E279" s="4"/>
      <c r="F279" s="4"/>
      <c r="G279" s="3"/>
      <c r="H279" s="4"/>
      <c r="I279" s="3"/>
      <c r="J279" s="3"/>
      <c r="K279" s="3"/>
      <c r="L279" s="17"/>
    </row>
    <row r="280" spans="1:12" x14ac:dyDescent="0.25">
      <c r="A280" s="7"/>
      <c r="B280" s="3"/>
      <c r="C280" s="2"/>
      <c r="D280" s="4"/>
      <c r="E280" s="4"/>
      <c r="F280" s="4"/>
      <c r="G280" s="3"/>
      <c r="H280" s="4"/>
      <c r="I280" s="3"/>
      <c r="J280" s="3"/>
      <c r="K280" s="3"/>
      <c r="L280" s="17"/>
    </row>
    <row r="281" spans="1:12" x14ac:dyDescent="0.25">
      <c r="A281" s="7"/>
      <c r="B281" s="3"/>
      <c r="C281" s="2"/>
      <c r="D281" s="4"/>
      <c r="E281" s="4"/>
      <c r="F281" s="4"/>
      <c r="G281" s="3"/>
      <c r="H281" s="4"/>
      <c r="I281" s="3"/>
      <c r="J281" s="3"/>
      <c r="K281" s="3"/>
      <c r="L281" s="17"/>
    </row>
    <row r="282" spans="1:12" x14ac:dyDescent="0.25">
      <c r="A282" s="7"/>
      <c r="B282" s="3"/>
      <c r="C282" s="2"/>
      <c r="D282" s="4"/>
      <c r="E282" s="4"/>
      <c r="F282" s="4"/>
      <c r="G282" s="3"/>
      <c r="H282" s="4"/>
      <c r="I282" s="3"/>
      <c r="J282" s="3"/>
      <c r="K282" s="3"/>
      <c r="L282" s="17"/>
    </row>
    <row r="283" spans="1:12" x14ac:dyDescent="0.25">
      <c r="A283" s="7"/>
      <c r="B283" s="3"/>
      <c r="C283" s="2"/>
      <c r="D283" s="4"/>
      <c r="E283" s="4"/>
      <c r="F283" s="4"/>
      <c r="G283" s="3"/>
      <c r="H283" s="4"/>
      <c r="I283" s="3"/>
      <c r="J283" s="3"/>
      <c r="K283" s="3"/>
      <c r="L283" s="17"/>
    </row>
    <row r="284" spans="1:12" x14ac:dyDescent="0.25">
      <c r="A284" s="7"/>
      <c r="B284" s="3"/>
      <c r="C284" s="2"/>
      <c r="D284" s="4"/>
      <c r="E284" s="4"/>
      <c r="F284" s="4"/>
      <c r="G284" s="3"/>
      <c r="H284" s="4"/>
      <c r="I284" s="3"/>
      <c r="J284" s="3"/>
      <c r="K284" s="3"/>
      <c r="L284" s="17"/>
    </row>
    <row r="285" spans="1:12" x14ac:dyDescent="0.25">
      <c r="A285" s="7"/>
      <c r="B285" s="3"/>
      <c r="C285" s="2"/>
      <c r="D285" s="4"/>
      <c r="E285" s="4"/>
      <c r="F285" s="4"/>
      <c r="G285" s="3"/>
      <c r="H285" s="4"/>
      <c r="I285" s="3"/>
      <c r="J285" s="3"/>
      <c r="K285" s="3"/>
      <c r="L285" s="17"/>
    </row>
    <row r="286" spans="1:12" x14ac:dyDescent="0.25">
      <c r="A286" s="7"/>
      <c r="B286" s="3"/>
      <c r="C286" s="2"/>
      <c r="D286" s="4"/>
      <c r="E286" s="4"/>
      <c r="F286" s="4"/>
      <c r="G286" s="3"/>
      <c r="H286" s="4"/>
      <c r="I286" s="3"/>
      <c r="J286" s="3"/>
      <c r="K286" s="3"/>
      <c r="L286" s="17"/>
    </row>
    <row r="287" spans="1:12" x14ac:dyDescent="0.25">
      <c r="A287" s="7"/>
      <c r="B287" s="3"/>
      <c r="C287" s="2"/>
      <c r="D287" s="4"/>
      <c r="E287" s="4"/>
      <c r="F287" s="4"/>
      <c r="G287" s="3"/>
      <c r="H287" s="4"/>
      <c r="I287" s="3"/>
      <c r="J287" s="3"/>
      <c r="K287" s="3"/>
      <c r="L287" s="17"/>
    </row>
    <row r="288" spans="1:12" x14ac:dyDescent="0.25">
      <c r="A288" s="7"/>
      <c r="B288" s="3"/>
      <c r="C288" s="2"/>
      <c r="D288" s="4"/>
      <c r="E288" s="4"/>
      <c r="F288" s="4"/>
      <c r="G288" s="3"/>
      <c r="H288" s="4"/>
      <c r="I288" s="3"/>
      <c r="J288" s="3"/>
      <c r="K288" s="3"/>
      <c r="L288" s="17"/>
    </row>
    <row r="289" spans="1:12" x14ac:dyDescent="0.25">
      <c r="A289" s="7"/>
      <c r="B289" s="3"/>
      <c r="C289" s="2"/>
      <c r="D289" s="4"/>
      <c r="E289" s="4"/>
      <c r="F289" s="4"/>
      <c r="G289" s="3"/>
      <c r="H289" s="4"/>
      <c r="I289" s="3"/>
      <c r="J289" s="3"/>
      <c r="K289" s="3"/>
      <c r="L289" s="17"/>
    </row>
    <row r="290" spans="1:12" x14ac:dyDescent="0.25">
      <c r="A290" s="7"/>
      <c r="B290" s="3"/>
      <c r="C290" s="2"/>
      <c r="D290" s="4"/>
      <c r="E290" s="4"/>
      <c r="F290" s="4"/>
      <c r="G290" s="3"/>
      <c r="H290" s="4"/>
      <c r="I290" s="3"/>
      <c r="J290" s="3"/>
      <c r="K290" s="3"/>
      <c r="L290" s="17"/>
    </row>
    <row r="291" spans="1:12" x14ac:dyDescent="0.25">
      <c r="A291" s="7"/>
      <c r="B291" s="3"/>
      <c r="C291" s="2"/>
      <c r="D291" s="4"/>
      <c r="E291" s="4"/>
      <c r="F291" s="4"/>
      <c r="G291" s="3"/>
      <c r="H291" s="4"/>
      <c r="I291" s="3"/>
      <c r="J291" s="3"/>
      <c r="K291" s="3"/>
      <c r="L291" s="17"/>
    </row>
    <row r="292" spans="1:12" x14ac:dyDescent="0.25">
      <c r="A292" s="7"/>
      <c r="B292" s="3"/>
      <c r="C292" s="2"/>
      <c r="D292" s="4"/>
      <c r="E292" s="4"/>
      <c r="F292" s="4"/>
      <c r="G292" s="3"/>
      <c r="H292" s="4"/>
      <c r="I292" s="3"/>
      <c r="J292" s="3"/>
      <c r="K292" s="3"/>
      <c r="L292" s="17"/>
    </row>
    <row r="293" spans="1:12" x14ac:dyDescent="0.25">
      <c r="A293" s="7"/>
      <c r="B293" s="3"/>
      <c r="C293" s="2"/>
      <c r="D293" s="4"/>
      <c r="E293" s="4"/>
      <c r="F293" s="4"/>
      <c r="G293" s="3"/>
      <c r="H293" s="4"/>
      <c r="I293" s="3"/>
      <c r="J293" s="3"/>
      <c r="K293" s="3"/>
      <c r="L293" s="17"/>
    </row>
    <row r="294" spans="1:12" x14ac:dyDescent="0.25">
      <c r="A294" s="7"/>
      <c r="B294" s="3"/>
      <c r="C294" s="2"/>
      <c r="D294" s="4"/>
      <c r="E294" s="4"/>
      <c r="F294" s="4"/>
      <c r="G294" s="3"/>
      <c r="H294" s="4"/>
      <c r="I294" s="3"/>
      <c r="J294" s="3"/>
      <c r="K294" s="3"/>
      <c r="L294" s="17"/>
    </row>
    <row r="295" spans="1:12" x14ac:dyDescent="0.25">
      <c r="A295" s="7"/>
      <c r="B295" s="3"/>
      <c r="C295" s="2"/>
      <c r="D295" s="4"/>
      <c r="E295" s="4"/>
      <c r="F295" s="4"/>
      <c r="G295" s="3"/>
      <c r="H295" s="4"/>
      <c r="I295" s="3"/>
      <c r="J295" s="3"/>
      <c r="K295" s="3"/>
      <c r="L295" s="17"/>
    </row>
    <row r="296" spans="1:12" x14ac:dyDescent="0.25">
      <c r="A296" s="7"/>
      <c r="B296" s="3"/>
      <c r="C296" s="2"/>
      <c r="D296" s="4"/>
      <c r="E296" s="4"/>
      <c r="F296" s="4"/>
      <c r="G296" s="3"/>
      <c r="H296" s="4"/>
      <c r="I296" s="3"/>
      <c r="J296" s="3"/>
      <c r="K296" s="3"/>
      <c r="L296" s="17"/>
    </row>
    <row r="297" spans="1:12" x14ac:dyDescent="0.25">
      <c r="A297" s="7"/>
      <c r="B297" s="3"/>
      <c r="C297" s="2"/>
      <c r="D297" s="4"/>
      <c r="E297" s="4"/>
      <c r="F297" s="4"/>
      <c r="G297" s="3"/>
      <c r="H297" s="4"/>
      <c r="I297" s="3"/>
      <c r="J297" s="3"/>
      <c r="K297" s="3"/>
      <c r="L297" s="17"/>
    </row>
    <row r="298" spans="1:12" x14ac:dyDescent="0.25">
      <c r="A298" s="7"/>
      <c r="B298" s="3"/>
      <c r="C298" s="2"/>
      <c r="D298" s="4"/>
      <c r="E298" s="4"/>
      <c r="F298" s="4"/>
      <c r="G298" s="3"/>
      <c r="H298" s="4"/>
      <c r="I298" s="3"/>
      <c r="J298" s="3"/>
      <c r="K298" s="3"/>
      <c r="L298" s="17"/>
    </row>
    <row r="299" spans="1:12" x14ac:dyDescent="0.25">
      <c r="A299" s="7"/>
      <c r="B299" s="3"/>
      <c r="C299" s="2"/>
      <c r="D299" s="4"/>
      <c r="E299" s="4"/>
      <c r="F299" s="4"/>
      <c r="G299" s="3"/>
      <c r="H299" s="4"/>
      <c r="I299" s="3"/>
      <c r="J299" s="3"/>
      <c r="K299" s="3"/>
      <c r="L299" s="17"/>
    </row>
    <row r="300" spans="1:12" x14ac:dyDescent="0.25">
      <c r="A300" s="7"/>
      <c r="B300" s="3"/>
      <c r="C300" s="2"/>
      <c r="D300" s="4"/>
      <c r="E300" s="4"/>
      <c r="F300" s="4"/>
      <c r="G300" s="3"/>
      <c r="H300" s="4"/>
      <c r="I300" s="3"/>
      <c r="J300" s="3"/>
      <c r="K300" s="3"/>
      <c r="L300" s="17"/>
    </row>
    <row r="301" spans="1:12" x14ac:dyDescent="0.25">
      <c r="A301" s="7"/>
      <c r="B301" s="3"/>
      <c r="C301" s="2"/>
      <c r="D301" s="4"/>
      <c r="E301" s="4"/>
      <c r="F301" s="4"/>
      <c r="G301" s="3"/>
      <c r="H301" s="4"/>
      <c r="I301" s="3"/>
      <c r="J301" s="3"/>
      <c r="K301" s="3"/>
      <c r="L301" s="17"/>
    </row>
    <row r="302" spans="1:12" x14ac:dyDescent="0.25">
      <c r="A302" s="7"/>
      <c r="B302" s="3"/>
      <c r="C302" s="2"/>
      <c r="D302" s="4"/>
      <c r="E302" s="4"/>
      <c r="F302" s="4"/>
      <c r="G302" s="3"/>
      <c r="H302" s="4"/>
      <c r="I302" s="3"/>
      <c r="J302" s="3"/>
      <c r="K302" s="3"/>
      <c r="L302" s="17"/>
    </row>
    <row r="303" spans="1:12" x14ac:dyDescent="0.25">
      <c r="A303" s="7"/>
      <c r="B303" s="3"/>
      <c r="C303" s="2"/>
      <c r="D303" s="4"/>
      <c r="E303" s="4"/>
      <c r="F303" s="4"/>
      <c r="G303" s="3"/>
      <c r="H303" s="4"/>
      <c r="I303" s="3"/>
      <c r="J303" s="3"/>
      <c r="K303" s="3"/>
      <c r="L303" s="17"/>
    </row>
    <row r="304" spans="1:12" x14ac:dyDescent="0.25">
      <c r="A304" s="7"/>
      <c r="B304" s="3"/>
      <c r="C304" s="2"/>
      <c r="D304" s="4"/>
      <c r="E304" s="4"/>
      <c r="F304" s="4"/>
      <c r="G304" s="3"/>
      <c r="H304" s="4"/>
      <c r="I304" s="3"/>
      <c r="J304" s="3"/>
      <c r="K304" s="3"/>
      <c r="L304" s="17"/>
    </row>
    <row r="305" spans="1:12" x14ac:dyDescent="0.25">
      <c r="A305" s="7"/>
      <c r="B305" s="3"/>
      <c r="C305" s="2"/>
      <c r="D305" s="4"/>
      <c r="E305" s="4"/>
      <c r="F305" s="4"/>
      <c r="G305" s="3"/>
      <c r="H305" s="4"/>
      <c r="I305" s="3"/>
      <c r="J305" s="3"/>
      <c r="K305" s="3"/>
      <c r="L305" s="17"/>
    </row>
    <row r="306" spans="1:12" x14ac:dyDescent="0.25">
      <c r="A306" s="7"/>
      <c r="B306" s="3"/>
      <c r="C306" s="2"/>
      <c r="D306" s="4"/>
      <c r="E306" s="4"/>
      <c r="F306" s="4"/>
      <c r="G306" s="3"/>
      <c r="H306" s="4"/>
      <c r="I306" s="3"/>
      <c r="J306" s="3"/>
      <c r="K306" s="3"/>
      <c r="L306" s="17"/>
    </row>
    <row r="307" spans="1:12" x14ac:dyDescent="0.25">
      <c r="A307" s="7"/>
      <c r="B307" s="3"/>
      <c r="C307" s="2"/>
      <c r="D307" s="4"/>
      <c r="E307" s="4"/>
      <c r="F307" s="4"/>
      <c r="G307" s="3"/>
      <c r="H307" s="4"/>
      <c r="I307" s="3"/>
      <c r="J307" s="3"/>
      <c r="K307" s="3"/>
      <c r="L307" s="17"/>
    </row>
    <row r="308" spans="1:12" x14ac:dyDescent="0.25">
      <c r="A308" s="7"/>
      <c r="B308" s="3"/>
      <c r="C308" s="2"/>
      <c r="D308" s="4"/>
      <c r="E308" s="4"/>
      <c r="F308" s="4"/>
      <c r="G308" s="3"/>
      <c r="H308" s="4"/>
      <c r="I308" s="3"/>
      <c r="J308" s="3"/>
      <c r="K308" s="3"/>
      <c r="L308" s="17"/>
    </row>
    <row r="309" spans="1:12" x14ac:dyDescent="0.25">
      <c r="A309" s="7"/>
      <c r="B309" s="3"/>
      <c r="C309" s="2"/>
      <c r="D309" s="4"/>
      <c r="E309" s="4"/>
      <c r="F309" s="4"/>
      <c r="G309" s="3"/>
      <c r="H309" s="4"/>
      <c r="I309" s="3"/>
      <c r="J309" s="3"/>
      <c r="K309" s="3"/>
      <c r="L309" s="17"/>
    </row>
    <row r="310" spans="1:12" x14ac:dyDescent="0.25">
      <c r="A310" s="7"/>
      <c r="B310" s="3"/>
      <c r="C310" s="2"/>
      <c r="D310" s="4"/>
      <c r="E310" s="4"/>
      <c r="F310" s="4"/>
      <c r="G310" s="3"/>
      <c r="H310" s="4"/>
      <c r="I310" s="3"/>
      <c r="J310" s="3"/>
      <c r="K310" s="3"/>
      <c r="L310" s="17"/>
    </row>
    <row r="311" spans="1:12" x14ac:dyDescent="0.25">
      <c r="A311" s="7"/>
      <c r="B311" s="6"/>
      <c r="C311" s="2"/>
      <c r="D311" s="4"/>
      <c r="E311" s="4"/>
      <c r="F311" s="4"/>
      <c r="G311" s="3"/>
      <c r="H311" s="4"/>
      <c r="I311" s="3"/>
      <c r="J311" s="3"/>
      <c r="K311" s="3"/>
      <c r="L311" s="17"/>
    </row>
    <row r="312" spans="1:12" x14ac:dyDescent="0.25">
      <c r="A312" s="7"/>
      <c r="B312" s="3"/>
      <c r="C312" s="2"/>
      <c r="D312" s="4"/>
      <c r="E312" s="4"/>
      <c r="F312" s="4"/>
      <c r="G312" s="3"/>
      <c r="H312" s="4"/>
      <c r="I312" s="3"/>
      <c r="J312" s="3"/>
      <c r="K312" s="3"/>
      <c r="L312" s="17"/>
    </row>
    <row r="313" spans="1:12" x14ac:dyDescent="0.25">
      <c r="A313" s="7"/>
      <c r="B313" s="3"/>
      <c r="C313" s="2"/>
      <c r="D313" s="4"/>
      <c r="E313" s="4"/>
      <c r="F313" s="4"/>
      <c r="G313" s="3"/>
      <c r="H313" s="4"/>
      <c r="I313" s="3"/>
      <c r="J313" s="3"/>
      <c r="K313" s="3"/>
      <c r="L313" s="17"/>
    </row>
    <row r="314" spans="1:12" x14ac:dyDescent="0.25">
      <c r="A314" s="7"/>
      <c r="B314" s="3"/>
      <c r="C314" s="2"/>
      <c r="D314" s="4"/>
      <c r="E314" s="4"/>
      <c r="F314" s="4"/>
      <c r="G314" s="3"/>
      <c r="H314" s="4"/>
      <c r="I314" s="3"/>
      <c r="J314" s="3"/>
      <c r="K314" s="3"/>
      <c r="L314" s="17"/>
    </row>
    <row r="315" spans="1:12" x14ac:dyDescent="0.25">
      <c r="A315" s="7"/>
      <c r="B315" s="3"/>
      <c r="C315" s="2"/>
      <c r="D315" s="4"/>
      <c r="E315" s="4"/>
      <c r="F315" s="4"/>
      <c r="G315" s="3"/>
      <c r="H315" s="4"/>
      <c r="I315" s="3"/>
      <c r="J315" s="3"/>
      <c r="K315" s="3"/>
      <c r="L315" s="17"/>
    </row>
    <row r="316" spans="1:12" x14ac:dyDescent="0.25">
      <c r="A316" s="7"/>
      <c r="B316" s="3"/>
      <c r="C316" s="2"/>
      <c r="D316" s="4"/>
      <c r="E316" s="4"/>
      <c r="F316" s="4"/>
      <c r="G316" s="3"/>
      <c r="H316" s="4"/>
      <c r="I316" s="3"/>
      <c r="J316" s="3"/>
      <c r="K316" s="3"/>
      <c r="L316" s="17"/>
    </row>
    <row r="317" spans="1:12" x14ac:dyDescent="0.25">
      <c r="A317" s="7"/>
      <c r="B317" s="3"/>
      <c r="C317" s="2"/>
      <c r="D317" s="4"/>
      <c r="E317" s="4"/>
      <c r="F317" s="4"/>
      <c r="G317" s="3"/>
      <c r="H317" s="4"/>
      <c r="I317" s="3"/>
      <c r="J317" s="3"/>
      <c r="K317" s="3"/>
      <c r="L317" s="17"/>
    </row>
    <row r="318" spans="1:12" x14ac:dyDescent="0.25">
      <c r="A318" s="7"/>
      <c r="B318" s="3"/>
      <c r="C318" s="2"/>
      <c r="D318" s="4"/>
      <c r="E318" s="4"/>
      <c r="F318" s="4"/>
      <c r="G318" s="3"/>
      <c r="H318" s="4"/>
      <c r="I318" s="3"/>
      <c r="J318" s="3"/>
      <c r="K318" s="3"/>
      <c r="L318" s="17"/>
    </row>
    <row r="319" spans="1:12" x14ac:dyDescent="0.25">
      <c r="A319" s="7"/>
      <c r="B319" s="3"/>
      <c r="C319" s="2"/>
      <c r="D319" s="4"/>
      <c r="E319" s="4"/>
      <c r="F319" s="4"/>
      <c r="G319" s="3"/>
      <c r="H319" s="4"/>
      <c r="I319" s="3"/>
      <c r="J319" s="3"/>
      <c r="K319" s="3"/>
      <c r="L319" s="17"/>
    </row>
    <row r="320" spans="1:12" x14ac:dyDescent="0.25">
      <c r="A320" s="7"/>
      <c r="B320" s="3"/>
      <c r="C320" s="2"/>
      <c r="D320" s="3"/>
      <c r="E320" s="3"/>
      <c r="F320" s="4"/>
      <c r="G320" s="3"/>
      <c r="H320" s="4"/>
      <c r="I320" s="3"/>
      <c r="J320" s="3"/>
      <c r="K320" s="3"/>
      <c r="L320" s="17"/>
    </row>
    <row r="321" spans="1:12" x14ac:dyDescent="0.25">
      <c r="A321" s="7"/>
      <c r="B321" s="3"/>
      <c r="C321" s="2"/>
      <c r="D321" s="3"/>
      <c r="E321" s="3"/>
      <c r="F321" s="4"/>
      <c r="G321" s="3"/>
      <c r="H321" s="4"/>
      <c r="I321" s="3"/>
      <c r="J321" s="3"/>
      <c r="K321" s="3"/>
      <c r="L321" s="17"/>
    </row>
    <row r="322" spans="1:12" x14ac:dyDescent="0.25">
      <c r="A322" s="7"/>
      <c r="B322" s="3"/>
      <c r="C322" s="2"/>
      <c r="D322" s="3"/>
      <c r="E322" s="3"/>
      <c r="F322" s="4"/>
      <c r="G322" s="3"/>
      <c r="H322" s="4"/>
      <c r="I322" s="3"/>
      <c r="J322" s="3"/>
      <c r="K322" s="3"/>
      <c r="L322" s="17"/>
    </row>
    <row r="323" spans="1:12" x14ac:dyDescent="0.25">
      <c r="A323" s="7"/>
      <c r="B323" s="3"/>
      <c r="C323" s="2"/>
      <c r="D323" s="3"/>
      <c r="E323" s="3"/>
      <c r="F323" s="4"/>
      <c r="G323" s="3"/>
      <c r="H323" s="4"/>
      <c r="I323" s="3"/>
      <c r="J323" s="3"/>
      <c r="K323" s="3"/>
      <c r="L323" s="17"/>
    </row>
    <row r="324" spans="1:12" x14ac:dyDescent="0.25">
      <c r="A324" s="7"/>
      <c r="B324" s="3"/>
      <c r="C324" s="2"/>
      <c r="D324" s="3"/>
      <c r="E324" s="3"/>
      <c r="F324" s="4"/>
      <c r="G324" s="3"/>
      <c r="H324" s="4"/>
      <c r="I324" s="3"/>
      <c r="J324" s="3"/>
      <c r="K324" s="3"/>
      <c r="L324" s="17"/>
    </row>
    <row r="325" spans="1:12" x14ac:dyDescent="0.25">
      <c r="A325" s="7"/>
      <c r="B325" s="3"/>
      <c r="C325" s="2"/>
      <c r="D325" s="3"/>
      <c r="E325" s="3"/>
      <c r="F325" s="4"/>
      <c r="G325" s="3"/>
      <c r="H325" s="4"/>
      <c r="I325" s="3"/>
      <c r="J325" s="3"/>
      <c r="K325" s="3"/>
      <c r="L325" s="17"/>
    </row>
    <row r="326" spans="1:12" x14ac:dyDescent="0.25">
      <c r="A326" s="7"/>
      <c r="B326" s="3"/>
      <c r="C326" s="2"/>
      <c r="D326" s="3"/>
      <c r="E326" s="3"/>
      <c r="F326" s="4"/>
      <c r="G326" s="3"/>
      <c r="H326" s="4"/>
      <c r="I326" s="3"/>
      <c r="J326" s="3"/>
      <c r="K326" s="3"/>
      <c r="L326" s="17"/>
    </row>
    <row r="327" spans="1:12" x14ac:dyDescent="0.25">
      <c r="A327" s="7"/>
      <c r="B327" s="3"/>
      <c r="C327" s="2"/>
      <c r="D327" s="3"/>
      <c r="E327" s="3"/>
      <c r="F327" s="4"/>
      <c r="G327" s="3"/>
      <c r="H327" s="4"/>
      <c r="I327" s="3"/>
      <c r="J327" s="3"/>
      <c r="K327" s="3"/>
      <c r="L327" s="17"/>
    </row>
    <row r="328" spans="1:12" x14ac:dyDescent="0.25">
      <c r="A328" s="7"/>
      <c r="B328" s="3"/>
      <c r="C328" s="2"/>
      <c r="D328" s="3"/>
      <c r="E328" s="3"/>
      <c r="F328" s="4"/>
      <c r="G328" s="3"/>
      <c r="H328" s="4"/>
      <c r="I328" s="3"/>
      <c r="J328" s="3"/>
      <c r="K328" s="3"/>
      <c r="L328" s="17"/>
    </row>
    <row r="329" spans="1:12" x14ac:dyDescent="0.25">
      <c r="A329" s="7"/>
      <c r="B329" s="3"/>
      <c r="C329" s="2"/>
      <c r="D329" s="3"/>
      <c r="E329" s="3"/>
      <c r="F329" s="4"/>
      <c r="G329" s="3"/>
      <c r="H329" s="4"/>
      <c r="I329" s="3"/>
      <c r="J329" s="3"/>
      <c r="K329" s="3"/>
      <c r="L329" s="17"/>
    </row>
    <row r="330" spans="1:12" x14ac:dyDescent="0.25">
      <c r="A330" s="7"/>
      <c r="B330" s="3"/>
      <c r="C330" s="2"/>
      <c r="D330" s="3"/>
      <c r="E330" s="3"/>
      <c r="F330" s="4"/>
      <c r="G330" s="3"/>
      <c r="H330" s="4"/>
      <c r="I330" s="3"/>
      <c r="J330" s="3"/>
      <c r="K330" s="3"/>
      <c r="L330" s="17"/>
    </row>
    <row r="331" spans="1:12" x14ac:dyDescent="0.25">
      <c r="A331" s="7"/>
      <c r="B331" s="3"/>
      <c r="C331" s="2"/>
      <c r="D331" s="3"/>
      <c r="E331" s="3"/>
      <c r="F331" s="4"/>
      <c r="G331" s="3"/>
      <c r="H331" s="4"/>
      <c r="I331" s="3"/>
      <c r="J331" s="3"/>
      <c r="K331" s="3"/>
      <c r="L331" s="17"/>
    </row>
    <row r="332" spans="1:12" x14ac:dyDescent="0.25">
      <c r="A332" s="7"/>
      <c r="B332" s="3"/>
      <c r="C332" s="2"/>
      <c r="D332" s="3"/>
      <c r="E332" s="3"/>
      <c r="F332" s="4"/>
      <c r="G332" s="3"/>
      <c r="H332" s="4"/>
      <c r="I332" s="3"/>
      <c r="J332" s="3"/>
      <c r="K332" s="3"/>
      <c r="L332" s="17"/>
    </row>
    <row r="333" spans="1:12" x14ac:dyDescent="0.25">
      <c r="A333" s="7"/>
      <c r="B333" s="3"/>
      <c r="C333" s="2"/>
      <c r="D333" s="3"/>
      <c r="E333" s="3"/>
      <c r="F333" s="4"/>
      <c r="G333" s="3"/>
      <c r="H333" s="4"/>
      <c r="I333" s="3"/>
      <c r="J333" s="3"/>
      <c r="K333" s="3"/>
      <c r="L333" s="17"/>
    </row>
    <row r="334" spans="1:12" x14ac:dyDescent="0.25">
      <c r="A334" s="7"/>
      <c r="B334" s="3"/>
      <c r="C334" s="2"/>
      <c r="D334" s="3"/>
      <c r="E334" s="3"/>
      <c r="F334" s="4"/>
      <c r="G334" s="3"/>
      <c r="H334" s="4"/>
      <c r="I334" s="3"/>
      <c r="J334" s="3"/>
      <c r="K334" s="3"/>
      <c r="L334" s="17"/>
    </row>
    <row r="335" spans="1:12" x14ac:dyDescent="0.25">
      <c r="A335" s="7"/>
      <c r="B335" s="3"/>
      <c r="C335" s="2"/>
      <c r="D335" s="3"/>
      <c r="E335" s="3"/>
      <c r="F335" s="4"/>
      <c r="G335" s="3"/>
      <c r="H335" s="4"/>
      <c r="I335" s="3"/>
      <c r="J335" s="3"/>
      <c r="K335" s="3"/>
      <c r="L335" s="17"/>
    </row>
    <row r="336" spans="1:12" x14ac:dyDescent="0.25">
      <c r="A336" s="7"/>
      <c r="B336" s="6"/>
      <c r="C336" s="2"/>
      <c r="D336" s="3"/>
      <c r="E336" s="3"/>
      <c r="F336" s="4"/>
      <c r="G336" s="3"/>
      <c r="H336" s="4"/>
      <c r="I336" s="3"/>
      <c r="J336" s="3"/>
      <c r="K336" s="3"/>
      <c r="L336" s="17"/>
    </row>
    <row r="337" spans="1:12" x14ac:dyDescent="0.25">
      <c r="A337" s="7"/>
      <c r="B337" s="6"/>
      <c r="C337" s="2"/>
      <c r="D337" s="3"/>
      <c r="E337" s="3"/>
      <c r="F337" s="4"/>
      <c r="G337" s="3"/>
      <c r="H337" s="4"/>
      <c r="I337" s="3"/>
      <c r="J337" s="3"/>
      <c r="K337" s="3"/>
      <c r="L337" s="17"/>
    </row>
    <row r="338" spans="1:12" x14ac:dyDescent="0.25">
      <c r="A338" s="7"/>
      <c r="B338" s="3"/>
      <c r="C338" s="2"/>
      <c r="D338" s="3"/>
      <c r="E338" s="3"/>
      <c r="F338" s="4"/>
      <c r="G338" s="3"/>
      <c r="H338" s="4"/>
      <c r="I338" s="3"/>
      <c r="J338" s="3"/>
      <c r="K338" s="3"/>
      <c r="L338" s="17"/>
    </row>
    <row r="339" spans="1:12" x14ac:dyDescent="0.25">
      <c r="A339" s="7"/>
      <c r="B339" s="3"/>
      <c r="C339" s="2"/>
      <c r="D339" s="3"/>
      <c r="E339" s="3"/>
      <c r="F339" s="4"/>
      <c r="G339" s="3"/>
      <c r="H339" s="4"/>
      <c r="I339" s="3"/>
      <c r="J339" s="3"/>
      <c r="K339" s="3"/>
      <c r="L339" s="17"/>
    </row>
    <row r="340" spans="1:12" x14ac:dyDescent="0.25">
      <c r="A340" s="7"/>
      <c r="B340" s="3"/>
      <c r="C340" s="2"/>
      <c r="D340" s="3"/>
      <c r="E340" s="3"/>
      <c r="F340" s="4"/>
      <c r="G340" s="3"/>
      <c r="H340" s="4"/>
      <c r="I340" s="3"/>
      <c r="J340" s="3"/>
      <c r="K340" s="3"/>
      <c r="L340" s="17"/>
    </row>
    <row r="341" spans="1:12" x14ac:dyDescent="0.25">
      <c r="A341" s="7"/>
      <c r="B341" s="3"/>
      <c r="C341" s="2"/>
      <c r="D341" s="3"/>
      <c r="E341" s="3"/>
      <c r="F341" s="4"/>
      <c r="G341" s="3"/>
      <c r="H341" s="4"/>
      <c r="I341" s="3"/>
      <c r="J341" s="3"/>
      <c r="K341" s="3"/>
      <c r="L341" s="17"/>
    </row>
    <row r="342" spans="1:12" x14ac:dyDescent="0.25">
      <c r="A342" s="7"/>
      <c r="B342" s="3"/>
      <c r="C342" s="2"/>
      <c r="D342" s="3"/>
      <c r="E342" s="3"/>
      <c r="F342" s="4"/>
      <c r="G342" s="3"/>
      <c r="H342" s="4"/>
      <c r="I342" s="3"/>
      <c r="J342" s="3"/>
      <c r="K342" s="3"/>
      <c r="L342" s="17"/>
    </row>
    <row r="343" spans="1:12" x14ac:dyDescent="0.25">
      <c r="A343" s="7"/>
      <c r="B343" s="3"/>
      <c r="C343" s="2"/>
      <c r="D343" s="3"/>
      <c r="E343" s="3"/>
      <c r="F343" s="4"/>
      <c r="G343" s="3"/>
      <c r="H343" s="4"/>
      <c r="I343" s="3"/>
      <c r="J343" s="3"/>
      <c r="K343" s="3"/>
      <c r="L343" s="17"/>
    </row>
    <row r="344" spans="1:12" x14ac:dyDescent="0.25">
      <c r="A344" s="7"/>
      <c r="B344" s="3"/>
      <c r="C344" s="2"/>
      <c r="D344" s="3"/>
      <c r="E344" s="3"/>
      <c r="F344" s="4"/>
      <c r="G344" s="3"/>
      <c r="H344" s="4"/>
      <c r="I344" s="3"/>
      <c r="J344" s="3"/>
      <c r="K344" s="3"/>
      <c r="L344" s="17"/>
    </row>
    <row r="345" spans="1:12" x14ac:dyDescent="0.25">
      <c r="A345" s="7"/>
      <c r="B345" s="3"/>
      <c r="C345" s="2"/>
      <c r="D345" s="3"/>
      <c r="E345" s="3"/>
      <c r="F345" s="4"/>
      <c r="G345" s="3"/>
      <c r="H345" s="4"/>
      <c r="I345" s="3"/>
      <c r="J345" s="3"/>
      <c r="K345" s="3"/>
      <c r="L345" s="17"/>
    </row>
    <row r="346" spans="1:12" x14ac:dyDescent="0.25">
      <c r="A346" s="7"/>
      <c r="B346" s="3"/>
      <c r="C346" s="2"/>
      <c r="D346" s="3"/>
      <c r="E346" s="3"/>
      <c r="F346" s="4"/>
      <c r="G346" s="3"/>
      <c r="H346" s="4"/>
      <c r="I346" s="3"/>
      <c r="J346" s="3"/>
      <c r="K346" s="3"/>
      <c r="L346" s="17"/>
    </row>
    <row r="347" spans="1:12" x14ac:dyDescent="0.25">
      <c r="A347" s="7"/>
      <c r="B347" s="3"/>
      <c r="C347" s="2"/>
      <c r="D347" s="3"/>
      <c r="E347" s="3"/>
      <c r="F347" s="4"/>
      <c r="G347" s="3"/>
      <c r="H347" s="4"/>
      <c r="I347" s="3"/>
      <c r="J347" s="3"/>
      <c r="K347" s="3"/>
      <c r="L347" s="17"/>
    </row>
    <row r="348" spans="1:12" x14ac:dyDescent="0.25">
      <c r="A348" s="7"/>
      <c r="B348" s="3"/>
      <c r="C348" s="2"/>
      <c r="D348" s="3"/>
      <c r="E348" s="3"/>
      <c r="F348" s="4"/>
      <c r="G348" s="3"/>
      <c r="H348" s="4"/>
      <c r="I348" s="3"/>
      <c r="J348" s="3"/>
      <c r="K348" s="3"/>
      <c r="L348" s="17"/>
    </row>
    <row r="349" spans="1:12" x14ac:dyDescent="0.25">
      <c r="A349" s="7"/>
      <c r="B349" s="3"/>
      <c r="C349" s="2"/>
      <c r="D349" s="3"/>
      <c r="E349" s="3"/>
      <c r="F349" s="4"/>
      <c r="G349" s="3"/>
      <c r="H349" s="4"/>
      <c r="I349" s="3"/>
      <c r="J349" s="3"/>
      <c r="K349" s="3"/>
      <c r="L349" s="17"/>
    </row>
    <row r="350" spans="1:12" x14ac:dyDescent="0.25">
      <c r="A350" s="7"/>
      <c r="B350" s="3"/>
      <c r="C350" s="2"/>
      <c r="D350" s="3"/>
      <c r="E350" s="3"/>
      <c r="F350" s="4"/>
      <c r="G350" s="3"/>
      <c r="H350" s="4"/>
      <c r="I350" s="3"/>
      <c r="J350" s="3"/>
      <c r="K350" s="3"/>
      <c r="L350" s="17"/>
    </row>
    <row r="351" spans="1:12" x14ac:dyDescent="0.25">
      <c r="A351" s="7"/>
      <c r="B351" s="3"/>
      <c r="C351" s="2"/>
      <c r="D351" s="3"/>
      <c r="E351" s="3"/>
      <c r="F351" s="4"/>
      <c r="G351" s="3"/>
      <c r="H351" s="4"/>
      <c r="I351" s="3"/>
      <c r="J351" s="3"/>
      <c r="K351" s="3"/>
      <c r="L351" s="17"/>
    </row>
    <row r="352" spans="1:12" x14ac:dyDescent="0.25">
      <c r="A352" s="7"/>
      <c r="B352" s="3"/>
      <c r="C352" s="2"/>
      <c r="D352" s="3"/>
      <c r="E352" s="3"/>
      <c r="F352" s="4"/>
      <c r="G352" s="3"/>
      <c r="H352" s="4"/>
      <c r="I352" s="3"/>
      <c r="J352" s="3"/>
      <c r="K352" s="3"/>
      <c r="L352" s="17"/>
    </row>
    <row r="353" spans="1:12" x14ac:dyDescent="0.25">
      <c r="A353" s="7"/>
      <c r="B353" s="3"/>
      <c r="C353" s="2"/>
      <c r="D353" s="3"/>
      <c r="E353" s="3"/>
      <c r="F353" s="4"/>
      <c r="G353" s="3"/>
      <c r="H353" s="4"/>
      <c r="I353" s="3"/>
      <c r="J353" s="3"/>
      <c r="K353" s="3"/>
      <c r="L353" s="17"/>
    </row>
    <row r="354" spans="1:12" x14ac:dyDescent="0.25">
      <c r="A354" s="7"/>
      <c r="B354" s="3"/>
      <c r="C354" s="2"/>
      <c r="D354" s="3"/>
      <c r="E354" s="3"/>
      <c r="F354" s="4"/>
      <c r="G354" s="3"/>
      <c r="H354" s="4"/>
      <c r="I354" s="3"/>
      <c r="J354" s="3"/>
      <c r="K354" s="3"/>
      <c r="L354" s="17"/>
    </row>
    <row r="355" spans="1:12" x14ac:dyDescent="0.25">
      <c r="A355" s="7"/>
      <c r="B355" s="3"/>
      <c r="C355" s="2"/>
      <c r="D355" s="3"/>
      <c r="E355" s="3"/>
      <c r="F355" s="4"/>
      <c r="G355" s="3"/>
      <c r="H355" s="4"/>
      <c r="I355" s="3"/>
      <c r="J355" s="3"/>
      <c r="K355" s="3"/>
      <c r="L355" s="17"/>
    </row>
    <row r="356" spans="1:12" x14ac:dyDescent="0.25">
      <c r="A356" s="7"/>
      <c r="B356" s="3"/>
      <c r="C356" s="2"/>
      <c r="D356" s="3"/>
      <c r="E356" s="3"/>
      <c r="F356" s="4"/>
      <c r="G356" s="3"/>
      <c r="H356" s="4"/>
      <c r="I356" s="3"/>
      <c r="J356" s="3"/>
      <c r="K356" s="3"/>
      <c r="L356" s="17"/>
    </row>
    <row r="357" spans="1:12" x14ac:dyDescent="0.25">
      <c r="A357" s="7"/>
      <c r="B357" s="6"/>
      <c r="C357" s="2"/>
      <c r="D357" s="3"/>
      <c r="E357" s="3"/>
      <c r="F357" s="4"/>
      <c r="G357" s="3"/>
      <c r="H357" s="4"/>
      <c r="I357" s="3"/>
      <c r="J357" s="3"/>
      <c r="K357" s="3"/>
      <c r="L357" s="17"/>
    </row>
    <row r="358" spans="1:12" x14ac:dyDescent="0.25">
      <c r="A358" s="7"/>
      <c r="B358" s="3"/>
      <c r="C358" s="2"/>
      <c r="D358" s="3"/>
      <c r="E358" s="3"/>
      <c r="F358" s="4"/>
      <c r="G358" s="3"/>
      <c r="H358" s="4"/>
      <c r="I358" s="3"/>
      <c r="J358" s="3"/>
      <c r="K358" s="3"/>
      <c r="L358" s="17"/>
    </row>
    <row r="359" spans="1:12" x14ac:dyDescent="0.25">
      <c r="A359" s="7"/>
      <c r="B359" s="3"/>
      <c r="C359" s="2"/>
      <c r="D359" s="3"/>
      <c r="E359" s="3"/>
      <c r="F359" s="4"/>
      <c r="G359" s="3"/>
      <c r="H359" s="4"/>
      <c r="I359" s="3"/>
      <c r="J359" s="3"/>
      <c r="K359" s="3"/>
      <c r="L359" s="17"/>
    </row>
    <row r="360" spans="1:12" x14ac:dyDescent="0.25">
      <c r="A360" s="7"/>
      <c r="B360" s="3"/>
      <c r="C360" s="2"/>
      <c r="D360" s="3"/>
      <c r="E360" s="3"/>
      <c r="F360" s="4"/>
      <c r="G360" s="3"/>
      <c r="H360" s="4"/>
      <c r="I360" s="3"/>
      <c r="J360" s="3"/>
      <c r="K360" s="3"/>
      <c r="L360" s="17"/>
    </row>
    <row r="361" spans="1:12" x14ac:dyDescent="0.25">
      <c r="A361" s="7"/>
      <c r="B361" s="3"/>
      <c r="C361" s="2"/>
      <c r="D361" s="3"/>
      <c r="E361" s="3"/>
      <c r="F361" s="4"/>
      <c r="G361" s="3"/>
      <c r="H361" s="4"/>
      <c r="I361" s="3"/>
      <c r="J361" s="3"/>
      <c r="K361" s="3"/>
      <c r="L361" s="17"/>
    </row>
    <row r="362" spans="1:12" x14ac:dyDescent="0.25">
      <c r="A362" s="7"/>
      <c r="B362" s="6"/>
      <c r="C362" s="2"/>
      <c r="D362" s="3"/>
      <c r="E362" s="3"/>
      <c r="F362" s="4"/>
      <c r="G362" s="3"/>
      <c r="H362" s="4"/>
      <c r="I362" s="3"/>
      <c r="J362" s="3"/>
      <c r="K362" s="3"/>
      <c r="L362" s="17"/>
    </row>
    <row r="363" spans="1:12" x14ac:dyDescent="0.25">
      <c r="A363" s="7"/>
      <c r="B363" s="6"/>
      <c r="C363" s="2"/>
      <c r="D363" s="3"/>
      <c r="E363" s="3"/>
      <c r="F363" s="4"/>
      <c r="G363" s="3"/>
      <c r="H363" s="4"/>
      <c r="I363" s="3"/>
      <c r="J363" s="3"/>
      <c r="K363" s="3"/>
      <c r="L363" s="17"/>
    </row>
    <row r="364" spans="1:12" x14ac:dyDescent="0.25">
      <c r="A364" s="7"/>
      <c r="B364" s="3"/>
      <c r="C364" s="2"/>
      <c r="D364" s="3"/>
      <c r="E364" s="3"/>
      <c r="F364" s="4"/>
      <c r="G364" s="3"/>
      <c r="H364" s="4"/>
      <c r="I364" s="3"/>
      <c r="J364" s="3"/>
      <c r="K364" s="3"/>
      <c r="L364" s="17"/>
    </row>
    <row r="365" spans="1:12" x14ac:dyDescent="0.25">
      <c r="A365" s="7"/>
      <c r="B365" s="3"/>
      <c r="C365" s="2"/>
      <c r="D365" s="3"/>
      <c r="E365" s="3"/>
      <c r="F365" s="4"/>
      <c r="G365" s="3"/>
      <c r="H365" s="4"/>
      <c r="I365" s="3"/>
      <c r="J365" s="3"/>
      <c r="K365" s="3"/>
      <c r="L365" s="17"/>
    </row>
    <row r="366" spans="1:12" x14ac:dyDescent="0.25">
      <c r="A366" s="7"/>
      <c r="B366" s="3"/>
      <c r="C366" s="2"/>
      <c r="D366" s="3"/>
      <c r="E366" s="3"/>
      <c r="F366" s="4"/>
      <c r="G366" s="3"/>
      <c r="H366" s="4"/>
      <c r="I366" s="3"/>
      <c r="J366" s="3"/>
      <c r="K366" s="3"/>
      <c r="L366" s="17"/>
    </row>
    <row r="367" spans="1:12" x14ac:dyDescent="0.25">
      <c r="A367" s="7"/>
      <c r="B367" s="3"/>
      <c r="C367" s="2"/>
      <c r="D367" s="3"/>
      <c r="E367" s="3"/>
      <c r="F367" s="4"/>
      <c r="G367" s="3"/>
      <c r="H367" s="4"/>
      <c r="I367" s="3"/>
      <c r="J367" s="3"/>
      <c r="K367" s="3"/>
      <c r="L367" s="17"/>
    </row>
    <row r="368" spans="1:12" x14ac:dyDescent="0.25">
      <c r="A368" s="7"/>
      <c r="B368" s="3"/>
      <c r="C368" s="2"/>
      <c r="D368" s="3"/>
      <c r="E368" s="3"/>
      <c r="F368" s="4"/>
      <c r="G368" s="3"/>
      <c r="H368" s="4"/>
      <c r="I368" s="3"/>
      <c r="J368" s="3"/>
      <c r="K368" s="3"/>
      <c r="L368" s="17"/>
    </row>
    <row r="369" spans="1:12" x14ac:dyDescent="0.25">
      <c r="A369" s="7"/>
      <c r="B369" s="3"/>
      <c r="C369" s="2"/>
      <c r="D369" s="3"/>
      <c r="E369" s="3"/>
      <c r="F369" s="4"/>
      <c r="G369" s="3"/>
      <c r="H369" s="4"/>
      <c r="I369" s="3"/>
      <c r="J369" s="3"/>
      <c r="K369" s="3"/>
      <c r="L369" s="17"/>
    </row>
    <row r="370" spans="1:12" x14ac:dyDescent="0.25">
      <c r="A370" s="7"/>
      <c r="B370" s="6"/>
      <c r="C370" s="2"/>
      <c r="D370" s="3"/>
      <c r="E370" s="3"/>
      <c r="F370" s="4"/>
      <c r="G370" s="3"/>
      <c r="H370" s="4"/>
      <c r="I370" s="3"/>
      <c r="J370" s="3"/>
      <c r="K370" s="3"/>
      <c r="L370" s="17"/>
    </row>
    <row r="371" spans="1:12" x14ac:dyDescent="0.25">
      <c r="A371" s="7"/>
      <c r="B371" s="3"/>
      <c r="C371" s="2"/>
      <c r="D371" s="3"/>
      <c r="E371" s="3"/>
      <c r="F371" s="4"/>
      <c r="G371" s="3"/>
      <c r="H371" s="4"/>
      <c r="I371" s="3"/>
      <c r="J371" s="3"/>
      <c r="K371" s="3"/>
      <c r="L371" s="17"/>
    </row>
    <row r="372" spans="1:12" x14ac:dyDescent="0.25">
      <c r="A372" s="7"/>
      <c r="B372" s="3"/>
      <c r="C372" s="2"/>
      <c r="D372" s="3"/>
      <c r="E372" s="3"/>
      <c r="F372" s="4"/>
      <c r="G372" s="3"/>
      <c r="H372" s="4"/>
      <c r="I372" s="3"/>
      <c r="J372" s="3"/>
      <c r="K372" s="3"/>
      <c r="L372" s="17"/>
    </row>
    <row r="373" spans="1:12" x14ac:dyDescent="0.25">
      <c r="A373" s="7"/>
      <c r="B373" s="3"/>
      <c r="C373" s="2"/>
      <c r="D373" s="3"/>
      <c r="E373" s="3"/>
      <c r="F373" s="4"/>
      <c r="G373" s="3"/>
      <c r="H373" s="4"/>
      <c r="I373" s="3"/>
      <c r="J373" s="3"/>
      <c r="K373" s="3"/>
      <c r="L373" s="17"/>
    </row>
    <row r="374" spans="1:12" x14ac:dyDescent="0.25">
      <c r="A374" s="7"/>
      <c r="B374" s="3"/>
      <c r="C374" s="2"/>
      <c r="D374" s="3"/>
      <c r="E374" s="3"/>
      <c r="F374" s="4"/>
      <c r="G374" s="3"/>
      <c r="H374" s="4"/>
      <c r="I374" s="3"/>
      <c r="J374" s="3"/>
      <c r="K374" s="3"/>
      <c r="L374" s="17"/>
    </row>
    <row r="375" spans="1:12" x14ac:dyDescent="0.25">
      <c r="A375" s="7"/>
      <c r="B375" s="3"/>
      <c r="C375" s="2"/>
      <c r="D375" s="3"/>
      <c r="E375" s="3"/>
      <c r="F375" s="4"/>
      <c r="G375" s="3"/>
      <c r="H375" s="4"/>
      <c r="I375" s="3"/>
      <c r="J375" s="3"/>
      <c r="K375" s="3"/>
      <c r="L375" s="17"/>
    </row>
    <row r="376" spans="1:12" x14ac:dyDescent="0.25">
      <c r="A376" s="7"/>
      <c r="B376" s="3"/>
      <c r="C376" s="2"/>
      <c r="D376" s="3"/>
      <c r="E376" s="3"/>
      <c r="F376" s="4"/>
      <c r="G376" s="3"/>
      <c r="H376" s="4"/>
      <c r="I376" s="3"/>
      <c r="J376" s="3"/>
      <c r="K376" s="3"/>
      <c r="L376" s="17"/>
    </row>
    <row r="377" spans="1:12" x14ac:dyDescent="0.25">
      <c r="A377" s="7"/>
      <c r="B377" s="3"/>
      <c r="C377" s="2"/>
      <c r="D377" s="3"/>
      <c r="E377" s="3"/>
      <c r="F377" s="4"/>
      <c r="G377" s="3"/>
      <c r="H377" s="4"/>
      <c r="I377" s="3"/>
      <c r="J377" s="3"/>
      <c r="K377" s="3"/>
      <c r="L377" s="17"/>
    </row>
    <row r="378" spans="1:12" x14ac:dyDescent="0.25">
      <c r="A378" s="7"/>
      <c r="B378" s="3"/>
      <c r="C378" s="2"/>
      <c r="D378" s="3"/>
      <c r="E378" s="3"/>
      <c r="F378" s="4"/>
      <c r="G378" s="3"/>
      <c r="H378" s="4"/>
      <c r="I378" s="3"/>
      <c r="J378" s="3"/>
      <c r="K378" s="3"/>
      <c r="L378" s="17"/>
    </row>
    <row r="379" spans="1:12" x14ac:dyDescent="0.25">
      <c r="A379" s="7"/>
      <c r="B379" s="3"/>
      <c r="C379" s="2"/>
      <c r="D379" s="3"/>
      <c r="E379" s="3"/>
      <c r="F379" s="4"/>
      <c r="G379" s="3"/>
      <c r="H379" s="4"/>
      <c r="I379" s="3"/>
      <c r="J379" s="3"/>
      <c r="K379" s="3"/>
      <c r="L379" s="17"/>
    </row>
    <row r="380" spans="1:12" x14ac:dyDescent="0.25">
      <c r="A380" s="7"/>
      <c r="B380" s="3"/>
      <c r="C380" s="2"/>
      <c r="D380" s="3"/>
      <c r="E380" s="3"/>
      <c r="F380" s="4"/>
      <c r="G380" s="3"/>
      <c r="H380" s="4"/>
      <c r="I380" s="3"/>
      <c r="J380" s="3"/>
      <c r="K380" s="3"/>
      <c r="L380" s="17"/>
    </row>
    <row r="381" spans="1:12" x14ac:dyDescent="0.25">
      <c r="A381" s="7"/>
      <c r="B381" s="3"/>
      <c r="C381" s="2"/>
      <c r="D381" s="3"/>
      <c r="E381" s="3"/>
      <c r="F381" s="4"/>
      <c r="G381" s="3"/>
      <c r="H381" s="4"/>
      <c r="I381" s="3"/>
      <c r="J381" s="3"/>
      <c r="K381" s="3"/>
      <c r="L381" s="17"/>
    </row>
    <row r="382" spans="1:12" x14ac:dyDescent="0.25">
      <c r="A382" s="7"/>
      <c r="B382" s="3"/>
      <c r="C382" s="2"/>
      <c r="D382" s="3"/>
      <c r="E382" s="3"/>
      <c r="F382" s="4"/>
      <c r="G382" s="3"/>
      <c r="H382" s="4"/>
      <c r="I382" s="3"/>
      <c r="J382" s="3"/>
      <c r="K382" s="3"/>
      <c r="L382" s="17"/>
    </row>
    <row r="383" spans="1:12" x14ac:dyDescent="0.25">
      <c r="A383" s="7"/>
      <c r="B383" s="3"/>
      <c r="C383" s="2"/>
      <c r="D383" s="3"/>
      <c r="E383" s="3"/>
      <c r="F383" s="4"/>
      <c r="G383" s="3"/>
      <c r="H383" s="4"/>
      <c r="I383" s="3"/>
      <c r="J383" s="3"/>
      <c r="K383" s="3"/>
      <c r="L383" s="17"/>
    </row>
    <row r="384" spans="1:12" x14ac:dyDescent="0.25">
      <c r="A384" s="7"/>
      <c r="B384" s="3"/>
      <c r="C384" s="2"/>
      <c r="D384" s="3"/>
      <c r="E384" s="3"/>
      <c r="F384" s="4"/>
      <c r="G384" s="3"/>
      <c r="H384" s="4"/>
      <c r="I384" s="3"/>
      <c r="J384" s="3"/>
      <c r="K384" s="3"/>
      <c r="L384" s="17"/>
    </row>
    <row r="385" spans="1:12" x14ac:dyDescent="0.25">
      <c r="A385" s="7"/>
      <c r="B385" s="3"/>
      <c r="C385" s="2"/>
      <c r="D385" s="3"/>
      <c r="E385" s="3"/>
      <c r="F385" s="4"/>
      <c r="G385" s="3"/>
      <c r="H385" s="4"/>
      <c r="I385" s="3"/>
      <c r="J385" s="3"/>
      <c r="K385" s="3"/>
      <c r="L385" s="17"/>
    </row>
    <row r="386" spans="1:12" x14ac:dyDescent="0.25">
      <c r="A386" s="7"/>
      <c r="B386" s="3"/>
      <c r="C386" s="2"/>
      <c r="D386" s="3"/>
      <c r="E386" s="3"/>
      <c r="F386" s="4"/>
      <c r="G386" s="3"/>
      <c r="H386" s="4"/>
      <c r="I386" s="3"/>
      <c r="J386" s="3"/>
      <c r="K386" s="3"/>
      <c r="L386" s="17"/>
    </row>
    <row r="387" spans="1:12" x14ac:dyDescent="0.25">
      <c r="A387" s="7"/>
      <c r="B387" s="3"/>
      <c r="C387" s="2"/>
      <c r="D387" s="3"/>
      <c r="E387" s="3"/>
      <c r="F387" s="4"/>
      <c r="G387" s="3"/>
      <c r="H387" s="4"/>
      <c r="I387" s="3"/>
      <c r="J387" s="3"/>
      <c r="K387" s="3"/>
      <c r="L387" s="17"/>
    </row>
    <row r="388" spans="1:12" x14ac:dyDescent="0.25">
      <c r="A388" s="7"/>
      <c r="B388" s="3"/>
      <c r="C388" s="2"/>
      <c r="D388" s="3"/>
      <c r="E388" s="3"/>
      <c r="F388" s="4"/>
      <c r="G388" s="3"/>
      <c r="H388" s="4"/>
      <c r="I388" s="3"/>
      <c r="J388" s="3"/>
      <c r="K388" s="3"/>
      <c r="L388" s="17"/>
    </row>
    <row r="389" spans="1:12" x14ac:dyDescent="0.25">
      <c r="A389" s="7"/>
      <c r="B389" s="3"/>
      <c r="C389" s="2"/>
      <c r="D389" s="3"/>
      <c r="E389" s="3"/>
      <c r="F389" s="4"/>
      <c r="G389" s="3"/>
      <c r="H389" s="4"/>
      <c r="I389" s="3"/>
      <c r="J389" s="3"/>
      <c r="K389" s="3"/>
      <c r="L389" s="17"/>
    </row>
    <row r="390" spans="1:12" x14ac:dyDescent="0.25">
      <c r="A390" s="7"/>
      <c r="B390" s="3"/>
      <c r="C390" s="2"/>
      <c r="D390" s="3"/>
      <c r="E390" s="3"/>
      <c r="F390" s="4"/>
      <c r="G390" s="3"/>
      <c r="H390" s="4"/>
      <c r="I390" s="3"/>
      <c r="J390" s="3"/>
      <c r="K390" s="3"/>
      <c r="L390" s="17"/>
    </row>
    <row r="391" spans="1:12" x14ac:dyDescent="0.25">
      <c r="A391" s="7"/>
      <c r="B391" s="3"/>
      <c r="C391" s="2"/>
      <c r="D391" s="3"/>
      <c r="E391" s="3"/>
      <c r="F391" s="4"/>
      <c r="G391" s="3"/>
      <c r="H391" s="4"/>
      <c r="I391" s="3"/>
      <c r="J391" s="3"/>
      <c r="K391" s="3"/>
      <c r="L391" s="17"/>
    </row>
    <row r="392" spans="1:12" x14ac:dyDescent="0.25">
      <c r="A392" s="7"/>
      <c r="B392" s="3"/>
      <c r="C392" s="2"/>
      <c r="D392" s="3"/>
      <c r="E392" s="3"/>
      <c r="F392" s="4"/>
      <c r="G392" s="3"/>
      <c r="H392" s="4"/>
      <c r="I392" s="3"/>
      <c r="J392" s="3"/>
      <c r="K392" s="3"/>
      <c r="L392" s="17"/>
    </row>
    <row r="393" spans="1:12" x14ac:dyDescent="0.25">
      <c r="A393" s="7"/>
      <c r="B393" s="3"/>
      <c r="C393" s="2"/>
      <c r="D393" s="3"/>
      <c r="E393" s="3"/>
      <c r="F393" s="4"/>
      <c r="G393" s="3"/>
      <c r="H393" s="4"/>
      <c r="I393" s="3"/>
      <c r="J393" s="3"/>
      <c r="K393" s="3"/>
      <c r="L393" s="17"/>
    </row>
    <row r="394" spans="1:12" x14ac:dyDescent="0.25">
      <c r="A394" s="7"/>
      <c r="B394" s="3"/>
      <c r="C394" s="2"/>
      <c r="D394" s="3"/>
      <c r="E394" s="3"/>
      <c r="F394" s="4"/>
      <c r="G394" s="3"/>
      <c r="H394" s="4"/>
      <c r="I394" s="3"/>
      <c r="J394" s="3"/>
      <c r="K394" s="3"/>
      <c r="L394" s="17"/>
    </row>
    <row r="395" spans="1:12" x14ac:dyDescent="0.25">
      <c r="A395" s="7"/>
      <c r="B395" s="3"/>
      <c r="C395" s="2"/>
      <c r="D395" s="3"/>
      <c r="E395" s="3"/>
      <c r="F395" s="4"/>
      <c r="G395" s="3"/>
      <c r="H395" s="4"/>
      <c r="I395" s="3"/>
      <c r="J395" s="3"/>
      <c r="K395" s="3"/>
      <c r="L395" s="17"/>
    </row>
    <row r="396" spans="1:12" x14ac:dyDescent="0.25">
      <c r="A396" s="7"/>
      <c r="B396" s="3"/>
      <c r="C396" s="2"/>
      <c r="D396" s="3"/>
      <c r="E396" s="3"/>
      <c r="F396" s="4"/>
      <c r="G396" s="3"/>
      <c r="H396" s="4"/>
      <c r="I396" s="3"/>
      <c r="J396" s="3"/>
      <c r="K396" s="3"/>
      <c r="L396" s="17"/>
    </row>
    <row r="397" spans="1:12" x14ac:dyDescent="0.25">
      <c r="A397" s="7"/>
      <c r="B397" s="3"/>
      <c r="C397" s="2"/>
      <c r="D397" s="3"/>
      <c r="E397" s="3"/>
      <c r="F397" s="4"/>
      <c r="G397" s="3"/>
      <c r="H397" s="4"/>
      <c r="I397" s="3"/>
      <c r="J397" s="3"/>
      <c r="K397" s="3"/>
      <c r="L397" s="17"/>
    </row>
    <row r="398" spans="1:12" x14ac:dyDescent="0.25">
      <c r="A398" s="7"/>
      <c r="B398" s="3"/>
      <c r="C398" s="2"/>
      <c r="D398" s="3"/>
      <c r="E398" s="3"/>
      <c r="F398" s="4"/>
      <c r="G398" s="3"/>
      <c r="H398" s="4"/>
      <c r="I398" s="3"/>
      <c r="J398" s="3"/>
      <c r="K398" s="3"/>
      <c r="L398" s="17"/>
    </row>
    <row r="399" spans="1:12" x14ac:dyDescent="0.25">
      <c r="A399" s="7"/>
      <c r="B399" s="3"/>
      <c r="C399" s="2"/>
      <c r="D399" s="3"/>
      <c r="E399" s="3"/>
      <c r="F399" s="4"/>
      <c r="G399" s="3"/>
      <c r="H399" s="4"/>
      <c r="I399" s="3"/>
      <c r="J399" s="3"/>
      <c r="K399" s="3"/>
      <c r="L399" s="17"/>
    </row>
    <row r="400" spans="1:12" x14ac:dyDescent="0.25">
      <c r="A400" s="7"/>
      <c r="B400" s="3"/>
      <c r="C400" s="2"/>
      <c r="D400" s="3"/>
      <c r="E400" s="3"/>
      <c r="F400" s="4"/>
      <c r="G400" s="3"/>
      <c r="H400" s="4"/>
      <c r="I400" s="3"/>
      <c r="J400" s="3"/>
      <c r="K400" s="3"/>
      <c r="L400" s="17"/>
    </row>
    <row r="401" spans="1:12" x14ac:dyDescent="0.25">
      <c r="A401" s="7"/>
      <c r="B401" s="6"/>
      <c r="C401" s="2"/>
      <c r="D401" s="3"/>
      <c r="E401" s="3"/>
      <c r="F401" s="4"/>
      <c r="G401" s="3"/>
      <c r="H401" s="4"/>
      <c r="I401" s="3"/>
      <c r="J401" s="3"/>
      <c r="K401" s="3"/>
      <c r="L401" s="17"/>
    </row>
    <row r="402" spans="1:12" x14ac:dyDescent="0.25">
      <c r="A402" s="7"/>
      <c r="B402" s="3"/>
      <c r="C402" s="2"/>
      <c r="D402" s="3"/>
      <c r="E402" s="3"/>
      <c r="F402" s="4"/>
      <c r="G402" s="3"/>
      <c r="H402" s="4"/>
      <c r="I402" s="3"/>
      <c r="J402" s="3"/>
      <c r="K402" s="3"/>
      <c r="L402" s="17"/>
    </row>
    <row r="403" spans="1:12" x14ac:dyDescent="0.25">
      <c r="A403" s="7"/>
      <c r="B403" s="3"/>
      <c r="C403" s="2"/>
      <c r="D403" s="3"/>
      <c r="E403" s="3"/>
      <c r="F403" s="4"/>
      <c r="G403" s="3"/>
      <c r="H403" s="4"/>
      <c r="I403" s="3"/>
      <c r="J403" s="3"/>
      <c r="K403" s="3"/>
      <c r="L403" s="17"/>
    </row>
    <row r="404" spans="1:12" x14ac:dyDescent="0.25">
      <c r="A404" s="7"/>
      <c r="B404" s="3"/>
      <c r="C404" s="2"/>
      <c r="D404" s="3"/>
      <c r="E404" s="3"/>
      <c r="F404" s="4"/>
      <c r="G404" s="3"/>
      <c r="H404" s="4"/>
      <c r="I404" s="3"/>
      <c r="J404" s="3"/>
      <c r="K404" s="3"/>
      <c r="L404" s="17"/>
    </row>
    <row r="405" spans="1:12" x14ac:dyDescent="0.25">
      <c r="A405" s="7"/>
      <c r="B405" s="3"/>
      <c r="C405" s="2"/>
      <c r="D405" s="3"/>
      <c r="E405" s="3"/>
      <c r="F405" s="4"/>
      <c r="G405" s="3"/>
      <c r="H405" s="4"/>
      <c r="I405" s="3"/>
      <c r="J405" s="3"/>
      <c r="K405" s="3"/>
      <c r="L405" s="17"/>
    </row>
    <row r="406" spans="1:12" x14ac:dyDescent="0.25">
      <c r="A406" s="7"/>
      <c r="B406" s="3"/>
      <c r="C406" s="2"/>
      <c r="D406" s="3"/>
      <c r="E406" s="3"/>
      <c r="F406" s="4"/>
      <c r="G406" s="3"/>
      <c r="H406" s="4"/>
      <c r="I406" s="3"/>
      <c r="J406" s="3"/>
      <c r="K406" s="3"/>
      <c r="L406" s="17"/>
    </row>
    <row r="407" spans="1:12" x14ac:dyDescent="0.25">
      <c r="A407" s="7"/>
      <c r="B407" s="3"/>
      <c r="C407" s="2"/>
      <c r="D407" s="3"/>
      <c r="E407" s="3"/>
      <c r="F407" s="4"/>
      <c r="G407" s="3"/>
      <c r="H407" s="4"/>
      <c r="I407" s="3"/>
      <c r="J407" s="3"/>
      <c r="K407" s="3"/>
      <c r="L407" s="17"/>
    </row>
    <row r="408" spans="1:12" x14ac:dyDescent="0.25">
      <c r="A408" s="7"/>
      <c r="B408" s="3"/>
      <c r="C408" s="2"/>
      <c r="D408" s="3"/>
      <c r="E408" s="3"/>
      <c r="F408" s="4"/>
      <c r="G408" s="3"/>
      <c r="H408" s="4"/>
      <c r="I408" s="3"/>
      <c r="J408" s="3"/>
      <c r="K408" s="3"/>
      <c r="L408" s="17"/>
    </row>
    <row r="409" spans="1:12" x14ac:dyDescent="0.25">
      <c r="A409" s="7"/>
      <c r="B409" s="3"/>
      <c r="C409" s="2"/>
      <c r="D409" s="3"/>
      <c r="E409" s="3"/>
      <c r="F409" s="4"/>
      <c r="G409" s="3"/>
      <c r="H409" s="4"/>
      <c r="I409" s="3"/>
      <c r="J409" s="3"/>
      <c r="K409" s="3"/>
      <c r="L409" s="17"/>
    </row>
    <row r="410" spans="1:12" x14ac:dyDescent="0.25">
      <c r="A410" s="7"/>
      <c r="B410" s="6"/>
      <c r="C410" s="2"/>
      <c r="D410" s="3"/>
      <c r="E410" s="3"/>
      <c r="F410" s="4"/>
      <c r="G410" s="3"/>
      <c r="H410" s="4"/>
      <c r="I410" s="3"/>
      <c r="J410" s="3"/>
      <c r="K410" s="3"/>
      <c r="L410" s="17"/>
    </row>
    <row r="411" spans="1:12" x14ac:dyDescent="0.25">
      <c r="A411" s="7"/>
      <c r="B411" s="3"/>
      <c r="C411" s="2"/>
      <c r="D411" s="3"/>
      <c r="E411" s="3"/>
      <c r="F411" s="4"/>
      <c r="G411" s="3"/>
      <c r="H411" s="4"/>
      <c r="I411" s="3"/>
      <c r="J411" s="3"/>
      <c r="K411" s="3"/>
      <c r="L411" s="17"/>
    </row>
    <row r="412" spans="1:12" x14ac:dyDescent="0.25">
      <c r="A412" s="7"/>
      <c r="B412" s="3"/>
      <c r="C412" s="2"/>
      <c r="D412" s="3"/>
      <c r="E412" s="3"/>
      <c r="F412" s="4"/>
      <c r="G412" s="3"/>
      <c r="H412" s="4"/>
      <c r="I412" s="3"/>
      <c r="J412" s="3"/>
      <c r="K412" s="3"/>
      <c r="L412" s="17"/>
    </row>
    <row r="413" spans="1:12" x14ac:dyDescent="0.25">
      <c r="A413" s="7"/>
      <c r="B413" s="3"/>
      <c r="C413" s="2"/>
      <c r="D413" s="3"/>
      <c r="E413" s="3"/>
      <c r="F413" s="4"/>
      <c r="G413" s="3"/>
      <c r="H413" s="4"/>
      <c r="I413" s="3"/>
      <c r="J413" s="3"/>
      <c r="K413" s="3"/>
      <c r="L413" s="17"/>
    </row>
    <row r="414" spans="1:12" x14ac:dyDescent="0.25">
      <c r="A414" s="7"/>
      <c r="B414" s="3"/>
      <c r="C414" s="2"/>
      <c r="D414" s="3"/>
      <c r="E414" s="3"/>
      <c r="F414" s="4"/>
      <c r="G414" s="3"/>
      <c r="H414" s="4"/>
      <c r="I414" s="3"/>
      <c r="J414" s="3"/>
      <c r="K414" s="3"/>
      <c r="L414" s="17"/>
    </row>
    <row r="415" spans="1:12" x14ac:dyDescent="0.25">
      <c r="A415" s="7"/>
      <c r="B415" s="6"/>
      <c r="C415" s="2"/>
      <c r="D415" s="3"/>
      <c r="E415" s="3"/>
      <c r="F415" s="4"/>
      <c r="G415" s="3"/>
      <c r="H415" s="4"/>
      <c r="I415" s="3"/>
      <c r="J415" s="3"/>
      <c r="K415" s="3"/>
      <c r="L415" s="17"/>
    </row>
    <row r="416" spans="1:12" x14ac:dyDescent="0.25">
      <c r="A416" s="7"/>
      <c r="B416" s="3"/>
      <c r="C416" s="2"/>
      <c r="D416" s="3"/>
      <c r="E416" s="3"/>
      <c r="F416" s="4"/>
      <c r="G416" s="3"/>
      <c r="H416" s="4"/>
      <c r="I416" s="3"/>
      <c r="J416" s="3"/>
      <c r="K416" s="3"/>
      <c r="L416" s="17"/>
    </row>
    <row r="417" spans="1:12" x14ac:dyDescent="0.25">
      <c r="A417" s="7"/>
      <c r="B417" s="3"/>
      <c r="C417" s="2"/>
      <c r="D417" s="3"/>
      <c r="E417" s="3"/>
      <c r="F417" s="4"/>
      <c r="G417" s="3"/>
      <c r="H417" s="4"/>
      <c r="I417" s="3"/>
      <c r="J417" s="3"/>
      <c r="K417" s="3"/>
      <c r="L417" s="17"/>
    </row>
    <row r="418" spans="1:12" x14ac:dyDescent="0.25">
      <c r="A418" s="7"/>
      <c r="B418" s="3"/>
      <c r="C418" s="2"/>
      <c r="D418" s="3"/>
      <c r="E418" s="3"/>
      <c r="F418" s="4"/>
      <c r="G418" s="3"/>
      <c r="H418" s="4"/>
      <c r="I418" s="3"/>
      <c r="J418" s="3"/>
      <c r="K418" s="3"/>
      <c r="L418" s="17"/>
    </row>
    <row r="419" spans="1:12" x14ac:dyDescent="0.25">
      <c r="A419" s="7"/>
      <c r="B419" s="6"/>
      <c r="C419" s="2"/>
      <c r="D419" s="3"/>
      <c r="E419" s="3"/>
      <c r="F419" s="4"/>
      <c r="G419" s="3"/>
      <c r="H419" s="4"/>
      <c r="I419" s="3"/>
      <c r="J419" s="3"/>
      <c r="K419" s="3"/>
      <c r="L419" s="17"/>
    </row>
    <row r="420" spans="1:12" x14ac:dyDescent="0.25">
      <c r="A420" s="7"/>
      <c r="B420" s="6"/>
      <c r="C420" s="2"/>
      <c r="D420" s="3"/>
      <c r="E420" s="3"/>
      <c r="F420" s="4"/>
      <c r="G420" s="3"/>
      <c r="H420" s="4"/>
      <c r="I420" s="3"/>
      <c r="J420" s="3"/>
      <c r="K420" s="3"/>
      <c r="L420" s="17"/>
    </row>
    <row r="421" spans="1:12" x14ac:dyDescent="0.25">
      <c r="A421" s="7"/>
      <c r="B421" s="6"/>
      <c r="C421" s="2"/>
      <c r="D421" s="3"/>
      <c r="E421" s="3"/>
      <c r="F421" s="4"/>
      <c r="G421" s="3"/>
      <c r="H421" s="4"/>
      <c r="I421" s="3"/>
      <c r="J421" s="3"/>
      <c r="K421" s="3"/>
      <c r="L421" s="17"/>
    </row>
    <row r="422" spans="1:12" x14ac:dyDescent="0.25">
      <c r="A422" s="7"/>
      <c r="B422" s="3"/>
      <c r="C422" s="2"/>
      <c r="D422" s="3"/>
      <c r="E422" s="3"/>
      <c r="F422" s="4"/>
      <c r="G422" s="3"/>
      <c r="H422" s="4"/>
      <c r="I422" s="3"/>
      <c r="J422" s="3"/>
      <c r="K422" s="3"/>
      <c r="L422" s="17"/>
    </row>
    <row r="423" spans="1:12" x14ac:dyDescent="0.25">
      <c r="A423" s="7"/>
      <c r="B423" s="3"/>
      <c r="C423" s="2"/>
      <c r="D423" s="3"/>
      <c r="E423" s="3"/>
      <c r="F423" s="4"/>
      <c r="G423" s="3"/>
      <c r="H423" s="4"/>
      <c r="I423" s="3"/>
      <c r="J423" s="3"/>
      <c r="K423" s="3"/>
      <c r="L423" s="17"/>
    </row>
    <row r="424" spans="1:12" x14ac:dyDescent="0.25">
      <c r="A424" s="7"/>
      <c r="B424" s="6"/>
      <c r="C424" s="2"/>
      <c r="D424" s="3"/>
      <c r="E424" s="3"/>
      <c r="F424" s="4"/>
      <c r="G424" s="3"/>
      <c r="H424" s="4"/>
      <c r="I424" s="3"/>
      <c r="J424" s="3"/>
      <c r="K424" s="3"/>
      <c r="L424" s="17"/>
    </row>
    <row r="425" spans="1:12" x14ac:dyDescent="0.25">
      <c r="A425" s="7"/>
      <c r="B425" s="6"/>
      <c r="C425" s="2"/>
      <c r="D425" s="3"/>
      <c r="E425" s="3"/>
      <c r="F425" s="4"/>
      <c r="G425" s="3"/>
      <c r="H425" s="4"/>
      <c r="I425" s="3"/>
      <c r="J425" s="3"/>
      <c r="K425" s="3"/>
      <c r="L425" s="17"/>
    </row>
    <row r="426" spans="1:12" x14ac:dyDescent="0.25">
      <c r="A426" s="7"/>
      <c r="B426" s="3"/>
      <c r="C426" s="2"/>
      <c r="D426" s="3"/>
      <c r="E426" s="3"/>
      <c r="F426" s="4"/>
      <c r="G426" s="3"/>
      <c r="H426" s="4"/>
      <c r="I426" s="3"/>
      <c r="J426" s="3"/>
      <c r="K426" s="3"/>
      <c r="L426" s="17"/>
    </row>
    <row r="427" spans="1:12" x14ac:dyDescent="0.25">
      <c r="A427" s="7"/>
      <c r="B427" s="3"/>
      <c r="C427" s="2"/>
      <c r="D427" s="3"/>
      <c r="E427" s="3"/>
      <c r="F427" s="4"/>
      <c r="G427" s="3"/>
      <c r="H427" s="4"/>
      <c r="I427" s="3"/>
      <c r="J427" s="3"/>
      <c r="K427" s="3"/>
      <c r="L427" s="17"/>
    </row>
    <row r="428" spans="1:12" x14ac:dyDescent="0.25">
      <c r="A428" s="7"/>
      <c r="B428" s="6"/>
      <c r="C428" s="2"/>
      <c r="D428" s="3"/>
      <c r="E428" s="3"/>
      <c r="F428" s="4"/>
      <c r="G428" s="3"/>
      <c r="H428" s="4"/>
      <c r="I428" s="3"/>
      <c r="J428" s="3"/>
      <c r="K428" s="3"/>
      <c r="L428" s="17"/>
    </row>
    <row r="429" spans="1:12" x14ac:dyDescent="0.25">
      <c r="A429" s="7"/>
      <c r="B429" s="3"/>
      <c r="C429" s="2"/>
      <c r="D429" s="3"/>
      <c r="E429" s="3"/>
      <c r="F429" s="4"/>
      <c r="G429" s="3"/>
      <c r="H429" s="4"/>
      <c r="I429" s="3"/>
      <c r="J429" s="3"/>
      <c r="K429" s="3"/>
      <c r="L429" s="17"/>
    </row>
    <row r="430" spans="1:12" x14ac:dyDescent="0.25">
      <c r="A430" s="7"/>
      <c r="B430" s="6"/>
      <c r="C430" s="2"/>
      <c r="D430" s="3"/>
      <c r="E430" s="3"/>
      <c r="F430" s="4"/>
      <c r="G430" s="3"/>
      <c r="H430" s="4"/>
      <c r="I430" s="3"/>
      <c r="J430" s="3"/>
      <c r="K430" s="3"/>
      <c r="L430" s="17"/>
    </row>
    <row r="431" spans="1:12" x14ac:dyDescent="0.25">
      <c r="A431" s="7"/>
      <c r="B431" s="3"/>
      <c r="C431" s="2"/>
      <c r="D431" s="3"/>
      <c r="E431" s="3"/>
      <c r="F431" s="4"/>
      <c r="G431" s="3"/>
      <c r="H431" s="4"/>
      <c r="I431" s="3"/>
      <c r="J431" s="3"/>
      <c r="K431" s="3"/>
      <c r="L431" s="17"/>
    </row>
    <row r="432" spans="1:12" x14ac:dyDescent="0.25">
      <c r="A432" s="7"/>
      <c r="B432" s="3"/>
      <c r="C432" s="2"/>
      <c r="D432" s="3"/>
      <c r="E432" s="3"/>
      <c r="F432" s="4"/>
      <c r="G432" s="3"/>
      <c r="H432" s="4"/>
      <c r="I432" s="3"/>
      <c r="J432" s="3"/>
      <c r="K432" s="3"/>
      <c r="L432" s="17"/>
    </row>
    <row r="433" spans="1:12" x14ac:dyDescent="0.25">
      <c r="A433" s="7"/>
      <c r="B433" s="3"/>
      <c r="C433" s="2"/>
      <c r="D433" s="3"/>
      <c r="E433" s="3"/>
      <c r="F433" s="4"/>
      <c r="G433" s="3"/>
      <c r="H433" s="4"/>
      <c r="I433" s="3"/>
      <c r="J433" s="3"/>
      <c r="K433" s="3"/>
      <c r="L433" s="17"/>
    </row>
    <row r="434" spans="1:12" x14ac:dyDescent="0.25">
      <c r="A434" s="7"/>
      <c r="B434" s="3"/>
      <c r="C434" s="2"/>
      <c r="D434" s="3"/>
      <c r="E434" s="3"/>
      <c r="F434" s="4"/>
      <c r="G434" s="3"/>
      <c r="H434" s="4"/>
      <c r="I434" s="3"/>
      <c r="J434" s="3"/>
      <c r="K434" s="3"/>
      <c r="L434" s="17"/>
    </row>
    <row r="435" spans="1:12" x14ac:dyDescent="0.25">
      <c r="A435" s="7"/>
      <c r="B435" s="3"/>
      <c r="C435" s="2"/>
      <c r="D435" s="3"/>
      <c r="E435" s="3"/>
      <c r="F435" s="4"/>
      <c r="G435" s="3"/>
      <c r="H435" s="4"/>
      <c r="I435" s="3"/>
      <c r="J435" s="3"/>
      <c r="K435" s="3"/>
      <c r="L435" s="17"/>
    </row>
    <row r="436" spans="1:12" x14ac:dyDescent="0.25">
      <c r="A436" s="7"/>
      <c r="B436" s="3"/>
      <c r="C436" s="2"/>
      <c r="D436" s="3"/>
      <c r="E436" s="3"/>
      <c r="F436" s="4"/>
      <c r="G436" s="3"/>
      <c r="H436" s="4"/>
      <c r="I436" s="3"/>
      <c r="J436" s="3"/>
      <c r="K436" s="3"/>
      <c r="L436" s="17"/>
    </row>
    <row r="437" spans="1:12" x14ac:dyDescent="0.25">
      <c r="A437" s="7"/>
      <c r="B437" s="6"/>
      <c r="C437" s="2"/>
      <c r="D437" s="3"/>
      <c r="E437" s="3"/>
      <c r="F437" s="4"/>
      <c r="G437" s="3"/>
      <c r="H437" s="4"/>
      <c r="I437" s="3"/>
      <c r="J437" s="3"/>
      <c r="K437" s="3"/>
      <c r="L437" s="17"/>
    </row>
    <row r="438" spans="1:12" x14ac:dyDescent="0.25">
      <c r="A438" s="7"/>
      <c r="B438" s="6"/>
      <c r="C438" s="2"/>
      <c r="D438" s="3"/>
      <c r="E438" s="3"/>
      <c r="F438" s="4"/>
      <c r="G438" s="3"/>
      <c r="H438" s="4"/>
      <c r="I438" s="3"/>
      <c r="J438" s="3"/>
      <c r="K438" s="3"/>
      <c r="L438" s="17"/>
    </row>
    <row r="439" spans="1:12" x14ac:dyDescent="0.25">
      <c r="A439" s="7"/>
      <c r="B439" s="3"/>
      <c r="C439" s="2"/>
      <c r="D439" s="3"/>
      <c r="E439" s="3"/>
      <c r="F439" s="4"/>
      <c r="G439" s="3"/>
      <c r="H439" s="4"/>
      <c r="I439" s="3"/>
      <c r="J439" s="3"/>
      <c r="K439" s="3"/>
      <c r="L439" s="17"/>
    </row>
    <row r="440" spans="1:12" x14ac:dyDescent="0.25">
      <c r="A440" s="7"/>
      <c r="B440" s="3"/>
      <c r="C440" s="2"/>
      <c r="D440" s="3"/>
      <c r="E440" s="3"/>
      <c r="F440" s="4"/>
      <c r="G440" s="3"/>
      <c r="H440" s="4"/>
      <c r="I440" s="3"/>
      <c r="J440" s="3"/>
      <c r="K440" s="3"/>
      <c r="L440" s="17"/>
    </row>
    <row r="441" spans="1:12" x14ac:dyDescent="0.25">
      <c r="A441" s="7"/>
      <c r="B441" s="3"/>
      <c r="C441" s="2"/>
      <c r="D441" s="3"/>
      <c r="E441" s="3"/>
      <c r="F441" s="4"/>
      <c r="G441" s="3"/>
      <c r="H441" s="4"/>
      <c r="I441" s="3"/>
      <c r="J441" s="3"/>
      <c r="K441" s="3"/>
      <c r="L441" s="17"/>
    </row>
    <row r="442" spans="1:12" x14ac:dyDescent="0.25">
      <c r="A442" s="7"/>
      <c r="B442" s="3"/>
      <c r="C442" s="2"/>
      <c r="D442" s="3"/>
      <c r="E442" s="3"/>
      <c r="F442" s="4"/>
      <c r="G442" s="3"/>
      <c r="H442" s="4"/>
      <c r="I442" s="3"/>
      <c r="J442" s="3"/>
      <c r="K442" s="3"/>
      <c r="L442" s="17"/>
    </row>
    <row r="443" spans="1:12" x14ac:dyDescent="0.25">
      <c r="A443" s="7"/>
      <c r="B443" s="3"/>
      <c r="C443" s="2"/>
      <c r="D443" s="3"/>
      <c r="E443" s="3"/>
      <c r="F443" s="4"/>
      <c r="G443" s="3"/>
      <c r="H443" s="4"/>
      <c r="I443" s="3"/>
      <c r="J443" s="3"/>
      <c r="K443" s="3"/>
      <c r="L443" s="17"/>
    </row>
    <row r="444" spans="1:12" x14ac:dyDescent="0.25">
      <c r="A444" s="7"/>
      <c r="B444" s="3"/>
      <c r="C444" s="2"/>
      <c r="D444" s="3"/>
      <c r="E444" s="3"/>
      <c r="F444" s="4"/>
      <c r="G444" s="3"/>
      <c r="H444" s="4"/>
      <c r="I444" s="3"/>
      <c r="J444" s="3"/>
      <c r="K444" s="3"/>
      <c r="L444" s="17"/>
    </row>
    <row r="445" spans="1:12" x14ac:dyDescent="0.25">
      <c r="A445" s="7"/>
      <c r="B445" s="3"/>
      <c r="C445" s="2"/>
      <c r="D445" s="3"/>
      <c r="E445" s="3"/>
      <c r="F445" s="4"/>
      <c r="G445" s="3"/>
      <c r="H445" s="4"/>
      <c r="I445" s="3"/>
      <c r="J445" s="3"/>
      <c r="K445" s="3"/>
      <c r="L445" s="17"/>
    </row>
    <row r="446" spans="1:12" x14ac:dyDescent="0.25">
      <c r="A446" s="7"/>
      <c r="B446" s="3"/>
      <c r="C446" s="2"/>
      <c r="D446" s="3"/>
      <c r="E446" s="3"/>
      <c r="F446" s="4"/>
      <c r="G446" s="3"/>
      <c r="H446" s="4"/>
      <c r="I446" s="3"/>
      <c r="J446" s="3"/>
      <c r="K446" s="3"/>
      <c r="L446" s="17"/>
    </row>
    <row r="447" spans="1:12" x14ac:dyDescent="0.25">
      <c r="A447" s="7"/>
      <c r="B447" s="3"/>
      <c r="C447" s="2"/>
      <c r="D447" s="3"/>
      <c r="E447" s="3"/>
      <c r="F447" s="4"/>
      <c r="G447" s="3"/>
      <c r="H447" s="4"/>
      <c r="I447" s="3"/>
      <c r="J447" s="3"/>
      <c r="K447" s="3"/>
      <c r="L447" s="17"/>
    </row>
    <row r="448" spans="1:12" x14ac:dyDescent="0.25">
      <c r="A448" s="7"/>
      <c r="B448" s="6"/>
      <c r="C448" s="2"/>
      <c r="D448" s="3"/>
      <c r="E448" s="3"/>
      <c r="F448" s="4"/>
      <c r="G448" s="3"/>
      <c r="H448" s="4"/>
      <c r="I448" s="3"/>
      <c r="J448" s="3"/>
      <c r="K448" s="3"/>
      <c r="L448" s="17"/>
    </row>
    <row r="449" spans="1:12" x14ac:dyDescent="0.25">
      <c r="A449" s="7"/>
      <c r="B449" s="3"/>
      <c r="C449" s="2"/>
      <c r="D449" s="3"/>
      <c r="E449" s="3"/>
      <c r="F449" s="4"/>
      <c r="G449" s="3"/>
      <c r="H449" s="4"/>
      <c r="I449" s="3"/>
      <c r="J449" s="3"/>
      <c r="K449" s="3"/>
      <c r="L449" s="17"/>
    </row>
    <row r="450" spans="1:12" x14ac:dyDescent="0.25">
      <c r="A450" s="7"/>
      <c r="B450" s="3"/>
      <c r="C450" s="2"/>
      <c r="D450" s="3"/>
      <c r="E450" s="3"/>
      <c r="F450" s="4"/>
      <c r="G450" s="3"/>
      <c r="H450" s="4"/>
      <c r="I450" s="3"/>
      <c r="J450" s="3"/>
      <c r="K450" s="3"/>
      <c r="L450" s="17"/>
    </row>
    <row r="451" spans="1:12" x14ac:dyDescent="0.25">
      <c r="A451" s="7"/>
      <c r="B451" s="6"/>
      <c r="C451" s="2"/>
      <c r="D451" s="3"/>
      <c r="E451" s="3"/>
      <c r="F451" s="4"/>
      <c r="G451" s="3"/>
      <c r="H451" s="4"/>
      <c r="I451" s="3"/>
      <c r="J451" s="3"/>
      <c r="K451" s="3"/>
      <c r="L451" s="17"/>
    </row>
    <row r="452" spans="1:12" x14ac:dyDescent="0.25">
      <c r="A452" s="7"/>
      <c r="B452" s="6"/>
      <c r="C452" s="2"/>
      <c r="D452" s="3"/>
      <c r="E452" s="3"/>
      <c r="F452" s="4"/>
      <c r="G452" s="3"/>
      <c r="H452" s="4"/>
      <c r="I452" s="3"/>
      <c r="J452" s="3"/>
      <c r="K452" s="3"/>
      <c r="L452" s="17"/>
    </row>
    <row r="453" spans="1:12" x14ac:dyDescent="0.25">
      <c r="A453" s="7"/>
      <c r="B453" s="3"/>
      <c r="C453" s="2"/>
      <c r="D453" s="3"/>
      <c r="E453" s="3"/>
      <c r="F453" s="4"/>
      <c r="G453" s="3"/>
      <c r="H453" s="4"/>
      <c r="I453" s="3"/>
      <c r="J453" s="3"/>
      <c r="K453" s="3"/>
      <c r="L453" s="17"/>
    </row>
    <row r="454" spans="1:12" x14ac:dyDescent="0.25">
      <c r="A454" s="7"/>
      <c r="B454" s="3"/>
      <c r="C454" s="2"/>
      <c r="D454" s="3"/>
      <c r="E454" s="3"/>
      <c r="F454" s="4"/>
      <c r="G454" s="3"/>
      <c r="H454" s="4"/>
      <c r="I454" s="3"/>
      <c r="J454" s="3"/>
      <c r="K454" s="3"/>
      <c r="L454" s="17"/>
    </row>
    <row r="455" spans="1:12" x14ac:dyDescent="0.25">
      <c r="A455" s="7"/>
      <c r="B455" s="3"/>
      <c r="C455" s="2"/>
      <c r="D455" s="3"/>
      <c r="E455" s="3"/>
      <c r="F455" s="4"/>
      <c r="G455" s="3"/>
      <c r="H455" s="4"/>
      <c r="I455" s="3"/>
      <c r="J455" s="3"/>
      <c r="K455" s="3"/>
      <c r="L455" s="17"/>
    </row>
    <row r="456" spans="1:12" x14ac:dyDescent="0.25">
      <c r="A456" s="7"/>
      <c r="B456" s="3"/>
      <c r="C456" s="2"/>
      <c r="D456" s="3"/>
      <c r="E456" s="3"/>
      <c r="F456" s="4"/>
      <c r="G456" s="3"/>
      <c r="H456" s="4"/>
      <c r="I456" s="3"/>
      <c r="J456" s="3"/>
      <c r="K456" s="3"/>
      <c r="L456" s="17"/>
    </row>
    <row r="457" spans="1:12" x14ac:dyDescent="0.25">
      <c r="A457" s="7"/>
      <c r="B457" s="6"/>
      <c r="C457" s="2"/>
      <c r="D457" s="3"/>
      <c r="E457" s="3"/>
      <c r="F457" s="4"/>
      <c r="G457" s="3"/>
      <c r="H457" s="4"/>
      <c r="I457" s="3"/>
      <c r="J457" s="3"/>
      <c r="K457" s="3"/>
      <c r="L457" s="17"/>
    </row>
    <row r="458" spans="1:12" x14ac:dyDescent="0.25">
      <c r="A458" s="7"/>
      <c r="B458" s="3"/>
      <c r="C458" s="2"/>
      <c r="D458" s="3"/>
      <c r="E458" s="3"/>
      <c r="F458" s="4"/>
      <c r="G458" s="3"/>
      <c r="H458" s="4"/>
      <c r="I458" s="3"/>
      <c r="J458" s="3"/>
      <c r="K458" s="3"/>
      <c r="L458" s="17"/>
    </row>
    <row r="459" spans="1:12" x14ac:dyDescent="0.25">
      <c r="A459" s="7"/>
      <c r="B459" s="3"/>
      <c r="C459" s="2"/>
      <c r="D459" s="3"/>
      <c r="E459" s="3"/>
      <c r="F459" s="4"/>
      <c r="G459" s="3"/>
      <c r="H459" s="4"/>
      <c r="I459" s="3"/>
      <c r="J459" s="3"/>
      <c r="K459" s="3"/>
      <c r="L459" s="17"/>
    </row>
    <row r="460" spans="1:12" x14ac:dyDescent="0.25">
      <c r="A460" s="7"/>
      <c r="B460" s="3"/>
      <c r="C460" s="2"/>
      <c r="D460" s="3"/>
      <c r="E460" s="3"/>
      <c r="F460" s="4"/>
      <c r="G460" s="3"/>
      <c r="H460" s="4"/>
      <c r="I460" s="3"/>
      <c r="J460" s="3"/>
      <c r="K460" s="3"/>
      <c r="L460" s="17"/>
    </row>
    <row r="461" spans="1:12" x14ac:dyDescent="0.25">
      <c r="A461" s="7"/>
      <c r="B461" s="3"/>
      <c r="C461" s="2"/>
      <c r="D461" s="3"/>
      <c r="E461" s="3"/>
      <c r="F461" s="4"/>
      <c r="G461" s="3"/>
      <c r="H461" s="4"/>
      <c r="I461" s="3"/>
      <c r="J461" s="3"/>
      <c r="K461" s="3"/>
      <c r="L461" s="17"/>
    </row>
    <row r="462" spans="1:12" x14ac:dyDescent="0.25">
      <c r="A462" s="7"/>
      <c r="B462" s="3"/>
      <c r="C462" s="2"/>
      <c r="D462" s="3"/>
      <c r="E462" s="3"/>
      <c r="F462" s="4"/>
      <c r="G462" s="3"/>
      <c r="H462" s="4"/>
      <c r="I462" s="3"/>
      <c r="J462" s="3"/>
      <c r="K462" s="3"/>
      <c r="L462" s="17"/>
    </row>
    <row r="463" spans="1:12" x14ac:dyDescent="0.25">
      <c r="A463" s="7"/>
      <c r="B463" s="6"/>
      <c r="C463" s="2"/>
      <c r="D463" s="3"/>
      <c r="E463" s="3"/>
      <c r="F463" s="4"/>
      <c r="G463" s="3"/>
      <c r="H463" s="4"/>
      <c r="I463" s="3"/>
      <c r="J463" s="3"/>
      <c r="K463" s="3"/>
      <c r="L463" s="17"/>
    </row>
    <row r="464" spans="1:12" x14ac:dyDescent="0.25">
      <c r="A464" s="7"/>
      <c r="B464" s="6"/>
      <c r="C464" s="2"/>
      <c r="D464" s="3"/>
      <c r="E464" s="3"/>
      <c r="F464" s="4"/>
      <c r="G464" s="3"/>
      <c r="H464" s="4"/>
      <c r="I464" s="3"/>
      <c r="J464" s="3"/>
      <c r="K464" s="3"/>
      <c r="L464" s="17"/>
    </row>
    <row r="465" spans="1:12" x14ac:dyDescent="0.25">
      <c r="A465" s="7"/>
      <c r="B465" s="3"/>
      <c r="C465" s="2"/>
      <c r="D465" s="3"/>
      <c r="E465" s="3"/>
      <c r="F465" s="4"/>
      <c r="G465" s="3"/>
      <c r="H465" s="4"/>
      <c r="I465" s="3"/>
      <c r="J465" s="3"/>
      <c r="K465" s="3"/>
      <c r="L465" s="17"/>
    </row>
    <row r="466" spans="1:12" x14ac:dyDescent="0.25">
      <c r="A466" s="7"/>
      <c r="B466" s="3"/>
      <c r="C466" s="2"/>
      <c r="D466" s="3"/>
      <c r="E466" s="3"/>
      <c r="F466" s="4"/>
      <c r="G466" s="3"/>
      <c r="H466" s="4"/>
      <c r="I466" s="3"/>
      <c r="J466" s="3"/>
      <c r="K466" s="3"/>
      <c r="L466" s="17"/>
    </row>
    <row r="467" spans="1:12" x14ac:dyDescent="0.25">
      <c r="A467" s="7"/>
      <c r="B467" s="6"/>
      <c r="C467" s="2"/>
      <c r="D467" s="3"/>
      <c r="E467" s="3"/>
      <c r="F467" s="4"/>
      <c r="G467" s="3"/>
      <c r="H467" s="4"/>
      <c r="I467" s="3"/>
      <c r="J467" s="3"/>
      <c r="K467" s="3"/>
      <c r="L467" s="17"/>
    </row>
    <row r="468" spans="1:12" x14ac:dyDescent="0.25">
      <c r="A468" s="7"/>
      <c r="B468" s="3"/>
      <c r="C468" s="2"/>
      <c r="D468" s="3"/>
      <c r="E468" s="3"/>
      <c r="F468" s="4"/>
      <c r="G468" s="3"/>
      <c r="H468" s="4"/>
      <c r="I468" s="3"/>
      <c r="J468" s="3"/>
      <c r="K468" s="3"/>
      <c r="L468" s="17"/>
    </row>
    <row r="469" spans="1:12" x14ac:dyDescent="0.25">
      <c r="A469" s="7"/>
      <c r="B469" s="6"/>
      <c r="C469" s="2"/>
      <c r="D469" s="3"/>
      <c r="E469" s="3"/>
      <c r="F469" s="4"/>
      <c r="G469" s="3"/>
      <c r="H469" s="4"/>
      <c r="I469" s="3"/>
      <c r="J469" s="3"/>
      <c r="K469" s="3"/>
      <c r="L469" s="17"/>
    </row>
    <row r="470" spans="1:12" x14ac:dyDescent="0.25">
      <c r="A470" s="7"/>
      <c r="B470" s="3"/>
      <c r="C470" s="2"/>
      <c r="D470" s="3"/>
      <c r="E470" s="3"/>
      <c r="F470" s="4"/>
      <c r="G470" s="3"/>
      <c r="H470" s="4"/>
      <c r="I470" s="3"/>
      <c r="J470" s="3"/>
      <c r="K470" s="3"/>
      <c r="L470" s="17"/>
    </row>
    <row r="471" spans="1:12" x14ac:dyDescent="0.25">
      <c r="A471" s="7"/>
      <c r="B471" s="3"/>
      <c r="C471" s="2"/>
      <c r="D471" s="3"/>
      <c r="E471" s="3"/>
      <c r="F471" s="4"/>
      <c r="G471" s="3"/>
      <c r="H471" s="4"/>
      <c r="I471" s="3"/>
      <c r="J471" s="3"/>
      <c r="K471" s="3"/>
      <c r="L471" s="17"/>
    </row>
    <row r="472" spans="1:12" x14ac:dyDescent="0.25">
      <c r="A472" s="7"/>
      <c r="B472" s="3"/>
      <c r="C472" s="2"/>
      <c r="D472" s="3"/>
      <c r="E472" s="3"/>
      <c r="F472" s="4"/>
      <c r="G472" s="3"/>
      <c r="H472" s="4"/>
      <c r="I472" s="3"/>
      <c r="J472" s="3"/>
      <c r="K472" s="3"/>
      <c r="L472" s="17"/>
    </row>
    <row r="473" spans="1:12" x14ac:dyDescent="0.25">
      <c r="A473" s="7"/>
      <c r="B473" s="6"/>
      <c r="C473" s="2"/>
      <c r="D473" s="3"/>
      <c r="E473" s="3"/>
      <c r="F473" s="4"/>
      <c r="G473" s="3"/>
      <c r="H473" s="4"/>
      <c r="I473" s="3"/>
      <c r="J473" s="3"/>
      <c r="K473" s="3"/>
      <c r="L473" s="17"/>
    </row>
    <row r="474" spans="1:12" x14ac:dyDescent="0.25">
      <c r="A474" s="7"/>
      <c r="B474" s="6"/>
      <c r="C474" s="2"/>
      <c r="D474" s="3"/>
      <c r="E474" s="3"/>
      <c r="F474" s="4"/>
      <c r="G474" s="3"/>
      <c r="H474" s="4"/>
      <c r="I474" s="3"/>
      <c r="J474" s="3"/>
      <c r="K474" s="3"/>
      <c r="L474" s="17"/>
    </row>
    <row r="475" spans="1:12" x14ac:dyDescent="0.25">
      <c r="A475" s="7"/>
      <c r="B475" s="6"/>
      <c r="C475" s="2"/>
      <c r="D475" s="3"/>
      <c r="E475" s="3"/>
      <c r="F475" s="4"/>
      <c r="G475" s="3"/>
      <c r="H475" s="4"/>
      <c r="I475" s="3"/>
      <c r="J475" s="3"/>
      <c r="K475" s="3"/>
      <c r="L475" s="17"/>
    </row>
    <row r="476" spans="1:12" x14ac:dyDescent="0.25">
      <c r="A476" s="7"/>
      <c r="B476" s="6"/>
      <c r="C476" s="2"/>
      <c r="D476" s="3"/>
      <c r="E476" s="3"/>
      <c r="F476" s="4"/>
      <c r="G476" s="3"/>
      <c r="H476" s="4"/>
      <c r="I476" s="3"/>
      <c r="J476" s="3"/>
      <c r="K476" s="3"/>
      <c r="L476" s="17"/>
    </row>
    <row r="477" spans="1:12" x14ac:dyDescent="0.25">
      <c r="A477" s="7"/>
      <c r="B477" s="6"/>
      <c r="C477" s="2"/>
      <c r="D477" s="3"/>
      <c r="E477" s="3"/>
      <c r="F477" s="4"/>
      <c r="G477" s="3"/>
      <c r="H477" s="4"/>
      <c r="I477" s="3"/>
      <c r="J477" s="3"/>
      <c r="K477" s="3"/>
      <c r="L477" s="17"/>
    </row>
    <row r="478" spans="1:12" x14ac:dyDescent="0.25">
      <c r="A478" s="7"/>
      <c r="B478" s="6"/>
      <c r="C478" s="2"/>
      <c r="D478" s="3"/>
      <c r="E478" s="3"/>
      <c r="F478" s="4"/>
      <c r="G478" s="3"/>
      <c r="H478" s="4"/>
      <c r="I478" s="3"/>
      <c r="J478" s="3"/>
      <c r="K478" s="3"/>
      <c r="L478" s="17"/>
    </row>
    <row r="479" spans="1:12" x14ac:dyDescent="0.25">
      <c r="A479" s="7"/>
      <c r="B479" s="6"/>
      <c r="C479" s="2"/>
      <c r="D479" s="3"/>
      <c r="E479" s="3"/>
      <c r="F479" s="4"/>
      <c r="G479" s="3"/>
      <c r="H479" s="4"/>
      <c r="I479" s="3"/>
      <c r="J479" s="3"/>
      <c r="K479" s="3"/>
      <c r="L479" s="17"/>
    </row>
    <row r="480" spans="1:12" x14ac:dyDescent="0.25">
      <c r="A480" s="7"/>
      <c r="B480" s="3"/>
      <c r="C480" s="2"/>
      <c r="D480" s="3"/>
      <c r="E480" s="3"/>
      <c r="F480" s="4"/>
      <c r="G480" s="3"/>
      <c r="H480" s="4"/>
      <c r="I480" s="3"/>
      <c r="J480" s="3"/>
      <c r="K480" s="3"/>
      <c r="L480" s="17"/>
    </row>
    <row r="481" spans="1:12" x14ac:dyDescent="0.25">
      <c r="A481" s="7"/>
      <c r="B481" s="3"/>
      <c r="C481" s="2"/>
      <c r="D481" s="3"/>
      <c r="E481" s="3"/>
      <c r="F481" s="4"/>
      <c r="G481" s="3"/>
      <c r="H481" s="4"/>
      <c r="I481" s="3"/>
      <c r="J481" s="3"/>
      <c r="K481" s="3"/>
      <c r="L481" s="17"/>
    </row>
    <row r="482" spans="1:12" x14ac:dyDescent="0.25">
      <c r="A482" s="7"/>
      <c r="B482" s="3"/>
      <c r="C482" s="2"/>
      <c r="D482" s="3"/>
      <c r="E482" s="3"/>
      <c r="F482" s="4"/>
      <c r="G482" s="3"/>
      <c r="H482" s="4"/>
      <c r="I482" s="3"/>
      <c r="J482" s="3"/>
      <c r="K482" s="3"/>
      <c r="L482" s="17"/>
    </row>
    <row r="483" spans="1:12" x14ac:dyDescent="0.25">
      <c r="A483" s="7"/>
      <c r="B483" s="3"/>
      <c r="C483" s="2"/>
      <c r="D483" s="3"/>
      <c r="E483" s="3"/>
      <c r="F483" s="4"/>
      <c r="G483" s="3"/>
      <c r="H483" s="4"/>
      <c r="I483" s="3"/>
      <c r="J483" s="3"/>
      <c r="K483" s="3"/>
      <c r="L483" s="17"/>
    </row>
    <row r="484" spans="1:12" x14ac:dyDescent="0.25">
      <c r="A484" s="7"/>
      <c r="B484" s="3"/>
      <c r="C484" s="2"/>
      <c r="D484" s="3"/>
      <c r="E484" s="3"/>
      <c r="F484" s="4"/>
      <c r="G484" s="3"/>
      <c r="H484" s="4"/>
      <c r="I484" s="3"/>
      <c r="J484" s="3"/>
      <c r="K484" s="3"/>
      <c r="L484" s="17"/>
    </row>
    <row r="485" spans="1:12" x14ac:dyDescent="0.25">
      <c r="A485" s="7"/>
      <c r="B485" s="3"/>
      <c r="C485" s="2"/>
      <c r="D485" s="3"/>
      <c r="E485" s="3"/>
      <c r="F485" s="4"/>
      <c r="G485" s="3"/>
      <c r="H485" s="4"/>
      <c r="I485" s="3"/>
      <c r="J485" s="3"/>
      <c r="K485" s="3"/>
      <c r="L485" s="17"/>
    </row>
    <row r="486" spans="1:12" x14ac:dyDescent="0.25">
      <c r="A486" s="7"/>
      <c r="B486" s="6"/>
      <c r="C486" s="2"/>
      <c r="D486" s="3"/>
      <c r="E486" s="3"/>
      <c r="F486" s="4"/>
      <c r="G486" s="3"/>
      <c r="H486" s="4"/>
      <c r="I486" s="3"/>
      <c r="J486" s="3"/>
      <c r="K486" s="3"/>
      <c r="L486" s="17"/>
    </row>
    <row r="487" spans="1:12" x14ac:dyDescent="0.25">
      <c r="A487" s="7"/>
      <c r="B487" s="3"/>
      <c r="C487" s="2"/>
      <c r="D487" s="3"/>
      <c r="E487" s="3"/>
      <c r="F487" s="4"/>
      <c r="G487" s="3"/>
      <c r="H487" s="4"/>
      <c r="I487" s="3"/>
      <c r="J487" s="3"/>
      <c r="K487" s="3"/>
      <c r="L487" s="17"/>
    </row>
    <row r="488" spans="1:12" x14ac:dyDescent="0.25">
      <c r="A488" s="7"/>
      <c r="B488" s="3"/>
      <c r="C488" s="2"/>
      <c r="D488" s="3"/>
      <c r="E488" s="3"/>
      <c r="F488" s="4"/>
      <c r="G488" s="3"/>
      <c r="H488" s="4"/>
      <c r="I488" s="3"/>
      <c r="J488" s="3"/>
      <c r="K488" s="3"/>
      <c r="L488" s="17"/>
    </row>
    <row r="489" spans="1:12" x14ac:dyDescent="0.25">
      <c r="A489" s="7"/>
      <c r="B489" s="3"/>
      <c r="C489" s="2"/>
      <c r="D489" s="3"/>
      <c r="E489" s="3"/>
      <c r="F489" s="4"/>
      <c r="G489" s="3"/>
      <c r="H489" s="4"/>
      <c r="I489" s="3"/>
      <c r="J489" s="3"/>
      <c r="K489" s="3"/>
      <c r="L489" s="17"/>
    </row>
    <row r="490" spans="1:12" x14ac:dyDescent="0.25">
      <c r="A490" s="7"/>
      <c r="B490" s="3"/>
      <c r="C490" s="2"/>
      <c r="D490" s="3"/>
      <c r="E490" s="3"/>
      <c r="F490" s="4"/>
      <c r="G490" s="3"/>
      <c r="H490" s="4"/>
      <c r="I490" s="3"/>
      <c r="J490" s="3"/>
      <c r="K490" s="3"/>
      <c r="L490" s="17"/>
    </row>
    <row r="491" spans="1:12" x14ac:dyDescent="0.25">
      <c r="A491" s="7"/>
      <c r="B491" s="3"/>
      <c r="C491" s="2"/>
      <c r="D491" s="3"/>
      <c r="E491" s="3"/>
      <c r="F491" s="4"/>
      <c r="G491" s="3"/>
      <c r="H491" s="4"/>
      <c r="I491" s="3"/>
      <c r="J491" s="3"/>
      <c r="K491" s="3"/>
      <c r="L491" s="17"/>
    </row>
    <row r="492" spans="1:12" x14ac:dyDescent="0.25">
      <c r="A492" s="7"/>
      <c r="B492" s="3"/>
      <c r="C492" s="2"/>
      <c r="D492" s="3"/>
      <c r="E492" s="3"/>
      <c r="F492" s="4"/>
      <c r="G492" s="3"/>
      <c r="H492" s="4"/>
      <c r="I492" s="3"/>
      <c r="J492" s="3"/>
      <c r="K492" s="3"/>
      <c r="L492" s="17"/>
    </row>
    <row r="493" spans="1:12" x14ac:dyDescent="0.25">
      <c r="A493" s="7"/>
      <c r="B493" s="6"/>
      <c r="C493" s="2"/>
      <c r="D493" s="3"/>
      <c r="E493" s="3"/>
      <c r="F493" s="4"/>
      <c r="G493" s="3"/>
      <c r="H493" s="4"/>
      <c r="I493" s="3"/>
      <c r="J493" s="3"/>
      <c r="K493" s="3"/>
      <c r="L493" s="17"/>
    </row>
    <row r="494" spans="1:12" x14ac:dyDescent="0.25">
      <c r="A494" s="7"/>
      <c r="B494" s="3"/>
      <c r="C494" s="2"/>
      <c r="D494" s="3"/>
      <c r="E494" s="3"/>
      <c r="F494" s="4"/>
      <c r="G494" s="3"/>
      <c r="H494" s="4"/>
      <c r="I494" s="3"/>
      <c r="J494" s="3"/>
      <c r="K494" s="3"/>
      <c r="L494" s="17"/>
    </row>
    <row r="495" spans="1:12" x14ac:dyDescent="0.25">
      <c r="A495" s="7"/>
      <c r="B495" s="3"/>
      <c r="C495" s="2"/>
      <c r="D495" s="3"/>
      <c r="E495" s="3"/>
      <c r="F495" s="4"/>
      <c r="G495" s="3"/>
      <c r="H495" s="4"/>
      <c r="I495" s="3"/>
      <c r="J495" s="3"/>
      <c r="K495" s="3"/>
      <c r="L495" s="17"/>
    </row>
    <row r="496" spans="1:12" x14ac:dyDescent="0.25">
      <c r="A496" s="7"/>
      <c r="B496" s="3"/>
      <c r="C496" s="2"/>
      <c r="D496" s="3"/>
      <c r="E496" s="3"/>
      <c r="F496" s="4"/>
      <c r="G496" s="3"/>
      <c r="H496" s="4"/>
      <c r="I496" s="3"/>
      <c r="J496" s="3"/>
      <c r="K496" s="3"/>
      <c r="L496" s="17"/>
    </row>
    <row r="497" spans="1:12" x14ac:dyDescent="0.25">
      <c r="A497" s="7"/>
      <c r="B497" s="3"/>
      <c r="C497" s="2"/>
      <c r="D497" s="3"/>
      <c r="E497" s="3"/>
      <c r="F497" s="4"/>
      <c r="G497" s="3"/>
      <c r="H497" s="4"/>
      <c r="I497" s="3"/>
      <c r="J497" s="3"/>
      <c r="K497" s="3"/>
      <c r="L497" s="17"/>
    </row>
    <row r="498" spans="1:12" x14ac:dyDescent="0.25">
      <c r="A498" s="7"/>
      <c r="B498" s="3"/>
      <c r="C498" s="2"/>
      <c r="D498" s="3"/>
      <c r="E498" s="3"/>
      <c r="F498" s="4"/>
      <c r="G498" s="3"/>
      <c r="H498" s="4"/>
      <c r="I498" s="3"/>
      <c r="J498" s="3"/>
      <c r="K498" s="3"/>
      <c r="L498" s="17"/>
    </row>
    <row r="499" spans="1:12" x14ac:dyDescent="0.25">
      <c r="A499" s="7"/>
      <c r="B499" s="3"/>
      <c r="C499" s="2"/>
      <c r="D499" s="3"/>
      <c r="E499" s="3"/>
      <c r="F499" s="4"/>
      <c r="G499" s="3"/>
      <c r="H499" s="4"/>
      <c r="I499" s="3"/>
      <c r="J499" s="3"/>
      <c r="K499" s="3"/>
      <c r="L499" s="17"/>
    </row>
    <row r="500" spans="1:12" x14ac:dyDescent="0.25">
      <c r="A500" s="7"/>
      <c r="B500" s="3"/>
      <c r="C500" s="2"/>
      <c r="D500" s="3"/>
      <c r="E500" s="3"/>
      <c r="F500" s="4"/>
      <c r="G500" s="3"/>
      <c r="H500" s="4"/>
      <c r="I500" s="3"/>
      <c r="J500" s="3"/>
      <c r="K500" s="3"/>
      <c r="L500" s="17"/>
    </row>
    <row r="501" spans="1:12" x14ac:dyDescent="0.25">
      <c r="A501" s="7"/>
      <c r="B501" s="6"/>
      <c r="C501" s="2"/>
      <c r="D501" s="3"/>
      <c r="E501" s="3"/>
      <c r="F501" s="4"/>
      <c r="G501" s="3"/>
      <c r="H501" s="4"/>
      <c r="I501" s="3"/>
      <c r="J501" s="3"/>
      <c r="K501" s="3"/>
      <c r="L501" s="17"/>
    </row>
    <row r="502" spans="1:12" x14ac:dyDescent="0.25">
      <c r="A502" s="7"/>
      <c r="B502" s="6"/>
      <c r="C502" s="2"/>
      <c r="D502" s="3"/>
      <c r="E502" s="3"/>
      <c r="F502" s="4"/>
      <c r="G502" s="3"/>
      <c r="H502" s="4"/>
      <c r="I502" s="3"/>
      <c r="J502" s="3"/>
      <c r="K502" s="3"/>
      <c r="L502" s="17"/>
    </row>
    <row r="503" spans="1:12" x14ac:dyDescent="0.25">
      <c r="A503" s="7"/>
      <c r="B503" s="3"/>
      <c r="C503" s="2"/>
      <c r="D503" s="3"/>
      <c r="E503" s="3"/>
      <c r="F503" s="4"/>
      <c r="G503" s="3"/>
      <c r="H503" s="4"/>
      <c r="I503" s="3"/>
      <c r="J503" s="3"/>
      <c r="K503" s="3"/>
      <c r="L503" s="17"/>
    </row>
    <row r="504" spans="1:12" x14ac:dyDescent="0.25">
      <c r="A504" s="7"/>
      <c r="B504" s="3"/>
      <c r="C504" s="2"/>
      <c r="D504" s="3"/>
      <c r="E504" s="3"/>
      <c r="F504" s="4"/>
      <c r="G504" s="3"/>
      <c r="H504" s="4"/>
      <c r="I504" s="3"/>
      <c r="J504" s="3"/>
      <c r="K504" s="3"/>
      <c r="L504" s="17"/>
    </row>
    <row r="505" spans="1:12" x14ac:dyDescent="0.25">
      <c r="A505" s="7"/>
      <c r="B505" s="6"/>
      <c r="C505" s="2"/>
      <c r="D505" s="3"/>
      <c r="E505" s="3"/>
      <c r="F505" s="4"/>
      <c r="G505" s="3"/>
      <c r="H505" s="4"/>
      <c r="I505" s="3"/>
      <c r="J505" s="3"/>
      <c r="K505" s="3"/>
      <c r="L505" s="17"/>
    </row>
    <row r="506" spans="1:12" x14ac:dyDescent="0.25">
      <c r="A506" s="7"/>
      <c r="B506" s="3"/>
      <c r="C506" s="2"/>
      <c r="D506" s="3"/>
      <c r="E506" s="3"/>
      <c r="F506" s="4"/>
      <c r="G506" s="3"/>
      <c r="H506" s="4"/>
      <c r="I506" s="3"/>
      <c r="J506" s="3"/>
      <c r="K506" s="3"/>
      <c r="L506" s="17"/>
    </row>
    <row r="507" spans="1:12" x14ac:dyDescent="0.25">
      <c r="A507" s="7"/>
      <c r="B507" s="3"/>
      <c r="C507" s="2"/>
      <c r="D507" s="3"/>
      <c r="E507" s="3"/>
      <c r="F507" s="4"/>
      <c r="G507" s="3"/>
      <c r="H507" s="4"/>
      <c r="I507" s="3"/>
      <c r="J507" s="3"/>
      <c r="K507" s="3"/>
      <c r="L507" s="17"/>
    </row>
    <row r="508" spans="1:12" x14ac:dyDescent="0.25">
      <c r="A508" s="7"/>
      <c r="B508" s="3"/>
      <c r="C508" s="2"/>
      <c r="D508" s="3"/>
      <c r="E508" s="3"/>
      <c r="F508" s="4"/>
      <c r="G508" s="3"/>
      <c r="H508" s="4"/>
      <c r="I508" s="3"/>
      <c r="J508" s="3"/>
      <c r="K508" s="3"/>
      <c r="L508" s="17"/>
    </row>
    <row r="509" spans="1:12" x14ac:dyDescent="0.25">
      <c r="A509" s="7"/>
      <c r="B509" s="6"/>
      <c r="C509" s="2"/>
      <c r="D509" s="3"/>
      <c r="E509" s="3"/>
      <c r="F509" s="4"/>
      <c r="G509" s="3"/>
      <c r="H509" s="4"/>
      <c r="I509" s="3"/>
      <c r="J509" s="3"/>
      <c r="K509" s="3"/>
      <c r="L509" s="17"/>
    </row>
    <row r="510" spans="1:12" x14ac:dyDescent="0.25">
      <c r="A510" s="7"/>
      <c r="B510" s="6"/>
      <c r="C510" s="2"/>
      <c r="D510" s="3"/>
      <c r="E510" s="3"/>
      <c r="F510" s="4"/>
      <c r="G510" s="3"/>
      <c r="H510" s="4"/>
      <c r="I510" s="3"/>
      <c r="J510" s="3"/>
      <c r="K510" s="3"/>
      <c r="L510" s="17"/>
    </row>
    <row r="511" spans="1:12" x14ac:dyDescent="0.25">
      <c r="A511" s="7"/>
      <c r="B511" s="6"/>
      <c r="C511" s="2"/>
      <c r="D511" s="3"/>
      <c r="E511" s="3"/>
      <c r="F511" s="4"/>
      <c r="G511" s="3"/>
      <c r="H511" s="4"/>
      <c r="I511" s="3"/>
      <c r="J511" s="3"/>
      <c r="K511" s="3"/>
      <c r="L511" s="17"/>
    </row>
    <row r="512" spans="1:12" x14ac:dyDescent="0.25">
      <c r="A512" s="7"/>
      <c r="B512" s="3"/>
      <c r="C512" s="2"/>
      <c r="D512" s="3"/>
      <c r="E512" s="3"/>
      <c r="F512" s="4"/>
      <c r="G512" s="3"/>
      <c r="H512" s="4"/>
      <c r="I512" s="3"/>
      <c r="J512" s="3"/>
      <c r="K512" s="3"/>
      <c r="L512" s="17"/>
    </row>
    <row r="513" spans="1:12" x14ac:dyDescent="0.25">
      <c r="A513" s="7"/>
      <c r="B513" s="3"/>
      <c r="C513" s="2"/>
      <c r="D513" s="3"/>
      <c r="E513" s="3"/>
      <c r="F513" s="4"/>
      <c r="G513" s="3"/>
      <c r="H513" s="4"/>
      <c r="I513" s="3"/>
      <c r="J513" s="3"/>
      <c r="K513" s="3"/>
      <c r="L513" s="17"/>
    </row>
    <row r="514" spans="1:12" x14ac:dyDescent="0.25">
      <c r="A514" s="7"/>
      <c r="B514" s="3"/>
      <c r="C514" s="2"/>
      <c r="D514" s="3"/>
      <c r="E514" s="3"/>
      <c r="F514" s="4"/>
      <c r="G514" s="3"/>
      <c r="H514" s="4"/>
      <c r="I514" s="3"/>
      <c r="J514" s="3"/>
      <c r="K514" s="3"/>
      <c r="L514" s="17"/>
    </row>
    <row r="515" spans="1:12" x14ac:dyDescent="0.25">
      <c r="A515" s="7"/>
      <c r="B515" s="6"/>
      <c r="C515" s="2"/>
      <c r="D515" s="3"/>
      <c r="E515" s="3"/>
      <c r="F515" s="4"/>
      <c r="G515" s="3"/>
      <c r="H515" s="4"/>
      <c r="I515" s="3"/>
      <c r="J515" s="3"/>
      <c r="K515" s="3"/>
      <c r="L515" s="17"/>
    </row>
    <row r="516" spans="1:12" x14ac:dyDescent="0.25">
      <c r="A516" s="7"/>
      <c r="B516" s="6"/>
      <c r="C516" s="2"/>
      <c r="D516" s="3"/>
      <c r="E516" s="3"/>
      <c r="F516" s="4"/>
      <c r="G516" s="3"/>
      <c r="H516" s="4"/>
      <c r="I516" s="3"/>
      <c r="J516" s="3"/>
      <c r="K516" s="3"/>
      <c r="L516" s="17"/>
    </row>
    <row r="517" spans="1:12" x14ac:dyDescent="0.25">
      <c r="A517" s="7"/>
      <c r="B517" s="3"/>
      <c r="C517" s="2"/>
      <c r="D517" s="3"/>
      <c r="E517" s="3"/>
      <c r="F517" s="4"/>
      <c r="G517" s="3"/>
      <c r="H517" s="4"/>
      <c r="I517" s="3"/>
      <c r="J517" s="3"/>
      <c r="K517" s="3"/>
      <c r="L517" s="17"/>
    </row>
    <row r="518" spans="1:12" x14ac:dyDescent="0.25">
      <c r="A518" s="7"/>
      <c r="B518" s="3"/>
      <c r="C518" s="2"/>
      <c r="D518" s="3"/>
      <c r="E518" s="3"/>
      <c r="F518" s="4"/>
      <c r="G518" s="3"/>
      <c r="H518" s="4"/>
      <c r="I518" s="3"/>
      <c r="J518" s="3"/>
      <c r="K518" s="3"/>
      <c r="L518" s="17"/>
    </row>
    <row r="519" spans="1:12" x14ac:dyDescent="0.25">
      <c r="A519" s="7"/>
      <c r="B519" s="3"/>
      <c r="C519" s="2"/>
      <c r="D519" s="3"/>
      <c r="E519" s="3"/>
      <c r="F519" s="4"/>
      <c r="G519" s="3"/>
      <c r="H519" s="4"/>
      <c r="I519" s="3"/>
      <c r="J519" s="3"/>
      <c r="K519" s="3"/>
      <c r="L519" s="17"/>
    </row>
    <row r="520" spans="1:12" x14ac:dyDescent="0.25">
      <c r="A520" s="7"/>
      <c r="B520" s="3"/>
      <c r="C520" s="2"/>
      <c r="D520" s="3"/>
      <c r="E520" s="3"/>
      <c r="F520" s="4"/>
      <c r="G520" s="3"/>
      <c r="H520" s="4"/>
      <c r="I520" s="3"/>
      <c r="J520" s="3"/>
      <c r="K520" s="3"/>
      <c r="L520" s="17"/>
    </row>
    <row r="521" spans="1:12" x14ac:dyDescent="0.25">
      <c r="A521" s="7"/>
      <c r="B521" s="3"/>
      <c r="C521" s="2"/>
      <c r="D521" s="3"/>
      <c r="E521" s="3"/>
      <c r="F521" s="4"/>
      <c r="G521" s="3"/>
      <c r="H521" s="4"/>
      <c r="I521" s="3"/>
      <c r="J521" s="3"/>
      <c r="K521" s="3"/>
      <c r="L521" s="17"/>
    </row>
    <row r="522" spans="1:12" x14ac:dyDescent="0.25">
      <c r="A522" s="7"/>
      <c r="B522" s="3"/>
      <c r="C522" s="2"/>
      <c r="D522" s="3"/>
      <c r="E522" s="3"/>
      <c r="F522" s="4"/>
      <c r="G522" s="3"/>
      <c r="H522" s="4"/>
      <c r="I522" s="3"/>
      <c r="J522" s="3"/>
      <c r="K522" s="3"/>
      <c r="L522" s="17"/>
    </row>
    <row r="523" spans="1:12" x14ac:dyDescent="0.25">
      <c r="A523" s="7"/>
      <c r="B523" s="6"/>
      <c r="C523" s="2"/>
      <c r="D523" s="3"/>
      <c r="E523" s="3"/>
      <c r="F523" s="4"/>
      <c r="G523" s="3"/>
      <c r="H523" s="4"/>
      <c r="I523" s="3"/>
      <c r="J523" s="3"/>
      <c r="K523" s="3"/>
      <c r="L523" s="17"/>
    </row>
    <row r="524" spans="1:12" x14ac:dyDescent="0.25">
      <c r="A524" s="7"/>
      <c r="B524" s="3"/>
      <c r="C524" s="2"/>
      <c r="D524" s="3"/>
      <c r="E524" s="3"/>
      <c r="F524" s="4"/>
      <c r="G524" s="3"/>
      <c r="H524" s="4"/>
      <c r="I524" s="3"/>
      <c r="J524" s="3"/>
      <c r="K524" s="3"/>
      <c r="L524" s="17"/>
    </row>
    <row r="525" spans="1:12" x14ac:dyDescent="0.25">
      <c r="A525" s="7"/>
      <c r="B525" s="3"/>
      <c r="C525" s="2"/>
      <c r="D525" s="3"/>
      <c r="E525" s="3"/>
      <c r="F525" s="4"/>
      <c r="G525" s="3"/>
      <c r="H525" s="4"/>
      <c r="I525" s="3"/>
      <c r="J525" s="3"/>
      <c r="K525" s="3"/>
      <c r="L525" s="17"/>
    </row>
    <row r="526" spans="1:12" x14ac:dyDescent="0.25">
      <c r="A526" s="7"/>
      <c r="B526" s="3"/>
      <c r="C526" s="2"/>
      <c r="D526" s="3"/>
      <c r="E526" s="3"/>
      <c r="F526" s="4"/>
      <c r="G526" s="3"/>
      <c r="H526" s="4"/>
      <c r="I526" s="3"/>
      <c r="J526" s="3"/>
      <c r="K526" s="3"/>
      <c r="L526" s="17"/>
    </row>
    <row r="527" spans="1:12" x14ac:dyDescent="0.25">
      <c r="A527" s="7"/>
      <c r="B527" s="3"/>
      <c r="C527" s="2"/>
      <c r="D527" s="3"/>
      <c r="E527" s="3"/>
      <c r="F527" s="4"/>
      <c r="G527" s="3"/>
      <c r="H527" s="4"/>
      <c r="I527" s="3"/>
      <c r="J527" s="3"/>
      <c r="K527" s="3"/>
      <c r="L527" s="17"/>
    </row>
    <row r="528" spans="1:12" x14ac:dyDescent="0.25">
      <c r="A528" s="7"/>
      <c r="B528" s="6"/>
      <c r="C528" s="2"/>
      <c r="D528" s="3"/>
      <c r="E528" s="3"/>
      <c r="F528" s="4"/>
      <c r="G528" s="3"/>
      <c r="H528" s="4"/>
      <c r="I528" s="3"/>
      <c r="J528" s="3"/>
      <c r="K528" s="3"/>
      <c r="L528" s="17"/>
    </row>
    <row r="529" spans="1:12" x14ac:dyDescent="0.25">
      <c r="A529" s="7"/>
      <c r="B529" s="3"/>
      <c r="C529" s="2"/>
      <c r="D529" s="3"/>
      <c r="E529" s="3"/>
      <c r="F529" s="4"/>
      <c r="G529" s="3"/>
      <c r="H529" s="4"/>
      <c r="I529" s="3"/>
      <c r="J529" s="3"/>
      <c r="K529" s="3"/>
      <c r="L529" s="17"/>
    </row>
    <row r="530" spans="1:12" x14ac:dyDescent="0.25">
      <c r="A530" s="7"/>
      <c r="B530" s="6"/>
      <c r="C530" s="2"/>
      <c r="D530" s="3"/>
      <c r="E530" s="3"/>
      <c r="F530" s="4"/>
      <c r="G530" s="3"/>
      <c r="H530" s="4"/>
      <c r="I530" s="3"/>
      <c r="J530" s="3"/>
      <c r="K530" s="3"/>
      <c r="L530" s="17"/>
    </row>
    <row r="531" spans="1:12" x14ac:dyDescent="0.25">
      <c r="A531" s="7"/>
      <c r="B531" s="6"/>
      <c r="C531" s="2"/>
      <c r="D531" s="3"/>
      <c r="E531" s="3"/>
      <c r="F531" s="4"/>
      <c r="G531" s="3"/>
      <c r="H531" s="4"/>
      <c r="I531" s="3"/>
      <c r="J531" s="3"/>
      <c r="K531" s="3"/>
      <c r="L531" s="17"/>
    </row>
    <row r="532" spans="1:12" x14ac:dyDescent="0.25">
      <c r="A532" s="7"/>
      <c r="B532" s="3"/>
      <c r="C532" s="2"/>
      <c r="D532" s="3"/>
      <c r="E532" s="3"/>
      <c r="F532" s="4"/>
      <c r="G532" s="3"/>
      <c r="H532" s="4"/>
      <c r="I532" s="3"/>
      <c r="J532" s="3"/>
      <c r="K532" s="3"/>
      <c r="L532" s="17"/>
    </row>
    <row r="533" spans="1:12" x14ac:dyDescent="0.25">
      <c r="A533" s="7"/>
      <c r="B533" s="3"/>
      <c r="C533" s="2"/>
      <c r="D533" s="3"/>
      <c r="E533" s="3"/>
      <c r="F533" s="4"/>
      <c r="G533" s="3"/>
      <c r="H533" s="4"/>
      <c r="I533" s="3"/>
      <c r="J533" s="3"/>
      <c r="K533" s="3"/>
      <c r="L533" s="17"/>
    </row>
    <row r="534" spans="1:12" x14ac:dyDescent="0.25">
      <c r="A534" s="7"/>
      <c r="B534" s="6"/>
      <c r="C534" s="2"/>
      <c r="D534" s="3"/>
      <c r="E534" s="3"/>
      <c r="F534" s="4"/>
      <c r="G534" s="3"/>
      <c r="H534" s="4"/>
      <c r="I534" s="3"/>
      <c r="J534" s="3"/>
      <c r="K534" s="3"/>
      <c r="L534" s="17"/>
    </row>
    <row r="535" spans="1:12" x14ac:dyDescent="0.25">
      <c r="A535" s="7"/>
      <c r="B535" s="3"/>
      <c r="C535" s="2"/>
      <c r="D535" s="3"/>
      <c r="E535" s="3"/>
      <c r="F535" s="4"/>
      <c r="G535" s="3"/>
      <c r="H535" s="4"/>
      <c r="I535" s="3"/>
      <c r="J535" s="3"/>
      <c r="K535" s="3"/>
      <c r="L535" s="17"/>
    </row>
    <row r="536" spans="1:12" x14ac:dyDescent="0.25">
      <c r="A536" s="7"/>
      <c r="B536" s="3"/>
      <c r="C536" s="2"/>
      <c r="D536" s="3"/>
      <c r="E536" s="3"/>
      <c r="F536" s="4"/>
      <c r="G536" s="3"/>
      <c r="H536" s="4"/>
      <c r="I536" s="3"/>
      <c r="J536" s="3"/>
      <c r="K536" s="3"/>
      <c r="L536" s="17"/>
    </row>
    <row r="537" spans="1:12" x14ac:dyDescent="0.25">
      <c r="A537" s="7"/>
      <c r="B537" s="6"/>
      <c r="C537" s="2"/>
      <c r="D537" s="3"/>
      <c r="E537" s="3"/>
      <c r="F537" s="4"/>
      <c r="G537" s="3"/>
      <c r="H537" s="4"/>
      <c r="I537" s="3"/>
      <c r="J537" s="3"/>
      <c r="K537" s="3"/>
      <c r="L537" s="17"/>
    </row>
    <row r="538" spans="1:12" x14ac:dyDescent="0.25">
      <c r="A538" s="7"/>
      <c r="B538" s="6"/>
      <c r="C538" s="2"/>
      <c r="D538" s="3"/>
      <c r="E538" s="3"/>
      <c r="F538" s="4"/>
      <c r="G538" s="3"/>
      <c r="H538" s="4"/>
      <c r="I538" s="3"/>
      <c r="J538" s="3"/>
      <c r="K538" s="3"/>
      <c r="L538" s="17"/>
    </row>
    <row r="539" spans="1:12" x14ac:dyDescent="0.25">
      <c r="A539" s="7"/>
      <c r="B539" s="3"/>
      <c r="C539" s="2"/>
      <c r="D539" s="3"/>
      <c r="E539" s="3"/>
      <c r="F539" s="4"/>
      <c r="G539" s="3"/>
      <c r="H539" s="4"/>
      <c r="I539" s="3"/>
      <c r="J539" s="3"/>
      <c r="K539" s="3"/>
      <c r="L539" s="17"/>
    </row>
    <row r="540" spans="1:12" x14ac:dyDescent="0.25">
      <c r="A540" s="7"/>
      <c r="B540" s="3"/>
      <c r="C540" s="2"/>
      <c r="D540" s="3"/>
      <c r="E540" s="3"/>
      <c r="F540" s="4"/>
      <c r="G540" s="3"/>
      <c r="H540" s="4"/>
      <c r="I540" s="3"/>
      <c r="J540" s="3"/>
      <c r="K540" s="3"/>
      <c r="L540" s="17"/>
    </row>
    <row r="541" spans="1:12" x14ac:dyDescent="0.25">
      <c r="A541" s="7"/>
      <c r="B541" s="3"/>
      <c r="C541" s="2"/>
      <c r="D541" s="3"/>
      <c r="E541" s="3"/>
      <c r="F541" s="4"/>
      <c r="G541" s="3"/>
      <c r="H541" s="4"/>
      <c r="I541" s="3"/>
      <c r="J541" s="3"/>
      <c r="K541" s="3"/>
      <c r="L541" s="17"/>
    </row>
    <row r="542" spans="1:12" x14ac:dyDescent="0.25">
      <c r="A542" s="7"/>
      <c r="B542" s="6"/>
      <c r="C542" s="2"/>
      <c r="D542" s="3"/>
      <c r="E542" s="3"/>
      <c r="F542" s="4"/>
      <c r="G542" s="3"/>
      <c r="H542" s="4"/>
      <c r="I542" s="3"/>
      <c r="J542" s="3"/>
      <c r="K542" s="3"/>
      <c r="L542" s="17"/>
    </row>
    <row r="543" spans="1:12" x14ac:dyDescent="0.25">
      <c r="A543" s="7"/>
      <c r="B543" s="3"/>
      <c r="C543" s="2"/>
      <c r="D543" s="3"/>
      <c r="E543" s="3"/>
      <c r="F543" s="4"/>
      <c r="G543" s="3"/>
      <c r="H543" s="4"/>
      <c r="I543" s="3"/>
      <c r="J543" s="3"/>
      <c r="K543" s="3"/>
      <c r="L543" s="17"/>
    </row>
    <row r="544" spans="1:12" x14ac:dyDescent="0.25">
      <c r="A544" s="7"/>
      <c r="B544" s="3"/>
      <c r="C544" s="2"/>
      <c r="D544" s="3"/>
      <c r="E544" s="3"/>
      <c r="F544" s="4"/>
      <c r="G544" s="3"/>
      <c r="H544" s="4"/>
      <c r="I544" s="3"/>
      <c r="J544" s="3"/>
      <c r="K544" s="3"/>
      <c r="L544" s="17"/>
    </row>
    <row r="545" spans="1:12" x14ac:dyDescent="0.25">
      <c r="A545" s="7"/>
      <c r="B545" s="3"/>
      <c r="C545" s="2"/>
      <c r="D545" s="3"/>
      <c r="E545" s="3"/>
      <c r="F545" s="4"/>
      <c r="G545" s="3"/>
      <c r="H545" s="4"/>
      <c r="I545" s="3"/>
      <c r="J545" s="3"/>
      <c r="K545" s="3"/>
      <c r="L545" s="17"/>
    </row>
    <row r="546" spans="1:12" x14ac:dyDescent="0.25">
      <c r="A546" s="7"/>
      <c r="B546" s="3"/>
      <c r="C546" s="2"/>
      <c r="D546" s="3"/>
      <c r="E546" s="3"/>
      <c r="F546" s="4"/>
      <c r="G546" s="3"/>
      <c r="H546" s="4"/>
      <c r="I546" s="3"/>
      <c r="J546" s="3"/>
      <c r="K546" s="3"/>
      <c r="L546" s="17"/>
    </row>
    <row r="547" spans="1:12" x14ac:dyDescent="0.25">
      <c r="A547" s="7"/>
      <c r="B547" s="3"/>
      <c r="C547" s="2"/>
      <c r="D547" s="3"/>
      <c r="E547" s="3"/>
      <c r="F547" s="4"/>
      <c r="G547" s="3"/>
      <c r="H547" s="4"/>
      <c r="I547" s="3"/>
      <c r="J547" s="3"/>
      <c r="K547" s="3"/>
      <c r="L547" s="17"/>
    </row>
    <row r="548" spans="1:12" x14ac:dyDescent="0.25">
      <c r="A548" s="7"/>
      <c r="B548" s="3"/>
      <c r="C548" s="2"/>
      <c r="D548" s="3"/>
      <c r="E548" s="3"/>
      <c r="F548" s="4"/>
      <c r="G548" s="3"/>
      <c r="H548" s="4"/>
      <c r="I548" s="3"/>
      <c r="J548" s="3"/>
      <c r="K548" s="3"/>
      <c r="L548" s="17"/>
    </row>
    <row r="549" spans="1:12" x14ac:dyDescent="0.25">
      <c r="A549" s="7"/>
      <c r="B549" s="3"/>
      <c r="C549" s="2"/>
      <c r="D549" s="3"/>
      <c r="E549" s="3"/>
      <c r="F549" s="4"/>
      <c r="G549" s="3"/>
      <c r="H549" s="4"/>
      <c r="I549" s="3"/>
      <c r="J549" s="3"/>
      <c r="K549" s="3"/>
      <c r="L549" s="17"/>
    </row>
    <row r="550" spans="1:12" x14ac:dyDescent="0.25">
      <c r="A550" s="7"/>
      <c r="B550" s="6"/>
      <c r="C550" s="2"/>
      <c r="D550" s="3"/>
      <c r="E550" s="3"/>
      <c r="F550" s="4"/>
      <c r="G550" s="3"/>
      <c r="H550" s="4"/>
      <c r="I550" s="3"/>
      <c r="J550" s="3"/>
      <c r="K550" s="3"/>
      <c r="L550" s="17"/>
    </row>
    <row r="551" spans="1:12" x14ac:dyDescent="0.25">
      <c r="A551" s="7"/>
      <c r="B551" s="3"/>
      <c r="C551" s="2"/>
      <c r="D551" s="3"/>
      <c r="E551" s="3"/>
      <c r="F551" s="4"/>
      <c r="G551" s="3"/>
      <c r="H551" s="4"/>
      <c r="I551" s="3"/>
      <c r="J551" s="3"/>
      <c r="K551" s="3"/>
      <c r="L551" s="17"/>
    </row>
    <row r="552" spans="1:12" x14ac:dyDescent="0.25">
      <c r="A552" s="7"/>
      <c r="B552" s="3"/>
      <c r="C552" s="2"/>
      <c r="D552" s="3"/>
      <c r="E552" s="3"/>
      <c r="F552" s="4"/>
      <c r="G552" s="3"/>
      <c r="H552" s="4"/>
      <c r="I552" s="3"/>
      <c r="J552" s="3"/>
      <c r="K552" s="3"/>
      <c r="L552" s="17"/>
    </row>
    <row r="553" spans="1:12" x14ac:dyDescent="0.25">
      <c r="A553" s="7"/>
      <c r="B553" s="3"/>
      <c r="C553" s="2"/>
      <c r="D553" s="3"/>
      <c r="E553" s="3"/>
      <c r="F553" s="4"/>
      <c r="G553" s="3"/>
      <c r="H553" s="4"/>
      <c r="I553" s="3"/>
      <c r="J553" s="3"/>
      <c r="K553" s="3"/>
      <c r="L553" s="17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CNChemicalPlants</vt:lpstr>
      <vt:lpstr>MEChemicalPlants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Huo</dc:creator>
  <cp:lastModifiedBy>Jing Huo</cp:lastModifiedBy>
  <dcterms:created xsi:type="dcterms:W3CDTF">2021-11-08T07:52:23Z</dcterms:created>
  <dcterms:modified xsi:type="dcterms:W3CDTF">2023-07-10T06:49:49Z</dcterms:modified>
</cp:coreProperties>
</file>