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ouryashrestha/Documents/TB/IMPACTTB/model/Makwanpur/"/>
    </mc:Choice>
  </mc:AlternateContent>
  <xr:revisionPtr revIDLastSave="0" documentId="13_ncr:1_{7B21C04D-70BA-3640-AB65-EDB854A4B957}" xr6:coauthVersionLast="46" xr6:coauthVersionMax="46" xr10:uidLastSave="{00000000-0000-0000-0000-000000000000}"/>
  <bookViews>
    <workbookView xWindow="-27420" yWindow="7140" windowWidth="25140" windowHeight="15540" tabRatio="727" activeTab="5" xr2:uid="{00000000-000D-0000-FFFF-FFFF00000000}"/>
  </bookViews>
  <sheets>
    <sheet name="params_low" sheetId="3" r:id="rId1"/>
    <sheet name="solution_low" sheetId="4" r:id="rId2"/>
    <sheet name="params_medium" sheetId="5" r:id="rId3"/>
    <sheet name="solution_medium" sheetId="6" r:id="rId4"/>
    <sheet name="params_high" sheetId="7" r:id="rId5"/>
    <sheet name="solution_high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Y33" i="4" l="1"/>
  <c r="AX33" i="4"/>
  <c r="AW33" i="4"/>
  <c r="AY33" i="8"/>
  <c r="AX33" i="8"/>
  <c r="AW33" i="8"/>
  <c r="AY33" i="6"/>
  <c r="AX33" i="6"/>
  <c r="K4" i="6"/>
  <c r="AW33" i="6"/>
  <c r="C7" i="8" l="1"/>
  <c r="AR7" i="8" s="1"/>
  <c r="C7" i="6"/>
  <c r="Y7" i="6" s="1"/>
  <c r="C7" i="4"/>
  <c r="F7" i="4" s="1"/>
  <c r="C5" i="4"/>
  <c r="C6" i="4"/>
  <c r="AR6" i="4" s="1"/>
  <c r="C11" i="4"/>
  <c r="C8" i="4"/>
  <c r="B8" i="3"/>
  <c r="C9" i="4" s="1"/>
  <c r="C10" i="4"/>
  <c r="O10" i="4" s="1"/>
  <c r="AQ3" i="3"/>
  <c r="AQ11" i="3"/>
  <c r="AQ12" i="3" s="1"/>
  <c r="AQ13" i="3" s="1"/>
  <c r="AR24" i="4" s="1"/>
  <c r="AQ8" i="3"/>
  <c r="AQ4" i="3"/>
  <c r="AR3" i="4"/>
  <c r="AR5" i="4"/>
  <c r="AR11" i="4"/>
  <c r="AR8" i="4"/>
  <c r="AR10" i="4"/>
  <c r="AR7" i="4"/>
  <c r="AN3" i="3"/>
  <c r="AN11" i="3" s="1"/>
  <c r="AN12" i="3" s="1"/>
  <c r="AN13" i="3" s="1"/>
  <c r="AO24" i="4" s="1"/>
  <c r="AN8" i="3"/>
  <c r="AN4" i="3"/>
  <c r="AO3" i="4"/>
  <c r="AO5" i="4"/>
  <c r="AO6" i="4"/>
  <c r="AO11" i="4"/>
  <c r="AO8" i="4"/>
  <c r="AN3" i="5"/>
  <c r="AN11" i="5"/>
  <c r="AN12" i="5" s="1"/>
  <c r="B8" i="5"/>
  <c r="AQ8" i="5" s="1"/>
  <c r="AN4" i="5"/>
  <c r="AO3" i="6"/>
  <c r="C5" i="6"/>
  <c r="AO5" i="6" s="1"/>
  <c r="AO7" i="6"/>
  <c r="C6" i="6"/>
  <c r="Y6" i="6" s="1"/>
  <c r="AO6" i="6"/>
  <c r="C11" i="6"/>
  <c r="AJ11" i="6" s="1"/>
  <c r="AO11" i="6"/>
  <c r="C8" i="6"/>
  <c r="AO8" i="6" s="1"/>
  <c r="C10" i="6"/>
  <c r="AO10" i="6"/>
  <c r="AQ3" i="5"/>
  <c r="AQ11" i="5"/>
  <c r="AQ12" i="5" s="1"/>
  <c r="AQ13" i="5" s="1"/>
  <c r="AR24" i="6" s="1"/>
  <c r="AQ4" i="5"/>
  <c r="AR3" i="6"/>
  <c r="AR5" i="6"/>
  <c r="AR7" i="6"/>
  <c r="AR6" i="6"/>
  <c r="AR11" i="6"/>
  <c r="AR8" i="6"/>
  <c r="AR10" i="6"/>
  <c r="C5" i="8"/>
  <c r="AO5" i="8" s="1"/>
  <c r="C6" i="8"/>
  <c r="AO6" i="8" s="1"/>
  <c r="C11" i="8"/>
  <c r="AJ11" i="8" s="1"/>
  <c r="C8" i="8"/>
  <c r="AJ8" i="8" s="1"/>
  <c r="B8" i="7"/>
  <c r="X8" i="7" s="1"/>
  <c r="C10" i="8"/>
  <c r="AR10" i="8" s="1"/>
  <c r="AQ3" i="7"/>
  <c r="AQ11" i="7" s="1"/>
  <c r="AQ12" i="7" s="1"/>
  <c r="AQ4" i="7"/>
  <c r="AR3" i="8"/>
  <c r="AR5" i="8"/>
  <c r="AR6" i="8"/>
  <c r="AR11" i="8"/>
  <c r="AR8" i="8"/>
  <c r="AN3" i="7"/>
  <c r="AN11" i="7"/>
  <c r="AN12" i="7"/>
  <c r="AN13" i="7" s="1"/>
  <c r="AO24" i="8" s="1"/>
  <c r="AN8" i="7"/>
  <c r="AN4" i="7"/>
  <c r="AO3" i="8"/>
  <c r="AO10" i="8"/>
  <c r="AO7" i="8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P5" i="4"/>
  <c r="AQ5" i="4"/>
  <c r="AS5" i="4"/>
  <c r="AT5" i="4"/>
  <c r="AU5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P6" i="4"/>
  <c r="AQ6" i="4"/>
  <c r="AS6" i="4"/>
  <c r="AT6" i="4"/>
  <c r="AU6" i="4"/>
  <c r="E7" i="4"/>
  <c r="L7" i="4"/>
  <c r="M7" i="4"/>
  <c r="N7" i="4"/>
  <c r="O7" i="4"/>
  <c r="P7" i="4"/>
  <c r="Q7" i="4"/>
  <c r="X7" i="4"/>
  <c r="Y7" i="4"/>
  <c r="Z7" i="4"/>
  <c r="AA7" i="4"/>
  <c r="AB7" i="4"/>
  <c r="AC7" i="4"/>
  <c r="AJ7" i="4"/>
  <c r="AK7" i="4"/>
  <c r="AL7" i="4"/>
  <c r="AM7" i="4"/>
  <c r="AN7" i="4"/>
  <c r="AP7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P8" i="4"/>
  <c r="AQ8" i="4"/>
  <c r="AS8" i="4"/>
  <c r="AT8" i="4"/>
  <c r="AU8" i="4"/>
  <c r="I10" i="4"/>
  <c r="J10" i="4"/>
  <c r="K10" i="4"/>
  <c r="L10" i="4"/>
  <c r="M10" i="4"/>
  <c r="N10" i="4"/>
  <c r="U10" i="4"/>
  <c r="V10" i="4"/>
  <c r="W10" i="4"/>
  <c r="X10" i="4"/>
  <c r="Y10" i="4"/>
  <c r="Z10" i="4"/>
  <c r="AG10" i="4"/>
  <c r="AH10" i="4"/>
  <c r="AI10" i="4"/>
  <c r="AJ10" i="4"/>
  <c r="AK10" i="4"/>
  <c r="AL10" i="4"/>
  <c r="AU10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AP11" i="4"/>
  <c r="AQ11" i="4"/>
  <c r="AS11" i="4"/>
  <c r="AT11" i="4"/>
  <c r="AU11" i="4"/>
  <c r="D11" i="4"/>
  <c r="D8" i="4"/>
  <c r="D6" i="4"/>
  <c r="D5" i="4"/>
  <c r="AP3" i="4"/>
  <c r="AO3" i="3"/>
  <c r="AO11" i="3" s="1"/>
  <c r="AO12" i="3" s="1"/>
  <c r="AO13" i="3" s="1"/>
  <c r="AP24" i="4" s="1"/>
  <c r="AO8" i="3"/>
  <c r="AO4" i="3"/>
  <c r="AJ5" i="8"/>
  <c r="AJ6" i="8"/>
  <c r="AI3" i="7"/>
  <c r="AI11" i="7"/>
  <c r="AI12" i="7" s="1"/>
  <c r="AI13" i="7" s="1"/>
  <c r="AJ24" i="8" s="1"/>
  <c r="AI8" i="7"/>
  <c r="AI4" i="7"/>
  <c r="AJ3" i="8"/>
  <c r="Y5" i="8"/>
  <c r="Y7" i="8"/>
  <c r="Y6" i="8"/>
  <c r="X3" i="7"/>
  <c r="X4" i="7"/>
  <c r="Y10" i="8"/>
  <c r="Y3" i="8"/>
  <c r="Y23" i="8"/>
  <c r="R5" i="8"/>
  <c r="R7" i="8"/>
  <c r="R6" i="8"/>
  <c r="Q3" i="7"/>
  <c r="Q11" i="7"/>
  <c r="Q12" i="7" s="1"/>
  <c r="Q4" i="7"/>
  <c r="R11" i="8"/>
  <c r="R8" i="8"/>
  <c r="R10" i="8"/>
  <c r="R3" i="8"/>
  <c r="AJ5" i="6"/>
  <c r="AJ7" i="6"/>
  <c r="AJ6" i="6"/>
  <c r="AI3" i="5"/>
  <c r="AI11" i="5"/>
  <c r="AI12" i="5" s="1"/>
  <c r="AI13" i="5" s="1"/>
  <c r="AJ24" i="6" s="1"/>
  <c r="AI8" i="5"/>
  <c r="AI4" i="5"/>
  <c r="AJ10" i="6"/>
  <c r="AJ3" i="6"/>
  <c r="Y5" i="6"/>
  <c r="X3" i="5"/>
  <c r="X4" i="5"/>
  <c r="Y8" i="6"/>
  <c r="Y10" i="6"/>
  <c r="Y3" i="6"/>
  <c r="Y4" i="6"/>
  <c r="R5" i="6"/>
  <c r="R7" i="6"/>
  <c r="Q3" i="5"/>
  <c r="Q11" i="5"/>
  <c r="Q12" i="5" s="1"/>
  <c r="Q4" i="5"/>
  <c r="R11" i="6"/>
  <c r="R8" i="6"/>
  <c r="R10" i="6"/>
  <c r="R3" i="6"/>
  <c r="AI3" i="3"/>
  <c r="AI11" i="3" s="1"/>
  <c r="AI12" i="3" s="1"/>
  <c r="AI13" i="3" s="1"/>
  <c r="AJ24" i="4" s="1"/>
  <c r="AJ26" i="4" s="1"/>
  <c r="AI8" i="3"/>
  <c r="AI4" i="3"/>
  <c r="AJ3" i="4"/>
  <c r="X3" i="3"/>
  <c r="X8" i="3"/>
  <c r="X13" i="3" s="1"/>
  <c r="X4" i="3"/>
  <c r="Y3" i="4"/>
  <c r="Y4" i="4"/>
  <c r="Q3" i="3"/>
  <c r="Q11" i="3" s="1"/>
  <c r="Q12" i="3" s="1"/>
  <c r="Q13" i="3" s="1"/>
  <c r="R24" i="4" s="1"/>
  <c r="R26" i="4" s="1"/>
  <c r="Q8" i="3"/>
  <c r="Q4" i="3"/>
  <c r="R3" i="4"/>
  <c r="AP2" i="6"/>
  <c r="AQ2" i="6"/>
  <c r="AR2" i="6"/>
  <c r="AS2" i="6"/>
  <c r="AT2" i="6"/>
  <c r="AU2" i="6"/>
  <c r="AP3" i="6"/>
  <c r="AQ3" i="6"/>
  <c r="AS3" i="6"/>
  <c r="AT3" i="6"/>
  <c r="AU3" i="6"/>
  <c r="AP5" i="6"/>
  <c r="AP7" i="6"/>
  <c r="AP6" i="6"/>
  <c r="AO3" i="5"/>
  <c r="AO11" i="5" s="1"/>
  <c r="AO12" i="5" s="1"/>
  <c r="AO13" i="5" s="1"/>
  <c r="AP24" i="6" s="1"/>
  <c r="AO8" i="5"/>
  <c r="AO4" i="5"/>
  <c r="AP11" i="6"/>
  <c r="AP8" i="6"/>
  <c r="AP10" i="6"/>
  <c r="AQ5" i="6"/>
  <c r="AQ7" i="6"/>
  <c r="AQ6" i="6"/>
  <c r="AP3" i="5"/>
  <c r="AP11" i="5" s="1"/>
  <c r="AP12" i="5" s="1"/>
  <c r="AP13" i="5" s="1"/>
  <c r="AQ24" i="6" s="1"/>
  <c r="AP8" i="5"/>
  <c r="AP4" i="5"/>
  <c r="AQ11" i="6"/>
  <c r="AQ8" i="6"/>
  <c r="AQ10" i="6"/>
  <c r="AS5" i="6"/>
  <c r="AS7" i="6"/>
  <c r="AS6" i="6"/>
  <c r="AR3" i="5"/>
  <c r="AR11" i="5" s="1"/>
  <c r="AR12" i="5" s="1"/>
  <c r="AR13" i="5" s="1"/>
  <c r="AS24" i="6" s="1"/>
  <c r="AR8" i="5"/>
  <c r="AR4" i="5"/>
  <c r="AS11" i="6"/>
  <c r="AS8" i="6"/>
  <c r="AS10" i="6"/>
  <c r="AT5" i="6"/>
  <c r="AT7" i="6"/>
  <c r="AT6" i="6"/>
  <c r="AS3" i="5"/>
  <c r="AS11" i="5" s="1"/>
  <c r="AS12" i="5" s="1"/>
  <c r="AS13" i="5" s="1"/>
  <c r="AT24" i="6" s="1"/>
  <c r="AS8" i="5"/>
  <c r="AS4" i="5"/>
  <c r="AT11" i="6"/>
  <c r="AT8" i="6"/>
  <c r="AT10" i="6"/>
  <c r="AU5" i="6"/>
  <c r="AU7" i="6"/>
  <c r="AU6" i="6"/>
  <c r="AT3" i="5"/>
  <c r="AT11" i="5" s="1"/>
  <c r="AT12" i="5" s="1"/>
  <c r="AT13" i="5" s="1"/>
  <c r="AU24" i="6" s="1"/>
  <c r="AT8" i="5"/>
  <c r="AT4" i="5"/>
  <c r="AU11" i="6"/>
  <c r="AU8" i="6"/>
  <c r="AU10" i="6"/>
  <c r="AP2" i="8"/>
  <c r="AQ2" i="8"/>
  <c r="AR2" i="8"/>
  <c r="AS2" i="8"/>
  <c r="AT2" i="8"/>
  <c r="AU2" i="8"/>
  <c r="AP3" i="8"/>
  <c r="AQ3" i="8"/>
  <c r="AS3" i="8"/>
  <c r="AT3" i="8"/>
  <c r="AU3" i="8"/>
  <c r="AP5" i="8"/>
  <c r="AP7" i="8"/>
  <c r="AP6" i="8"/>
  <c r="AO3" i="7"/>
  <c r="AO11" i="7"/>
  <c r="AO12" i="7"/>
  <c r="AO13" i="7" s="1"/>
  <c r="AP24" i="8" s="1"/>
  <c r="AO8" i="7"/>
  <c r="AO4" i="7"/>
  <c r="AP11" i="8"/>
  <c r="AP8" i="8"/>
  <c r="AP10" i="8"/>
  <c r="AQ5" i="8"/>
  <c r="AQ7" i="8"/>
  <c r="AQ6" i="8"/>
  <c r="AP3" i="7"/>
  <c r="AP11" i="7" s="1"/>
  <c r="AP12" i="7" s="1"/>
  <c r="AP13" i="7" s="1"/>
  <c r="AQ24" i="8" s="1"/>
  <c r="AP8" i="7"/>
  <c r="AP4" i="7"/>
  <c r="AQ11" i="8"/>
  <c r="AQ8" i="8"/>
  <c r="AQ10" i="8"/>
  <c r="AS5" i="8"/>
  <c r="AS7" i="8"/>
  <c r="AS6" i="8"/>
  <c r="AR3" i="7"/>
  <c r="AR11" i="7"/>
  <c r="AR12" i="7" s="1"/>
  <c r="AR13" i="7" s="1"/>
  <c r="AS24" i="8" s="1"/>
  <c r="AS26" i="8" s="1"/>
  <c r="AR8" i="7"/>
  <c r="AR4" i="7"/>
  <c r="AS11" i="8"/>
  <c r="AS8" i="8"/>
  <c r="AS10" i="8"/>
  <c r="AT5" i="8"/>
  <c r="AT7" i="8"/>
  <c r="AT6" i="8"/>
  <c r="AS3" i="7"/>
  <c r="AS11" i="7"/>
  <c r="AS12" i="7" s="1"/>
  <c r="AS8" i="7"/>
  <c r="AS4" i="7"/>
  <c r="AS13" i="7"/>
  <c r="AT24" i="8" s="1"/>
  <c r="AT11" i="8"/>
  <c r="AT8" i="8"/>
  <c r="AT10" i="8"/>
  <c r="AU5" i="8"/>
  <c r="AU7" i="8"/>
  <c r="AU6" i="8"/>
  <c r="AT3" i="7"/>
  <c r="AT11" i="7"/>
  <c r="AT12" i="7" s="1"/>
  <c r="AT13" i="7" s="1"/>
  <c r="AU24" i="8" s="1"/>
  <c r="AT8" i="7"/>
  <c r="AT4" i="7"/>
  <c r="AU11" i="8"/>
  <c r="AU8" i="8"/>
  <c r="AU10" i="8"/>
  <c r="AP2" i="4"/>
  <c r="AQ2" i="4"/>
  <c r="AR2" i="4"/>
  <c r="AS2" i="4"/>
  <c r="AT2" i="4"/>
  <c r="AU2" i="4"/>
  <c r="AQ3" i="4"/>
  <c r="AS3" i="4"/>
  <c r="AT3" i="4"/>
  <c r="AU3" i="4"/>
  <c r="AP3" i="3"/>
  <c r="AP11" i="3"/>
  <c r="AP12" i="3" s="1"/>
  <c r="AP13" i="3" s="1"/>
  <c r="AP8" i="3"/>
  <c r="AP4" i="3"/>
  <c r="AQ24" i="4"/>
  <c r="AQ26" i="4" s="1"/>
  <c r="AR3" i="3"/>
  <c r="AR11" i="3" s="1"/>
  <c r="AR12" i="3" s="1"/>
  <c r="AR13" i="3" s="1"/>
  <c r="AS24" i="4" s="1"/>
  <c r="AS26" i="4" s="1"/>
  <c r="AR8" i="3"/>
  <c r="AR4" i="3"/>
  <c r="AS3" i="3"/>
  <c r="AS11" i="3" s="1"/>
  <c r="AS12" i="3" s="1"/>
  <c r="AS8" i="3"/>
  <c r="AS4" i="3"/>
  <c r="AT3" i="3"/>
  <c r="AT11" i="3" s="1"/>
  <c r="AT12" i="3" s="1"/>
  <c r="AT13" i="3" s="1"/>
  <c r="AT8" i="3"/>
  <c r="AT4" i="3"/>
  <c r="AU24" i="4"/>
  <c r="AU26" i="4" s="1"/>
  <c r="AM3" i="7"/>
  <c r="AM11" i="7"/>
  <c r="AM12" i="7" s="1"/>
  <c r="AM13" i="7" s="1"/>
  <c r="AN24" i="8" s="1"/>
  <c r="AM8" i="7"/>
  <c r="AM4" i="7"/>
  <c r="AL3" i="7"/>
  <c r="AL11" i="7"/>
  <c r="AL12" i="7" s="1"/>
  <c r="AL13" i="7" s="1"/>
  <c r="AL8" i="7"/>
  <c r="AL4" i="7"/>
  <c r="AK3" i="7"/>
  <c r="AK8" i="7"/>
  <c r="AK4" i="7"/>
  <c r="AJ3" i="7"/>
  <c r="AJ11" i="7" s="1"/>
  <c r="AJ12" i="7" s="1"/>
  <c r="AJ13" i="7" s="1"/>
  <c r="AK24" i="8" s="1"/>
  <c r="AJ8" i="7"/>
  <c r="AJ4" i="7"/>
  <c r="AH3" i="7"/>
  <c r="AH11" i="7" s="1"/>
  <c r="AH12" i="7" s="1"/>
  <c r="AH13" i="7" s="1"/>
  <c r="AH8" i="7"/>
  <c r="AH4" i="7"/>
  <c r="AG3" i="7"/>
  <c r="AG11" i="7" s="1"/>
  <c r="AG12" i="7" s="1"/>
  <c r="AG13" i="7" s="1"/>
  <c r="AH24" i="8" s="1"/>
  <c r="AG8" i="7"/>
  <c r="AG4" i="7"/>
  <c r="AF3" i="7"/>
  <c r="AF11" i="7" s="1"/>
  <c r="AF12" i="7" s="1"/>
  <c r="AF13" i="7" s="1"/>
  <c r="AG24" i="8" s="1"/>
  <c r="AF8" i="7"/>
  <c r="AF4" i="7"/>
  <c r="AE3" i="7"/>
  <c r="AE11" i="7"/>
  <c r="AE12" i="7"/>
  <c r="AE13" i="7" s="1"/>
  <c r="AF24" i="8" s="1"/>
  <c r="AF26" i="8" s="1"/>
  <c r="AE8" i="7"/>
  <c r="AE4" i="7"/>
  <c r="AD3" i="7"/>
  <c r="AD11" i="7" s="1"/>
  <c r="AD12" i="7" s="1"/>
  <c r="AD13" i="7" s="1"/>
  <c r="AD8" i="7"/>
  <c r="AD4" i="7"/>
  <c r="AC3" i="7"/>
  <c r="AC11" i="7" s="1"/>
  <c r="AC12" i="7" s="1"/>
  <c r="AC8" i="7"/>
  <c r="AC4" i="7"/>
  <c r="AB3" i="7"/>
  <c r="AB11" i="7" s="1"/>
  <c r="AB12" i="7" s="1"/>
  <c r="AB13" i="7" s="1"/>
  <c r="AC24" i="8" s="1"/>
  <c r="AB8" i="7"/>
  <c r="AB4" i="7"/>
  <c r="AA3" i="7"/>
  <c r="AA11" i="7" s="1"/>
  <c r="AA12" i="7" s="1"/>
  <c r="AA13" i="7" s="1"/>
  <c r="AA8" i="7"/>
  <c r="AA4" i="7"/>
  <c r="Z3" i="7"/>
  <c r="Z11" i="7" s="1"/>
  <c r="Z12" i="7" s="1"/>
  <c r="Z13" i="7" s="1"/>
  <c r="Z8" i="7"/>
  <c r="Z4" i="7"/>
  <c r="Y3" i="7"/>
  <c r="Y11" i="7" s="1"/>
  <c r="Y12" i="7" s="1"/>
  <c r="Y13" i="7" s="1"/>
  <c r="Z24" i="8" s="1"/>
  <c r="Y8" i="7"/>
  <c r="Y4" i="7"/>
  <c r="W3" i="7"/>
  <c r="W11" i="7" s="1"/>
  <c r="W12" i="7" s="1"/>
  <c r="W13" i="7" s="1"/>
  <c r="X24" i="8" s="1"/>
  <c r="W8" i="7"/>
  <c r="W4" i="7"/>
  <c r="V3" i="7"/>
  <c r="V11" i="7"/>
  <c r="V12" i="7" s="1"/>
  <c r="V8" i="7"/>
  <c r="V4" i="7"/>
  <c r="U3" i="7"/>
  <c r="U11" i="7" s="1"/>
  <c r="U12" i="7" s="1"/>
  <c r="U13" i="7" s="1"/>
  <c r="V24" i="8" s="1"/>
  <c r="U8" i="7"/>
  <c r="U4" i="7"/>
  <c r="T3" i="7"/>
  <c r="T8" i="7"/>
  <c r="T4" i="7"/>
  <c r="S3" i="7"/>
  <c r="S11" i="7"/>
  <c r="S12" i="7" s="1"/>
  <c r="S13" i="7" s="1"/>
  <c r="T24" i="8" s="1"/>
  <c r="S8" i="7"/>
  <c r="S4" i="7"/>
  <c r="R3" i="7"/>
  <c r="R11" i="7" s="1"/>
  <c r="R12" i="7" s="1"/>
  <c r="R13" i="7" s="1"/>
  <c r="S24" i="8" s="1"/>
  <c r="R8" i="7"/>
  <c r="R4" i="7"/>
  <c r="P3" i="7"/>
  <c r="P11" i="7" s="1"/>
  <c r="P12" i="7" s="1"/>
  <c r="P13" i="7" s="1"/>
  <c r="Q24" i="8" s="1"/>
  <c r="P8" i="7"/>
  <c r="P4" i="7"/>
  <c r="O3" i="7"/>
  <c r="O11" i="7"/>
  <c r="O12" i="7" s="1"/>
  <c r="O13" i="7" s="1"/>
  <c r="P24" i="8" s="1"/>
  <c r="O8" i="7"/>
  <c r="O4" i="7"/>
  <c r="N3" i="7"/>
  <c r="N11" i="7" s="1"/>
  <c r="N12" i="7"/>
  <c r="N8" i="7"/>
  <c r="N4" i="7"/>
  <c r="M3" i="7"/>
  <c r="M11" i="7"/>
  <c r="M12" i="7" s="1"/>
  <c r="M13" i="7" s="1"/>
  <c r="N24" i="8" s="1"/>
  <c r="M8" i="7"/>
  <c r="M4" i="7"/>
  <c r="L3" i="7"/>
  <c r="L11" i="7" s="1"/>
  <c r="L12" i="7" s="1"/>
  <c r="L13" i="7" s="1"/>
  <c r="L8" i="7"/>
  <c r="L4" i="7"/>
  <c r="K3" i="7"/>
  <c r="K11" i="7"/>
  <c r="K12" i="7" s="1"/>
  <c r="K13" i="7" s="1"/>
  <c r="L24" i="8" s="1"/>
  <c r="L26" i="8" s="1"/>
  <c r="K8" i="7"/>
  <c r="K4" i="7"/>
  <c r="J3" i="7"/>
  <c r="J11" i="7"/>
  <c r="J12" i="7" s="1"/>
  <c r="J13" i="7" s="1"/>
  <c r="J8" i="7"/>
  <c r="J4" i="7"/>
  <c r="I3" i="7"/>
  <c r="I11" i="7" s="1"/>
  <c r="I12" i="7" s="1"/>
  <c r="I13" i="7" s="1"/>
  <c r="J24" i="8" s="1"/>
  <c r="J26" i="8" s="1"/>
  <c r="I8" i="7"/>
  <c r="I4" i="7"/>
  <c r="H3" i="7"/>
  <c r="H11" i="7" s="1"/>
  <c r="H12" i="7" s="1"/>
  <c r="H13" i="7" s="1"/>
  <c r="I24" i="8" s="1"/>
  <c r="H8" i="7"/>
  <c r="H4" i="7"/>
  <c r="G3" i="7"/>
  <c r="G11" i="7"/>
  <c r="G12" i="7" s="1"/>
  <c r="G8" i="7"/>
  <c r="G4" i="7"/>
  <c r="G13" i="7"/>
  <c r="F3" i="7"/>
  <c r="F11" i="7" s="1"/>
  <c r="F12" i="7" s="1"/>
  <c r="F13" i="7" s="1"/>
  <c r="G24" i="8" s="1"/>
  <c r="F8" i="7"/>
  <c r="F4" i="7"/>
  <c r="E3" i="7"/>
  <c r="E11" i="7" s="1"/>
  <c r="E12" i="7" s="1"/>
  <c r="E13" i="7" s="1"/>
  <c r="F24" i="8" s="1"/>
  <c r="E8" i="7"/>
  <c r="E4" i="7"/>
  <c r="D3" i="7"/>
  <c r="D11" i="7" s="1"/>
  <c r="D12" i="7" s="1"/>
  <c r="D13" i="7" s="1"/>
  <c r="E24" i="8" s="1"/>
  <c r="D8" i="7"/>
  <c r="D4" i="7"/>
  <c r="C3" i="7"/>
  <c r="C11" i="7"/>
  <c r="C12" i="7" s="1"/>
  <c r="C8" i="7"/>
  <c r="C4" i="7"/>
  <c r="C13" i="7"/>
  <c r="B11" i="7"/>
  <c r="B12" i="7"/>
  <c r="B13" i="7" s="1"/>
  <c r="C24" i="8" s="1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M3" i="5"/>
  <c r="AM11" i="5" s="1"/>
  <c r="AM12" i="5"/>
  <c r="AM8" i="5"/>
  <c r="AM4" i="5"/>
  <c r="AM13" i="5"/>
  <c r="AL3" i="5"/>
  <c r="AL11" i="5"/>
  <c r="AL12" i="5" s="1"/>
  <c r="AL13" i="5" s="1"/>
  <c r="AM24" i="6" s="1"/>
  <c r="AL8" i="5"/>
  <c r="AL4" i="5"/>
  <c r="AK3" i="5"/>
  <c r="AK8" i="5"/>
  <c r="AK4" i="5"/>
  <c r="AJ3" i="5"/>
  <c r="AJ11" i="5"/>
  <c r="AJ12" i="5" s="1"/>
  <c r="AJ8" i="5"/>
  <c r="AJ4" i="5"/>
  <c r="AH3" i="5"/>
  <c r="AH11" i="5" s="1"/>
  <c r="AH12" i="5" s="1"/>
  <c r="AH8" i="5"/>
  <c r="AH4" i="5"/>
  <c r="AH13" i="5"/>
  <c r="AI24" i="6" s="1"/>
  <c r="AI26" i="6" s="1"/>
  <c r="AG3" i="5"/>
  <c r="AG11" i="5" s="1"/>
  <c r="AG12" i="5" s="1"/>
  <c r="AG13" i="5" s="1"/>
  <c r="AH24" i="6" s="1"/>
  <c r="AG8" i="5"/>
  <c r="AG4" i="5"/>
  <c r="AF3" i="5"/>
  <c r="AF11" i="5"/>
  <c r="AF12" i="5" s="1"/>
  <c r="AF13" i="5" s="1"/>
  <c r="AG24" i="6" s="1"/>
  <c r="AF8" i="5"/>
  <c r="AF4" i="5"/>
  <c r="AE3" i="5"/>
  <c r="AE11" i="5"/>
  <c r="AE12" i="5"/>
  <c r="AE8" i="5"/>
  <c r="AE4" i="5"/>
  <c r="AD3" i="5"/>
  <c r="AD11" i="5" s="1"/>
  <c r="AD12" i="5" s="1"/>
  <c r="AD13" i="5" s="1"/>
  <c r="AE24" i="6" s="1"/>
  <c r="AD8" i="5"/>
  <c r="AD4" i="5"/>
  <c r="AC3" i="5"/>
  <c r="AC11" i="5" s="1"/>
  <c r="AC12" i="5" s="1"/>
  <c r="AC13" i="5" s="1"/>
  <c r="AD24" i="6" s="1"/>
  <c r="AC8" i="5"/>
  <c r="AC4" i="5"/>
  <c r="AB3" i="5"/>
  <c r="AB11" i="5" s="1"/>
  <c r="AB12" i="5" s="1"/>
  <c r="AB13" i="5" s="1"/>
  <c r="AC24" i="6" s="1"/>
  <c r="AB8" i="5"/>
  <c r="AB4" i="5"/>
  <c r="AA3" i="5"/>
  <c r="AA11" i="5"/>
  <c r="AA12" i="5" s="1"/>
  <c r="AA13" i="5" s="1"/>
  <c r="AB24" i="6" s="1"/>
  <c r="AA8" i="5"/>
  <c r="AA4" i="5"/>
  <c r="Z3" i="5"/>
  <c r="Z11" i="5" s="1"/>
  <c r="Z12" i="5" s="1"/>
  <c r="Z13" i="5" s="1"/>
  <c r="AA24" i="6" s="1"/>
  <c r="AA26" i="6" s="1"/>
  <c r="Z8" i="5"/>
  <c r="Z4" i="5"/>
  <c r="Y3" i="5"/>
  <c r="Y11" i="5" s="1"/>
  <c r="Y12" i="5" s="1"/>
  <c r="Y13" i="5" s="1"/>
  <c r="Z24" i="6" s="1"/>
  <c r="Y8" i="5"/>
  <c r="Y4" i="5"/>
  <c r="W3" i="5"/>
  <c r="W11" i="5" s="1"/>
  <c r="W12" i="5" s="1"/>
  <c r="W13" i="5" s="1"/>
  <c r="X24" i="6" s="1"/>
  <c r="X26" i="6" s="1"/>
  <c r="W8" i="5"/>
  <c r="W4" i="5"/>
  <c r="V3" i="5"/>
  <c r="V11" i="5" s="1"/>
  <c r="V12" i="5" s="1"/>
  <c r="V13" i="5" s="1"/>
  <c r="V8" i="5"/>
  <c r="V4" i="5"/>
  <c r="U3" i="5"/>
  <c r="U11" i="5" s="1"/>
  <c r="U12" i="5" s="1"/>
  <c r="U13" i="5" s="1"/>
  <c r="V24" i="6" s="1"/>
  <c r="V26" i="6" s="1"/>
  <c r="U8" i="5"/>
  <c r="U4" i="5"/>
  <c r="T3" i="5"/>
  <c r="T8" i="5"/>
  <c r="T4" i="5"/>
  <c r="S3" i="5"/>
  <c r="S11" i="5"/>
  <c r="S12" i="5" s="1"/>
  <c r="S13" i="5" s="1"/>
  <c r="T24" i="6" s="1"/>
  <c r="S8" i="5"/>
  <c r="S4" i="5"/>
  <c r="R3" i="5"/>
  <c r="R11" i="5" s="1"/>
  <c r="R12" i="5" s="1"/>
  <c r="R13" i="5" s="1"/>
  <c r="S24" i="6" s="1"/>
  <c r="R8" i="5"/>
  <c r="R4" i="5"/>
  <c r="P3" i="5"/>
  <c r="P11" i="5"/>
  <c r="P12" i="5" s="1"/>
  <c r="P13" i="5" s="1"/>
  <c r="Q24" i="6" s="1"/>
  <c r="P8" i="5"/>
  <c r="P4" i="5"/>
  <c r="O3" i="5"/>
  <c r="O11" i="5" s="1"/>
  <c r="O12" i="5" s="1"/>
  <c r="O13" i="5" s="1"/>
  <c r="P24" i="6" s="1"/>
  <c r="O8" i="5"/>
  <c r="O4" i="5"/>
  <c r="N3" i="5"/>
  <c r="N11" i="5"/>
  <c r="N12" i="5" s="1"/>
  <c r="N13" i="5" s="1"/>
  <c r="N8" i="5"/>
  <c r="N4" i="5"/>
  <c r="M3" i="5"/>
  <c r="M11" i="5" s="1"/>
  <c r="M12" i="5" s="1"/>
  <c r="M13" i="5" s="1"/>
  <c r="N24" i="6" s="1"/>
  <c r="M8" i="5"/>
  <c r="M4" i="5"/>
  <c r="L3" i="5"/>
  <c r="L11" i="5" s="1"/>
  <c r="L12" i="5" s="1"/>
  <c r="L13" i="5" s="1"/>
  <c r="M24" i="6" s="1"/>
  <c r="L8" i="5"/>
  <c r="L4" i="5"/>
  <c r="K3" i="5"/>
  <c r="K11" i="5" s="1"/>
  <c r="K12" i="5" s="1"/>
  <c r="K13" i="5" s="1"/>
  <c r="L24" i="6" s="1"/>
  <c r="K8" i="5"/>
  <c r="K4" i="5"/>
  <c r="J3" i="5"/>
  <c r="J11" i="5" s="1"/>
  <c r="J12" i="5" s="1"/>
  <c r="J13" i="5" s="1"/>
  <c r="K24" i="6" s="1"/>
  <c r="J8" i="5"/>
  <c r="J4" i="5"/>
  <c r="I3" i="5"/>
  <c r="I11" i="5" s="1"/>
  <c r="I12" i="5" s="1"/>
  <c r="I13" i="5" s="1"/>
  <c r="J24" i="6" s="1"/>
  <c r="I8" i="5"/>
  <c r="I4" i="5"/>
  <c r="H3" i="5"/>
  <c r="H11" i="5"/>
  <c r="H12" i="5" s="1"/>
  <c r="H13" i="5" s="1"/>
  <c r="I24" i="6" s="1"/>
  <c r="H8" i="5"/>
  <c r="H4" i="5"/>
  <c r="G3" i="5"/>
  <c r="G11" i="5" s="1"/>
  <c r="G12" i="5" s="1"/>
  <c r="G13" i="5" s="1"/>
  <c r="H24" i="6" s="1"/>
  <c r="G8" i="5"/>
  <c r="G4" i="5"/>
  <c r="F3" i="5"/>
  <c r="F11" i="5"/>
  <c r="F12" i="5" s="1"/>
  <c r="F13" i="5" s="1"/>
  <c r="G24" i="6" s="1"/>
  <c r="F8" i="5"/>
  <c r="F4" i="5"/>
  <c r="E3" i="5"/>
  <c r="E11" i="5" s="1"/>
  <c r="E12" i="5" s="1"/>
  <c r="E13" i="5" s="1"/>
  <c r="F24" i="6" s="1"/>
  <c r="E8" i="5"/>
  <c r="E4" i="5"/>
  <c r="D3" i="5"/>
  <c r="D11" i="5"/>
  <c r="D12" i="5" s="1"/>
  <c r="D13" i="5" s="1"/>
  <c r="E24" i="6" s="1"/>
  <c r="D8" i="5"/>
  <c r="D4" i="5"/>
  <c r="C3" i="5"/>
  <c r="C11" i="5"/>
  <c r="C12" i="5"/>
  <c r="C13" i="5" s="1"/>
  <c r="D24" i="6" s="1"/>
  <c r="C8" i="5"/>
  <c r="C4" i="5"/>
  <c r="B11" i="5"/>
  <c r="B12" i="5" s="1"/>
  <c r="B13" i="5" s="1"/>
  <c r="C24" i="6" s="1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O5" i="3"/>
  <c r="AP5" i="3"/>
  <c r="AQ5" i="3"/>
  <c r="AR5" i="3"/>
  <c r="AS5" i="3"/>
  <c r="AT5" i="3"/>
  <c r="AO6" i="3"/>
  <c r="AP6" i="3"/>
  <c r="AQ6" i="3"/>
  <c r="AR6" i="3"/>
  <c r="AS6" i="3"/>
  <c r="AT6" i="3"/>
  <c r="AO7" i="3"/>
  <c r="AP7" i="3"/>
  <c r="AQ7" i="3"/>
  <c r="AR7" i="3"/>
  <c r="AS7" i="3"/>
  <c r="AT7" i="3"/>
  <c r="AO9" i="3"/>
  <c r="AP9" i="3"/>
  <c r="AQ9" i="3"/>
  <c r="AR9" i="3"/>
  <c r="AS9" i="3"/>
  <c r="AT9" i="3"/>
  <c r="B11" i="3"/>
  <c r="B12" i="3" s="1"/>
  <c r="B13" i="3" s="1"/>
  <c r="C24" i="4" s="1"/>
  <c r="C3" i="3"/>
  <c r="C11" i="3" s="1"/>
  <c r="C12" i="3" s="1"/>
  <c r="C13" i="3" s="1"/>
  <c r="D24" i="4" s="1"/>
  <c r="D26" i="4" s="1"/>
  <c r="C8" i="3"/>
  <c r="C4" i="3"/>
  <c r="D3" i="3"/>
  <c r="D11" i="3" s="1"/>
  <c r="D12" i="3" s="1"/>
  <c r="D13" i="3" s="1"/>
  <c r="E24" i="4" s="1"/>
  <c r="E26" i="4" s="1"/>
  <c r="D8" i="3"/>
  <c r="D4" i="3"/>
  <c r="E3" i="3"/>
  <c r="E11" i="3" s="1"/>
  <c r="E12" i="3" s="1"/>
  <c r="E13" i="3" s="1"/>
  <c r="F24" i="4" s="1"/>
  <c r="E8" i="3"/>
  <c r="E4" i="3"/>
  <c r="F3" i="3"/>
  <c r="F11" i="3" s="1"/>
  <c r="F12" i="3" s="1"/>
  <c r="F13" i="3" s="1"/>
  <c r="G24" i="4" s="1"/>
  <c r="G26" i="4" s="1"/>
  <c r="F8" i="3"/>
  <c r="F4" i="3"/>
  <c r="G3" i="3"/>
  <c r="G11" i="3" s="1"/>
  <c r="G12" i="3" s="1"/>
  <c r="G13" i="3" s="1"/>
  <c r="H24" i="4" s="1"/>
  <c r="G8" i="3"/>
  <c r="G4" i="3"/>
  <c r="H3" i="3"/>
  <c r="H11" i="3" s="1"/>
  <c r="H12" i="3" s="1"/>
  <c r="H13" i="3" s="1"/>
  <c r="I24" i="4" s="1"/>
  <c r="I26" i="4" s="1"/>
  <c r="H8" i="3"/>
  <c r="H4" i="3"/>
  <c r="I3" i="3"/>
  <c r="I11" i="3"/>
  <c r="I12" i="3" s="1"/>
  <c r="I13" i="3" s="1"/>
  <c r="J24" i="4" s="1"/>
  <c r="I8" i="3"/>
  <c r="I4" i="3"/>
  <c r="J3" i="3"/>
  <c r="J11" i="3"/>
  <c r="J12" i="3" s="1"/>
  <c r="J13" i="3" s="1"/>
  <c r="K24" i="4" s="1"/>
  <c r="J8" i="3"/>
  <c r="J4" i="3"/>
  <c r="K3" i="3"/>
  <c r="K11" i="3" s="1"/>
  <c r="K12" i="3" s="1"/>
  <c r="K13" i="3" s="1"/>
  <c r="L24" i="4" s="1"/>
  <c r="L26" i="4" s="1"/>
  <c r="K8" i="3"/>
  <c r="K4" i="3"/>
  <c r="L3" i="3"/>
  <c r="L11" i="3"/>
  <c r="L12" i="3" s="1"/>
  <c r="L13" i="3" s="1"/>
  <c r="M24" i="4" s="1"/>
  <c r="L8" i="3"/>
  <c r="L4" i="3"/>
  <c r="M3" i="3"/>
  <c r="M11" i="3" s="1"/>
  <c r="M12" i="3" s="1"/>
  <c r="M8" i="3"/>
  <c r="M4" i="3"/>
  <c r="N3" i="3"/>
  <c r="N11" i="3" s="1"/>
  <c r="N12" i="3" s="1"/>
  <c r="N13" i="3" s="1"/>
  <c r="O24" i="4" s="1"/>
  <c r="N8" i="3"/>
  <c r="N4" i="3"/>
  <c r="O3" i="3"/>
  <c r="O11" i="3" s="1"/>
  <c r="O12" i="3" s="1"/>
  <c r="O13" i="3" s="1"/>
  <c r="O8" i="3"/>
  <c r="O4" i="3"/>
  <c r="P3" i="3"/>
  <c r="P11" i="3" s="1"/>
  <c r="P12" i="3" s="1"/>
  <c r="P13" i="3" s="1"/>
  <c r="Q24" i="4" s="1"/>
  <c r="P8" i="3"/>
  <c r="P4" i="3"/>
  <c r="R3" i="3"/>
  <c r="R11" i="3" s="1"/>
  <c r="R12" i="3" s="1"/>
  <c r="R13" i="3" s="1"/>
  <c r="S24" i="4" s="1"/>
  <c r="R8" i="3"/>
  <c r="R4" i="3"/>
  <c r="S3" i="3"/>
  <c r="S11" i="3" s="1"/>
  <c r="S12" i="3" s="1"/>
  <c r="S8" i="3"/>
  <c r="S4" i="3"/>
  <c r="T3" i="3"/>
  <c r="T8" i="3"/>
  <c r="T13" i="3" s="1"/>
  <c r="T4" i="3"/>
  <c r="U3" i="3"/>
  <c r="U11" i="3" s="1"/>
  <c r="U12" i="3" s="1"/>
  <c r="U13" i="3" s="1"/>
  <c r="V24" i="4" s="1"/>
  <c r="U8" i="3"/>
  <c r="U4" i="3"/>
  <c r="V3" i="3"/>
  <c r="V11" i="3"/>
  <c r="V12" i="3" s="1"/>
  <c r="V8" i="3"/>
  <c r="V4" i="3"/>
  <c r="W3" i="3"/>
  <c r="W11" i="3"/>
  <c r="W12" i="3" s="1"/>
  <c r="W13" i="3" s="1"/>
  <c r="X24" i="4" s="1"/>
  <c r="W8" i="3"/>
  <c r="W4" i="3"/>
  <c r="Y3" i="3"/>
  <c r="Y11" i="3" s="1"/>
  <c r="Y12" i="3" s="1"/>
  <c r="Y13" i="3" s="1"/>
  <c r="Z24" i="4" s="1"/>
  <c r="Z26" i="4" s="1"/>
  <c r="Y8" i="3"/>
  <c r="Y4" i="3"/>
  <c r="Z3" i="3"/>
  <c r="Z11" i="3"/>
  <c r="Z12" i="3" s="1"/>
  <c r="Z13" i="3" s="1"/>
  <c r="AA24" i="4" s="1"/>
  <c r="Z8" i="3"/>
  <c r="Z4" i="3"/>
  <c r="AA3" i="3"/>
  <c r="AA11" i="3" s="1"/>
  <c r="AA12" i="3" s="1"/>
  <c r="AA13" i="3" s="1"/>
  <c r="AB24" i="4" s="1"/>
  <c r="AA8" i="3"/>
  <c r="AA4" i="3"/>
  <c r="AB3" i="3"/>
  <c r="AB11" i="3"/>
  <c r="AB12" i="3" s="1"/>
  <c r="AB13" i="3" s="1"/>
  <c r="AC24" i="4" s="1"/>
  <c r="AC26" i="4" s="1"/>
  <c r="AB8" i="3"/>
  <c r="AB4" i="3"/>
  <c r="AC3" i="3"/>
  <c r="AC11" i="3"/>
  <c r="AC12" i="3" s="1"/>
  <c r="AC13" i="3" s="1"/>
  <c r="AD24" i="4" s="1"/>
  <c r="AD26" i="4" s="1"/>
  <c r="AC8" i="3"/>
  <c r="AC4" i="3"/>
  <c r="AD3" i="3"/>
  <c r="AD11" i="3" s="1"/>
  <c r="AD12" i="3"/>
  <c r="AD13" i="3" s="1"/>
  <c r="AD8" i="3"/>
  <c r="AD4" i="3"/>
  <c r="AE3" i="3"/>
  <c r="AE11" i="3"/>
  <c r="AE12" i="3" s="1"/>
  <c r="AE13" i="3" s="1"/>
  <c r="AF24" i="4" s="1"/>
  <c r="AF26" i="4" s="1"/>
  <c r="AE8" i="3"/>
  <c r="AE4" i="3"/>
  <c r="AF3" i="3"/>
  <c r="AF11" i="3"/>
  <c r="AF12" i="3" s="1"/>
  <c r="AF13" i="3" s="1"/>
  <c r="AG24" i="4" s="1"/>
  <c r="AG26" i="4" s="1"/>
  <c r="AF8" i="3"/>
  <c r="AF4" i="3"/>
  <c r="AG3" i="3"/>
  <c r="AG11" i="3" s="1"/>
  <c r="AG12" i="3" s="1"/>
  <c r="AG13" i="3" s="1"/>
  <c r="AH24" i="4" s="1"/>
  <c r="AH26" i="4" s="1"/>
  <c r="AG8" i="3"/>
  <c r="AG4" i="3"/>
  <c r="AH3" i="3"/>
  <c r="AH11" i="3"/>
  <c r="AH12" i="3" s="1"/>
  <c r="AH13" i="3" s="1"/>
  <c r="AI24" i="4" s="1"/>
  <c r="AH8" i="3"/>
  <c r="AH4" i="3"/>
  <c r="AJ3" i="3"/>
  <c r="AJ11" i="3" s="1"/>
  <c r="AJ12" i="3" s="1"/>
  <c r="AJ13" i="3" s="1"/>
  <c r="AK24" i="4" s="1"/>
  <c r="AJ8" i="3"/>
  <c r="AJ4" i="3"/>
  <c r="AK3" i="3"/>
  <c r="AK8" i="3"/>
  <c r="AK13" i="3" s="1"/>
  <c r="AL24" i="4" s="1"/>
  <c r="AK4" i="3"/>
  <c r="AL3" i="3"/>
  <c r="AL11" i="3" s="1"/>
  <c r="AL12" i="3" s="1"/>
  <c r="AL13" i="3" s="1"/>
  <c r="AL8" i="3"/>
  <c r="AL4" i="3"/>
  <c r="AM3" i="3"/>
  <c r="AM11" i="3"/>
  <c r="AM12" i="3" s="1"/>
  <c r="AM13" i="3" s="1"/>
  <c r="AN24" i="4" s="1"/>
  <c r="AM8" i="3"/>
  <c r="AM4" i="3"/>
  <c r="X6" i="3"/>
  <c r="X5" i="3"/>
  <c r="C3" i="4"/>
  <c r="C6" i="3"/>
  <c r="C5" i="3"/>
  <c r="D3" i="4"/>
  <c r="D6" i="3"/>
  <c r="D5" i="3"/>
  <c r="E3" i="4"/>
  <c r="E6" i="3"/>
  <c r="E5" i="3"/>
  <c r="F3" i="4"/>
  <c r="F6" i="3"/>
  <c r="F5" i="3"/>
  <c r="G3" i="4"/>
  <c r="G6" i="3"/>
  <c r="G5" i="3"/>
  <c r="H3" i="4"/>
  <c r="H6" i="3"/>
  <c r="H5" i="3"/>
  <c r="I3" i="4"/>
  <c r="I6" i="3"/>
  <c r="I5" i="3"/>
  <c r="J3" i="4"/>
  <c r="J26" i="4"/>
  <c r="J6" i="3"/>
  <c r="J5" i="3"/>
  <c r="K3" i="4"/>
  <c r="K15" i="4"/>
  <c r="K6" i="3"/>
  <c r="K5" i="3"/>
  <c r="L3" i="4"/>
  <c r="L6" i="3"/>
  <c r="L5" i="3"/>
  <c r="M3" i="4"/>
  <c r="M6" i="3"/>
  <c r="M5" i="3"/>
  <c r="N3" i="4"/>
  <c r="N15" i="4"/>
  <c r="N6" i="3"/>
  <c r="N5" i="3"/>
  <c r="O3" i="4"/>
  <c r="O6" i="3"/>
  <c r="O5" i="3"/>
  <c r="P24" i="4"/>
  <c r="P3" i="4"/>
  <c r="P6" i="3"/>
  <c r="P5" i="3"/>
  <c r="Q3" i="4"/>
  <c r="R6" i="3"/>
  <c r="R5" i="3"/>
  <c r="S3" i="4"/>
  <c r="S6" i="3"/>
  <c r="S5" i="3"/>
  <c r="T3" i="4"/>
  <c r="T6" i="3"/>
  <c r="T5" i="3"/>
  <c r="U24" i="4"/>
  <c r="U3" i="4"/>
  <c r="U23" i="4"/>
  <c r="U6" i="3"/>
  <c r="U5" i="3"/>
  <c r="V3" i="4"/>
  <c r="V26" i="4"/>
  <c r="V6" i="3"/>
  <c r="V5" i="3"/>
  <c r="W3" i="4"/>
  <c r="W6" i="3"/>
  <c r="W5" i="3"/>
  <c r="X3" i="4"/>
  <c r="Y6" i="3"/>
  <c r="Y5" i="3"/>
  <c r="Z3" i="4"/>
  <c r="Z6" i="3"/>
  <c r="Z5" i="3"/>
  <c r="AA3" i="4"/>
  <c r="AA6" i="3"/>
  <c r="AA5" i="3"/>
  <c r="AB3" i="4"/>
  <c r="AB6" i="3"/>
  <c r="AB5" i="3"/>
  <c r="AC3" i="4"/>
  <c r="AC6" i="3"/>
  <c r="AC5" i="3"/>
  <c r="AD3" i="4"/>
  <c r="AD6" i="3"/>
  <c r="AD5" i="3"/>
  <c r="AE24" i="4"/>
  <c r="AE26" i="4" s="1"/>
  <c r="AE3" i="4"/>
  <c r="AE6" i="3"/>
  <c r="AE5" i="3"/>
  <c r="AF3" i="4"/>
  <c r="AF6" i="3"/>
  <c r="AF5" i="3"/>
  <c r="AG3" i="4"/>
  <c r="AG6" i="3"/>
  <c r="AG5" i="3"/>
  <c r="AH3" i="4"/>
  <c r="AH6" i="3"/>
  <c r="AH5" i="3"/>
  <c r="AI3" i="4"/>
  <c r="AJ6" i="3"/>
  <c r="AJ5" i="3"/>
  <c r="AK3" i="4"/>
  <c r="AK6" i="3"/>
  <c r="AK5" i="3"/>
  <c r="AL3" i="4"/>
  <c r="AL23" i="4"/>
  <c r="AL6" i="3"/>
  <c r="AL5" i="3"/>
  <c r="AM24" i="4"/>
  <c r="AM3" i="4"/>
  <c r="AM6" i="3"/>
  <c r="AM5" i="3"/>
  <c r="AN3" i="4"/>
  <c r="AN6" i="3"/>
  <c r="AN5" i="3"/>
  <c r="D24" i="8"/>
  <c r="H24" i="8"/>
  <c r="K24" i="8"/>
  <c r="M24" i="8"/>
  <c r="U24" i="8"/>
  <c r="AA24" i="8"/>
  <c r="AB24" i="8"/>
  <c r="AE24" i="8"/>
  <c r="AI24" i="8"/>
  <c r="AL24" i="8"/>
  <c r="AM24" i="8"/>
  <c r="O24" i="6"/>
  <c r="U24" i="6"/>
  <c r="W24" i="6"/>
  <c r="AL24" i="6"/>
  <c r="AN24" i="6"/>
  <c r="C3" i="6"/>
  <c r="D6" i="6"/>
  <c r="D3" i="6"/>
  <c r="D5" i="6"/>
  <c r="D11" i="6"/>
  <c r="D8" i="6"/>
  <c r="D10" i="6"/>
  <c r="D7" i="6"/>
  <c r="E6" i="6"/>
  <c r="E3" i="6"/>
  <c r="E5" i="6"/>
  <c r="E11" i="6"/>
  <c r="E8" i="6"/>
  <c r="E10" i="6"/>
  <c r="E7" i="6"/>
  <c r="F6" i="6"/>
  <c r="F3" i="6"/>
  <c r="F5" i="6"/>
  <c r="F11" i="6"/>
  <c r="F8" i="6"/>
  <c r="F10" i="6"/>
  <c r="F7" i="6"/>
  <c r="G6" i="6"/>
  <c r="G3" i="6"/>
  <c r="G5" i="6"/>
  <c r="G11" i="6"/>
  <c r="G8" i="6"/>
  <c r="G10" i="6"/>
  <c r="G7" i="6"/>
  <c r="H6" i="6"/>
  <c r="H3" i="6"/>
  <c r="H5" i="6"/>
  <c r="H11" i="6"/>
  <c r="H8" i="6"/>
  <c r="H10" i="6"/>
  <c r="H7" i="6"/>
  <c r="I6" i="6"/>
  <c r="I3" i="6"/>
  <c r="I5" i="6"/>
  <c r="I11" i="6"/>
  <c r="I8" i="6"/>
  <c r="I10" i="6"/>
  <c r="I7" i="6"/>
  <c r="J6" i="6"/>
  <c r="J3" i="6"/>
  <c r="J5" i="6"/>
  <c r="J11" i="6"/>
  <c r="J8" i="6"/>
  <c r="J10" i="6"/>
  <c r="J7" i="6"/>
  <c r="K6" i="6"/>
  <c r="K3" i="6"/>
  <c r="K5" i="6"/>
  <c r="K11" i="6"/>
  <c r="K8" i="6"/>
  <c r="K10" i="6"/>
  <c r="K7" i="6"/>
  <c r="L6" i="6"/>
  <c r="L3" i="6"/>
  <c r="L5" i="6"/>
  <c r="L11" i="6"/>
  <c r="L8" i="6"/>
  <c r="L10" i="6"/>
  <c r="L7" i="6"/>
  <c r="M6" i="6"/>
  <c r="M3" i="6"/>
  <c r="M5" i="6"/>
  <c r="M11" i="6"/>
  <c r="M8" i="6"/>
  <c r="M10" i="6"/>
  <c r="M7" i="6"/>
  <c r="N6" i="6"/>
  <c r="N3" i="6"/>
  <c r="N5" i="6"/>
  <c r="N11" i="6"/>
  <c r="N8" i="6"/>
  <c r="N10" i="6"/>
  <c r="N7" i="6"/>
  <c r="O6" i="6"/>
  <c r="O3" i="6"/>
  <c r="O5" i="6"/>
  <c r="O11" i="6"/>
  <c r="O8" i="6"/>
  <c r="O10" i="6"/>
  <c r="O7" i="6"/>
  <c r="P6" i="6"/>
  <c r="P3" i="6"/>
  <c r="P5" i="6"/>
  <c r="P11" i="6"/>
  <c r="P8" i="6"/>
  <c r="P10" i="6"/>
  <c r="P7" i="6"/>
  <c r="Q6" i="6"/>
  <c r="Q3" i="6"/>
  <c r="Q5" i="6"/>
  <c r="Q11" i="6"/>
  <c r="Q8" i="6"/>
  <c r="Q10" i="6"/>
  <c r="Q7" i="6"/>
  <c r="S6" i="6"/>
  <c r="S3" i="6"/>
  <c r="S5" i="6"/>
  <c r="S11" i="6"/>
  <c r="S8" i="6"/>
  <c r="S10" i="6"/>
  <c r="S7" i="6"/>
  <c r="T6" i="6"/>
  <c r="T3" i="6"/>
  <c r="T5" i="6"/>
  <c r="T11" i="6"/>
  <c r="T8" i="6"/>
  <c r="T10" i="6"/>
  <c r="T7" i="6"/>
  <c r="U6" i="6"/>
  <c r="U3" i="6"/>
  <c r="U5" i="6"/>
  <c r="U11" i="6"/>
  <c r="U8" i="6"/>
  <c r="U10" i="6"/>
  <c r="U7" i="6"/>
  <c r="V6" i="6"/>
  <c r="V3" i="6"/>
  <c r="V5" i="6"/>
  <c r="V11" i="6"/>
  <c r="V8" i="6"/>
  <c r="V10" i="6"/>
  <c r="V7" i="6"/>
  <c r="W6" i="6"/>
  <c r="W3" i="6"/>
  <c r="W5" i="6"/>
  <c r="W11" i="6"/>
  <c r="W8" i="6"/>
  <c r="W10" i="6"/>
  <c r="W7" i="6"/>
  <c r="X6" i="6"/>
  <c r="X3" i="6"/>
  <c r="X5" i="6"/>
  <c r="X11" i="6"/>
  <c r="X8" i="6"/>
  <c r="X10" i="6"/>
  <c r="X7" i="6"/>
  <c r="Z6" i="6"/>
  <c r="Z3" i="6"/>
  <c r="Z5" i="6"/>
  <c r="Z11" i="6"/>
  <c r="Z8" i="6"/>
  <c r="Z10" i="6"/>
  <c r="Z7" i="6"/>
  <c r="AA6" i="6"/>
  <c r="AA3" i="6"/>
  <c r="AA5" i="6"/>
  <c r="AA11" i="6"/>
  <c r="AA8" i="6"/>
  <c r="AA10" i="6"/>
  <c r="AA7" i="6"/>
  <c r="AB6" i="6"/>
  <c r="AB3" i="6"/>
  <c r="AB5" i="6"/>
  <c r="AB11" i="6"/>
  <c r="AB8" i="6"/>
  <c r="AB10" i="6"/>
  <c r="AB7" i="6"/>
  <c r="AC6" i="6"/>
  <c r="AC3" i="6"/>
  <c r="AC5" i="6"/>
  <c r="AC11" i="6"/>
  <c r="AC8" i="6"/>
  <c r="AC10" i="6"/>
  <c r="AC7" i="6"/>
  <c r="AD6" i="6"/>
  <c r="AD3" i="6"/>
  <c r="AD5" i="6"/>
  <c r="AD11" i="6"/>
  <c r="AD8" i="6"/>
  <c r="AD10" i="6"/>
  <c r="AD7" i="6"/>
  <c r="AE6" i="6"/>
  <c r="AE3" i="6"/>
  <c r="AE5" i="6"/>
  <c r="AE11" i="6"/>
  <c r="AE8" i="6"/>
  <c r="AE10" i="6"/>
  <c r="AE7" i="6"/>
  <c r="AF6" i="6"/>
  <c r="AF3" i="6"/>
  <c r="AF5" i="6"/>
  <c r="AF11" i="6"/>
  <c r="AF8" i="6"/>
  <c r="AF10" i="6"/>
  <c r="AF7" i="6"/>
  <c r="AG6" i="6"/>
  <c r="AG3" i="6"/>
  <c r="AG5" i="6"/>
  <c r="AG11" i="6"/>
  <c r="AG8" i="6"/>
  <c r="AG10" i="6"/>
  <c r="AG7" i="6"/>
  <c r="AG26" i="6"/>
  <c r="AH6" i="6"/>
  <c r="AH3" i="6"/>
  <c r="AH5" i="6"/>
  <c r="AH11" i="6"/>
  <c r="AH8" i="6"/>
  <c r="AH10" i="6"/>
  <c r="AH7" i="6"/>
  <c r="AI6" i="6"/>
  <c r="AI3" i="6"/>
  <c r="AI5" i="6"/>
  <c r="AI11" i="6"/>
  <c r="AI8" i="6"/>
  <c r="AI10" i="6"/>
  <c r="AI7" i="6"/>
  <c r="AK6" i="6"/>
  <c r="AK3" i="6"/>
  <c r="AK5" i="6"/>
  <c r="AK11" i="6"/>
  <c r="AK8" i="6"/>
  <c r="AK10" i="6"/>
  <c r="AK7" i="6"/>
  <c r="AL6" i="6"/>
  <c r="AL3" i="6"/>
  <c r="AL5" i="6"/>
  <c r="AL11" i="6"/>
  <c r="AL8" i="6"/>
  <c r="AL10" i="6"/>
  <c r="AL7" i="6"/>
  <c r="AM6" i="6"/>
  <c r="AM3" i="6"/>
  <c r="AM5" i="6"/>
  <c r="AM11" i="6"/>
  <c r="AM8" i="6"/>
  <c r="AM10" i="6"/>
  <c r="AM7" i="6"/>
  <c r="AN6" i="6"/>
  <c r="AN3" i="6"/>
  <c r="AN5" i="6"/>
  <c r="AN11" i="6"/>
  <c r="AN8" i="6"/>
  <c r="AN10" i="6"/>
  <c r="AN7" i="6"/>
  <c r="K15" i="6"/>
  <c r="U23" i="6"/>
  <c r="AL4" i="6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S3" i="8"/>
  <c r="T3" i="8"/>
  <c r="U3" i="8"/>
  <c r="V3" i="8"/>
  <c r="W3" i="8"/>
  <c r="X3" i="8"/>
  <c r="Z3" i="8"/>
  <c r="AA3" i="8"/>
  <c r="AB3" i="8"/>
  <c r="AC3" i="8"/>
  <c r="AD3" i="8"/>
  <c r="AE3" i="8"/>
  <c r="AF3" i="8"/>
  <c r="AG3" i="8"/>
  <c r="AH3" i="8"/>
  <c r="AI3" i="8"/>
  <c r="AK3" i="8"/>
  <c r="AL3" i="8"/>
  <c r="AM3" i="8"/>
  <c r="AN3" i="8"/>
  <c r="C3" i="8"/>
  <c r="C2" i="8"/>
  <c r="D5" i="8"/>
  <c r="D6" i="8"/>
  <c r="D8" i="8"/>
  <c r="D10" i="8"/>
  <c r="D7" i="8"/>
  <c r="D11" i="8"/>
  <c r="D26" i="8"/>
  <c r="E5" i="8"/>
  <c r="E6" i="8"/>
  <c r="E8" i="8"/>
  <c r="E10" i="8"/>
  <c r="E7" i="8"/>
  <c r="E11" i="8"/>
  <c r="F5" i="8"/>
  <c r="F6" i="8"/>
  <c r="F8" i="8"/>
  <c r="F10" i="8"/>
  <c r="F7" i="8"/>
  <c r="F11" i="8"/>
  <c r="G5" i="8"/>
  <c r="G6" i="8"/>
  <c r="G8" i="8"/>
  <c r="G10" i="8"/>
  <c r="G7" i="8"/>
  <c r="G11" i="8"/>
  <c r="H5" i="8"/>
  <c r="H6" i="8"/>
  <c r="H8" i="8"/>
  <c r="H10" i="8"/>
  <c r="H7" i="8"/>
  <c r="H11" i="8"/>
  <c r="I5" i="8"/>
  <c r="I6" i="8"/>
  <c r="I8" i="8"/>
  <c r="I10" i="8"/>
  <c r="I7" i="8"/>
  <c r="I11" i="8"/>
  <c r="J5" i="8"/>
  <c r="J6" i="8"/>
  <c r="J8" i="8"/>
  <c r="J10" i="8"/>
  <c r="J7" i="8"/>
  <c r="J11" i="8"/>
  <c r="K5" i="8"/>
  <c r="K6" i="8"/>
  <c r="K8" i="8"/>
  <c r="K10" i="8"/>
  <c r="K7" i="8"/>
  <c r="K11" i="8"/>
  <c r="K15" i="8" s="1"/>
  <c r="L5" i="8"/>
  <c r="L6" i="8"/>
  <c r="L8" i="8"/>
  <c r="L10" i="8"/>
  <c r="L7" i="8"/>
  <c r="L11" i="8"/>
  <c r="M5" i="8"/>
  <c r="M6" i="8"/>
  <c r="M8" i="8"/>
  <c r="M10" i="8"/>
  <c r="M7" i="8"/>
  <c r="M11" i="8"/>
  <c r="N5" i="8"/>
  <c r="N6" i="8"/>
  <c r="N8" i="8"/>
  <c r="N10" i="8"/>
  <c r="N7" i="8"/>
  <c r="N11" i="8"/>
  <c r="N26" i="8" s="1"/>
  <c r="N15" i="8"/>
  <c r="O5" i="8"/>
  <c r="O6" i="8"/>
  <c r="O8" i="8"/>
  <c r="O10" i="8"/>
  <c r="O7" i="8"/>
  <c r="O11" i="8"/>
  <c r="P5" i="8"/>
  <c r="P6" i="8"/>
  <c r="P8" i="8"/>
  <c r="P10" i="8"/>
  <c r="P7" i="8"/>
  <c r="P11" i="8"/>
  <c r="Q5" i="8"/>
  <c r="Q6" i="8"/>
  <c r="Q8" i="8"/>
  <c r="Q10" i="8"/>
  <c r="Q7" i="8"/>
  <c r="Q11" i="8"/>
  <c r="S5" i="8"/>
  <c r="S6" i="8"/>
  <c r="S8" i="8"/>
  <c r="S10" i="8"/>
  <c r="S7" i="8"/>
  <c r="S11" i="8"/>
  <c r="T5" i="8"/>
  <c r="T6" i="8"/>
  <c r="T8" i="8"/>
  <c r="T10" i="8"/>
  <c r="T7" i="8"/>
  <c r="T11" i="8"/>
  <c r="T26" i="8"/>
  <c r="U5" i="8"/>
  <c r="U6" i="8"/>
  <c r="U8" i="8"/>
  <c r="U10" i="8"/>
  <c r="U7" i="8"/>
  <c r="U11" i="8"/>
  <c r="U23" i="8"/>
  <c r="V5" i="8"/>
  <c r="V6" i="8"/>
  <c r="V8" i="8"/>
  <c r="V10" i="8"/>
  <c r="V7" i="8"/>
  <c r="V11" i="8"/>
  <c r="W5" i="8"/>
  <c r="W6" i="8"/>
  <c r="W8" i="8"/>
  <c r="W10" i="8"/>
  <c r="W7" i="8"/>
  <c r="W11" i="8"/>
  <c r="X5" i="8"/>
  <c r="X6" i="8"/>
  <c r="X8" i="8"/>
  <c r="X10" i="8"/>
  <c r="X7" i="8"/>
  <c r="X11" i="8"/>
  <c r="Z5" i="8"/>
  <c r="Z6" i="8"/>
  <c r="Z8" i="8"/>
  <c r="Z10" i="8"/>
  <c r="Z7" i="8"/>
  <c r="Z11" i="8"/>
  <c r="AA5" i="8"/>
  <c r="AA6" i="8"/>
  <c r="AA8" i="8"/>
  <c r="AA10" i="8"/>
  <c r="AA7" i="8"/>
  <c r="AA11" i="8"/>
  <c r="AB5" i="8"/>
  <c r="AB6" i="8"/>
  <c r="AB8" i="8"/>
  <c r="AB10" i="8"/>
  <c r="AB7" i="8"/>
  <c r="AB11" i="8"/>
  <c r="AC5" i="8"/>
  <c r="AC6" i="8"/>
  <c r="AC8" i="8"/>
  <c r="AC10" i="8"/>
  <c r="AC7" i="8"/>
  <c r="AC11" i="8"/>
  <c r="AD5" i="8"/>
  <c r="AD6" i="8"/>
  <c r="AD8" i="8"/>
  <c r="AD10" i="8"/>
  <c r="AD7" i="8"/>
  <c r="AD11" i="8"/>
  <c r="AE5" i="8"/>
  <c r="AE6" i="8"/>
  <c r="AE8" i="8"/>
  <c r="AE10" i="8"/>
  <c r="AE7" i="8"/>
  <c r="AE11" i="8"/>
  <c r="AF5" i="8"/>
  <c r="AF6" i="8"/>
  <c r="AF8" i="8"/>
  <c r="AF10" i="8"/>
  <c r="AF7" i="8"/>
  <c r="AF11" i="8"/>
  <c r="AG5" i="8"/>
  <c r="AG6" i="8"/>
  <c r="AG8" i="8"/>
  <c r="AG10" i="8"/>
  <c r="AG7" i="8"/>
  <c r="AG11" i="8"/>
  <c r="AH5" i="8"/>
  <c r="AH6" i="8"/>
  <c r="AH8" i="8"/>
  <c r="AH10" i="8"/>
  <c r="AH7" i="8"/>
  <c r="AH11" i="8"/>
  <c r="AI5" i="8"/>
  <c r="AI6" i="8"/>
  <c r="AI8" i="8"/>
  <c r="AI10" i="8"/>
  <c r="AI7" i="8"/>
  <c r="AI11" i="8"/>
  <c r="AK5" i="8"/>
  <c r="AK6" i="8"/>
  <c r="AK8" i="8"/>
  <c r="AK10" i="8"/>
  <c r="AK7" i="8"/>
  <c r="AK11" i="8"/>
  <c r="AL5" i="8"/>
  <c r="AL6" i="8"/>
  <c r="AL8" i="8"/>
  <c r="AL10" i="8"/>
  <c r="AL7" i="8"/>
  <c r="AL11" i="8"/>
  <c r="AL4" i="8"/>
  <c r="AM5" i="8"/>
  <c r="AM6" i="8"/>
  <c r="AM8" i="8"/>
  <c r="AM10" i="8"/>
  <c r="AM7" i="8"/>
  <c r="AM11" i="8"/>
  <c r="AN5" i="8"/>
  <c r="AN6" i="8"/>
  <c r="AN8" i="8"/>
  <c r="AN10" i="8"/>
  <c r="AN7" i="8"/>
  <c r="AN11" i="8"/>
  <c r="C9" i="3"/>
  <c r="C7" i="3"/>
  <c r="D9" i="3"/>
  <c r="D7" i="3"/>
  <c r="E9" i="3"/>
  <c r="E7" i="3"/>
  <c r="F9" i="3"/>
  <c r="F7" i="3"/>
  <c r="G9" i="3"/>
  <c r="G7" i="3"/>
  <c r="H9" i="3"/>
  <c r="H7" i="3"/>
  <c r="I9" i="3"/>
  <c r="I7" i="3"/>
  <c r="J9" i="3"/>
  <c r="J7" i="3"/>
  <c r="K9" i="3"/>
  <c r="K7" i="3"/>
  <c r="L9" i="3"/>
  <c r="L7" i="3"/>
  <c r="M9" i="3"/>
  <c r="M7" i="3"/>
  <c r="N9" i="3"/>
  <c r="N7" i="3"/>
  <c r="O9" i="3"/>
  <c r="O7" i="3"/>
  <c r="P9" i="3"/>
  <c r="P7" i="3"/>
  <c r="Q6" i="3"/>
  <c r="Q5" i="3"/>
  <c r="Q9" i="3"/>
  <c r="Q7" i="3"/>
  <c r="R9" i="3"/>
  <c r="R7" i="3"/>
  <c r="S9" i="3"/>
  <c r="S7" i="3"/>
  <c r="T9" i="3"/>
  <c r="T7" i="3"/>
  <c r="U9" i="3"/>
  <c r="U7" i="3"/>
  <c r="V9" i="3"/>
  <c r="V7" i="3"/>
  <c r="W9" i="3"/>
  <c r="W7" i="3"/>
  <c r="X9" i="3"/>
  <c r="X7" i="3"/>
  <c r="Y9" i="3"/>
  <c r="Y7" i="3"/>
  <c r="Z9" i="3"/>
  <c r="Z7" i="3"/>
  <c r="AA9" i="3"/>
  <c r="AA7" i="3"/>
  <c r="AB9" i="3"/>
  <c r="AB7" i="3"/>
  <c r="AC9" i="3"/>
  <c r="AC7" i="3"/>
  <c r="AD9" i="3"/>
  <c r="AD7" i="3"/>
  <c r="AE9" i="3"/>
  <c r="AE7" i="3"/>
  <c r="AF9" i="3"/>
  <c r="AF7" i="3"/>
  <c r="AG9" i="3"/>
  <c r="AG7" i="3"/>
  <c r="AH9" i="3"/>
  <c r="AH7" i="3"/>
  <c r="AI6" i="3"/>
  <c r="AI5" i="3"/>
  <c r="AI9" i="3"/>
  <c r="AI7" i="3"/>
  <c r="AJ9" i="3"/>
  <c r="AJ7" i="3"/>
  <c r="AK9" i="3"/>
  <c r="AK7" i="3"/>
  <c r="AL9" i="3"/>
  <c r="AL7" i="3"/>
  <c r="AM9" i="3"/>
  <c r="AM7" i="3"/>
  <c r="AN9" i="3"/>
  <c r="AN7" i="3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C2" i="6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C2" i="4"/>
  <c r="X26" i="8" l="1"/>
  <c r="AC13" i="7"/>
  <c r="AD24" i="8" s="1"/>
  <c r="I26" i="8"/>
  <c r="AG26" i="8"/>
  <c r="Z26" i="6"/>
  <c r="W26" i="6"/>
  <c r="C26" i="8"/>
  <c r="AK27" i="4"/>
  <c r="AC26" i="8"/>
  <c r="F26" i="8"/>
  <c r="Z26" i="8"/>
  <c r="H26" i="8"/>
  <c r="AE26" i="6"/>
  <c r="AB26" i="6"/>
  <c r="AK26" i="8"/>
  <c r="AH26" i="8"/>
  <c r="V26" i="8"/>
  <c r="Q26" i="8"/>
  <c r="S26" i="8"/>
  <c r="AM26" i="4"/>
  <c r="AA26" i="4"/>
  <c r="M26" i="4"/>
  <c r="AE26" i="8"/>
  <c r="M26" i="8"/>
  <c r="AM26" i="6"/>
  <c r="E26" i="6"/>
  <c r="AN26" i="8"/>
  <c r="AM26" i="8"/>
  <c r="AD26" i="8"/>
  <c r="AB26" i="8"/>
  <c r="AA26" i="8"/>
  <c r="K26" i="6"/>
  <c r="AI26" i="4"/>
  <c r="P26" i="8"/>
  <c r="N15" i="6"/>
  <c r="O26" i="4"/>
  <c r="O27" i="4"/>
  <c r="AC26" i="6"/>
  <c r="AI26" i="8"/>
  <c r="K26" i="8"/>
  <c r="E26" i="8"/>
  <c r="AN26" i="6"/>
  <c r="AK26" i="6"/>
  <c r="AD26" i="6"/>
  <c r="Q26" i="6"/>
  <c r="S26" i="4"/>
  <c r="N26" i="4"/>
  <c r="AN26" i="4"/>
  <c r="O26" i="6"/>
  <c r="L26" i="6"/>
  <c r="I26" i="6"/>
  <c r="F26" i="6"/>
  <c r="P27" i="4"/>
  <c r="P26" i="4"/>
  <c r="C27" i="4"/>
  <c r="C28" i="4"/>
  <c r="C26" i="4"/>
  <c r="Q26" i="4"/>
  <c r="K16" i="4"/>
  <c r="K26" i="4"/>
  <c r="G26" i="8"/>
  <c r="AH26" i="6"/>
  <c r="T26" i="6"/>
  <c r="P26" i="6"/>
  <c r="M26" i="6"/>
  <c r="J26" i="6"/>
  <c r="G26" i="6"/>
  <c r="AI27" i="4"/>
  <c r="C26" i="6"/>
  <c r="X26" i="4"/>
  <c r="AT26" i="6"/>
  <c r="E27" i="4"/>
  <c r="V13" i="3"/>
  <c r="W24" i="4" s="1"/>
  <c r="W26" i="4" s="1"/>
  <c r="S13" i="3"/>
  <c r="T24" i="4" s="1"/>
  <c r="T26" i="4" s="1"/>
  <c r="V13" i="7"/>
  <c r="W24" i="8" s="1"/>
  <c r="W26" i="8" s="1"/>
  <c r="AJ13" i="5"/>
  <c r="AK24" i="6" s="1"/>
  <c r="J27" i="4"/>
  <c r="J30" i="4" s="1"/>
  <c r="J4" i="4" s="1"/>
  <c r="AH27" i="4"/>
  <c r="Z27" i="4"/>
  <c r="V27" i="4"/>
  <c r="V30" i="4" s="1"/>
  <c r="V4" i="4" s="1"/>
  <c r="H26" i="4"/>
  <c r="AE13" i="5"/>
  <c r="AF24" i="6" s="1"/>
  <c r="AF26" i="6" s="1"/>
  <c r="N13" i="7"/>
  <c r="O24" i="8" s="1"/>
  <c r="O26" i="8" s="1"/>
  <c r="AT26" i="8"/>
  <c r="AB26" i="4"/>
  <c r="S26" i="6"/>
  <c r="N26" i="6"/>
  <c r="H26" i="6"/>
  <c r="D26" i="6"/>
  <c r="AK26" i="4"/>
  <c r="N17" i="4"/>
  <c r="F26" i="4"/>
  <c r="M13" i="3"/>
  <c r="N24" i="4" s="1"/>
  <c r="N27" i="4" s="1"/>
  <c r="AS26" i="6"/>
  <c r="AQ26" i="6"/>
  <c r="AO27" i="4"/>
  <c r="AQ26" i="8"/>
  <c r="AP26" i="8"/>
  <c r="AS13" i="3"/>
  <c r="AT24" i="4" s="1"/>
  <c r="AT26" i="4" s="1"/>
  <c r="AU26" i="6"/>
  <c r="AO9" i="4"/>
  <c r="H9" i="4"/>
  <c r="T9" i="4"/>
  <c r="AF9" i="4"/>
  <c r="AT9" i="4"/>
  <c r="I9" i="4"/>
  <c r="U9" i="4"/>
  <c r="AG9" i="4"/>
  <c r="AU9" i="4"/>
  <c r="J9" i="4"/>
  <c r="V9" i="4"/>
  <c r="AH9" i="4"/>
  <c r="D9" i="4"/>
  <c r="K9" i="4"/>
  <c r="W9" i="4"/>
  <c r="AI9" i="4"/>
  <c r="L9" i="4"/>
  <c r="X9" i="4"/>
  <c r="AJ9" i="4"/>
  <c r="M9" i="4"/>
  <c r="Y9" i="4"/>
  <c r="AK9" i="4"/>
  <c r="AR9" i="4"/>
  <c r="AR27" i="4" s="1"/>
  <c r="N9" i="4"/>
  <c r="Z9" i="4"/>
  <c r="AL9" i="4"/>
  <c r="O9" i="4"/>
  <c r="AA9" i="4"/>
  <c r="AA27" i="4" s="1"/>
  <c r="AM9" i="4"/>
  <c r="AM27" i="4" s="1"/>
  <c r="P9" i="4"/>
  <c r="AB9" i="4"/>
  <c r="AN9" i="4"/>
  <c r="E9" i="4"/>
  <c r="Q9" i="4"/>
  <c r="AC9" i="4"/>
  <c r="AP9" i="4"/>
  <c r="AP27" i="4" s="1"/>
  <c r="AP30" i="4" s="1"/>
  <c r="AP4" i="4" s="1"/>
  <c r="F9" i="4"/>
  <c r="R9" i="4"/>
  <c r="AD9" i="4"/>
  <c r="AQ9" i="4"/>
  <c r="G9" i="4"/>
  <c r="S9" i="4"/>
  <c r="AE9" i="4"/>
  <c r="AS9" i="4"/>
  <c r="AJ26" i="8"/>
  <c r="AJ27" i="4"/>
  <c r="AN13" i="5"/>
  <c r="AO24" i="6" s="1"/>
  <c r="AO26" i="6" s="1"/>
  <c r="AR26" i="4"/>
  <c r="AU26" i="8"/>
  <c r="AP26" i="6"/>
  <c r="AJ26" i="6"/>
  <c r="AN8" i="5"/>
  <c r="AR28" i="4"/>
  <c r="C9" i="8"/>
  <c r="Q8" i="5"/>
  <c r="Q13" i="5" s="1"/>
  <c r="R24" i="6" s="1"/>
  <c r="Y11" i="6"/>
  <c r="AT10" i="4"/>
  <c r="AF10" i="4"/>
  <c r="T10" i="4"/>
  <c r="H10" i="4"/>
  <c r="AI7" i="4"/>
  <c r="W7" i="4"/>
  <c r="K7" i="4"/>
  <c r="K28" i="4" s="1"/>
  <c r="AO8" i="8"/>
  <c r="Y8" i="8"/>
  <c r="AP26" i="4"/>
  <c r="D7" i="4"/>
  <c r="AS10" i="4"/>
  <c r="AE10" i="4"/>
  <c r="S10" i="4"/>
  <c r="G10" i="4"/>
  <c r="AH7" i="4"/>
  <c r="AH28" i="4" s="1"/>
  <c r="V7" i="4"/>
  <c r="V28" i="4" s="1"/>
  <c r="J7" i="4"/>
  <c r="J28" i="4" s="1"/>
  <c r="AO11" i="8"/>
  <c r="AO26" i="8" s="1"/>
  <c r="AO26" i="4"/>
  <c r="AJ28" i="4"/>
  <c r="X8" i="5"/>
  <c r="AJ8" i="6"/>
  <c r="Q8" i="7"/>
  <c r="Q13" i="7" s="1"/>
  <c r="R24" i="8" s="1"/>
  <c r="Y11" i="8"/>
  <c r="AJ10" i="8"/>
  <c r="AJ7" i="8"/>
  <c r="AQ10" i="4"/>
  <c r="AD10" i="4"/>
  <c r="R10" i="4"/>
  <c r="F10" i="4"/>
  <c r="F27" i="4" s="1"/>
  <c r="AU7" i="4"/>
  <c r="AG7" i="4"/>
  <c r="U7" i="4"/>
  <c r="I7" i="4"/>
  <c r="AP10" i="4"/>
  <c r="AP28" i="4" s="1"/>
  <c r="AC10" i="4"/>
  <c r="Q10" i="4"/>
  <c r="Q27" i="4" s="1"/>
  <c r="E10" i="4"/>
  <c r="AT7" i="4"/>
  <c r="AF7" i="4"/>
  <c r="T7" i="4"/>
  <c r="H7" i="4"/>
  <c r="H28" i="4" s="1"/>
  <c r="AQ8" i="7"/>
  <c r="AQ13" i="7" s="1"/>
  <c r="AR24" i="8" s="1"/>
  <c r="AO7" i="4"/>
  <c r="R6" i="6"/>
  <c r="D10" i="4"/>
  <c r="AN10" i="4"/>
  <c r="AB10" i="4"/>
  <c r="P10" i="4"/>
  <c r="AS7" i="4"/>
  <c r="AE7" i="4"/>
  <c r="S7" i="4"/>
  <c r="G7" i="4"/>
  <c r="AR26" i="6"/>
  <c r="C9" i="6"/>
  <c r="C27" i="6" s="1"/>
  <c r="AO10" i="4"/>
  <c r="AO28" i="4" s="1"/>
  <c r="AM10" i="4"/>
  <c r="AA10" i="4"/>
  <c r="AQ7" i="4"/>
  <c r="AD7" i="4"/>
  <c r="R7" i="4"/>
  <c r="AR30" i="4" l="1"/>
  <c r="AR4" i="4" s="1"/>
  <c r="T28" i="4"/>
  <c r="AH30" i="4"/>
  <c r="AH4" i="4" s="1"/>
  <c r="AP13" i="4"/>
  <c r="AP16" i="4"/>
  <c r="AP15" i="4"/>
  <c r="AP17" i="4"/>
  <c r="R27" i="8"/>
  <c r="R26" i="8"/>
  <c r="AR26" i="8"/>
  <c r="AR13" i="4"/>
  <c r="AR16" i="4"/>
  <c r="AR17" i="4"/>
  <c r="AR15" i="4"/>
  <c r="AJ27" i="6"/>
  <c r="Z30" i="4"/>
  <c r="Z4" i="4" s="1"/>
  <c r="O30" i="4"/>
  <c r="O4" i="4" s="1"/>
  <c r="L28" i="4"/>
  <c r="AN28" i="4"/>
  <c r="D28" i="4"/>
  <c r="AF27" i="6"/>
  <c r="R26" i="6"/>
  <c r="M28" i="4"/>
  <c r="AJ27" i="8"/>
  <c r="AO27" i="8"/>
  <c r="AO30" i="8" s="1"/>
  <c r="AO4" i="8" s="1"/>
  <c r="O28" i="4"/>
  <c r="H27" i="4"/>
  <c r="H30" i="4" s="1"/>
  <c r="H4" i="4" s="1"/>
  <c r="K27" i="4"/>
  <c r="K30" i="4" s="1"/>
  <c r="V15" i="4"/>
  <c r="V13" i="4"/>
  <c r="V16" i="4"/>
  <c r="J15" i="4"/>
  <c r="J17" i="4"/>
  <c r="J13" i="4"/>
  <c r="J16" i="4"/>
  <c r="G28" i="4"/>
  <c r="G27" i="4"/>
  <c r="G30" i="4" s="1"/>
  <c r="G4" i="4" s="1"/>
  <c r="AO28" i="8"/>
  <c r="K22" i="4"/>
  <c r="T27" i="4"/>
  <c r="T30" i="4" s="1"/>
  <c r="T4" i="4" s="1"/>
  <c r="X28" i="4"/>
  <c r="AM28" i="4"/>
  <c r="AM30" i="4" s="1"/>
  <c r="AM4" i="4" s="1"/>
  <c r="AA28" i="4"/>
  <c r="AA30" i="4" s="1"/>
  <c r="AA4" i="4" s="1"/>
  <c r="S28" i="4"/>
  <c r="S27" i="4"/>
  <c r="F28" i="4"/>
  <c r="F30" i="4" s="1"/>
  <c r="F4" i="4" s="1"/>
  <c r="Z28" i="4"/>
  <c r="K17" i="4"/>
  <c r="K18" i="4" s="1"/>
  <c r="M27" i="4"/>
  <c r="AT28" i="4"/>
  <c r="AT27" i="4"/>
  <c r="AT30" i="4" s="1"/>
  <c r="AT4" i="4" s="1"/>
  <c r="AO30" i="4"/>
  <c r="AO4" i="4" s="1"/>
  <c r="AH15" i="4"/>
  <c r="AH13" i="4"/>
  <c r="AH16" i="4"/>
  <c r="AH17" i="4"/>
  <c r="AU27" i="4"/>
  <c r="AU28" i="4"/>
  <c r="AJ30" i="4"/>
  <c r="AJ4" i="4" s="1"/>
  <c r="AB28" i="4"/>
  <c r="AB27" i="4"/>
  <c r="AB30" i="4" s="1"/>
  <c r="AB4" i="4" s="1"/>
  <c r="P28" i="4"/>
  <c r="P30" i="4" s="1"/>
  <c r="P4" i="4" s="1"/>
  <c r="AU9" i="6"/>
  <c r="AO9" i="6"/>
  <c r="AQ9" i="6"/>
  <c r="AJ9" i="6"/>
  <c r="AT9" i="6"/>
  <c r="Y9" i="6"/>
  <c r="AR9" i="6"/>
  <c r="R9" i="6"/>
  <c r="AS9" i="6"/>
  <c r="AP9" i="6"/>
  <c r="V9" i="6"/>
  <c r="W9" i="6"/>
  <c r="X9" i="6"/>
  <c r="Z9" i="6"/>
  <c r="AA9" i="6"/>
  <c r="AB9" i="6"/>
  <c r="AC9" i="6"/>
  <c r="AD9" i="6"/>
  <c r="AE9" i="6"/>
  <c r="AF9" i="6"/>
  <c r="AG9" i="6"/>
  <c r="AH9" i="6"/>
  <c r="AI9" i="6"/>
  <c r="AK9" i="6"/>
  <c r="AL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S9" i="6"/>
  <c r="T9" i="6"/>
  <c r="U9" i="6"/>
  <c r="AM9" i="6"/>
  <c r="AN9" i="6"/>
  <c r="C28" i="6"/>
  <c r="C30" i="6" s="1"/>
  <c r="C4" i="6" s="1"/>
  <c r="W28" i="4"/>
  <c r="W27" i="4"/>
  <c r="W30" i="4" s="1"/>
  <c r="W4" i="4" s="1"/>
  <c r="N13" i="4"/>
  <c r="N23" i="4" s="1"/>
  <c r="N16" i="4"/>
  <c r="N28" i="4"/>
  <c r="N30" i="4" s="1"/>
  <c r="R27" i="4"/>
  <c r="R28" i="4"/>
  <c r="AS28" i="4"/>
  <c r="AS27" i="4"/>
  <c r="AS30" i="4" s="1"/>
  <c r="AS4" i="4" s="1"/>
  <c r="I28" i="4"/>
  <c r="AC27" i="4"/>
  <c r="AC28" i="4"/>
  <c r="K13" i="4"/>
  <c r="K23" i="4" s="1"/>
  <c r="C30" i="4"/>
  <c r="C4" i="4" s="1"/>
  <c r="AE28" i="4"/>
  <c r="AE27" i="4"/>
  <c r="AE30" i="4" s="1"/>
  <c r="AE4" i="4" s="1"/>
  <c r="AP9" i="8"/>
  <c r="AJ9" i="8"/>
  <c r="AS9" i="8"/>
  <c r="Y9" i="8"/>
  <c r="AU9" i="8"/>
  <c r="AO9" i="8"/>
  <c r="R9" i="8"/>
  <c r="AR9" i="8"/>
  <c r="AT9" i="8"/>
  <c r="AQ9" i="8"/>
  <c r="I9" i="8"/>
  <c r="E9" i="8"/>
  <c r="J9" i="8"/>
  <c r="C28" i="8"/>
  <c r="G9" i="8"/>
  <c r="L9" i="8"/>
  <c r="S9" i="8"/>
  <c r="O9" i="8"/>
  <c r="U9" i="8"/>
  <c r="AC9" i="8"/>
  <c r="AG9" i="8"/>
  <c r="K9" i="8"/>
  <c r="W9" i="8"/>
  <c r="AI9" i="8"/>
  <c r="AL9" i="8"/>
  <c r="P9" i="8"/>
  <c r="Z9" i="8"/>
  <c r="H9" i="8"/>
  <c r="D9" i="8"/>
  <c r="AB9" i="8"/>
  <c r="AD9" i="8"/>
  <c r="AN9" i="8"/>
  <c r="M9" i="8"/>
  <c r="T9" i="8"/>
  <c r="AF9" i="8"/>
  <c r="AE9" i="8"/>
  <c r="Q9" i="8"/>
  <c r="V9" i="8"/>
  <c r="X9" i="8"/>
  <c r="AH9" i="8"/>
  <c r="AK9" i="8"/>
  <c r="F9" i="8"/>
  <c r="N9" i="8"/>
  <c r="AA9" i="8"/>
  <c r="AM9" i="8"/>
  <c r="L27" i="4"/>
  <c r="AJ28" i="6"/>
  <c r="AI28" i="4"/>
  <c r="AI30" i="4" s="1"/>
  <c r="AI4" i="4" s="1"/>
  <c r="AD28" i="4"/>
  <c r="AD27" i="4"/>
  <c r="AD30" i="4" s="1"/>
  <c r="AD4" i="4" s="1"/>
  <c r="Q28" i="4"/>
  <c r="Q30" i="4" s="1"/>
  <c r="Q4" i="4" s="1"/>
  <c r="AK28" i="4"/>
  <c r="AK30" i="4" s="1"/>
  <c r="AK4" i="4" s="1"/>
  <c r="D27" i="4"/>
  <c r="X27" i="4"/>
  <c r="I27" i="4"/>
  <c r="AQ28" i="4"/>
  <c r="AQ27" i="4"/>
  <c r="AQ30" i="4" s="1"/>
  <c r="AQ4" i="4" s="1"/>
  <c r="AF27" i="4"/>
  <c r="AF30" i="4" s="1"/>
  <c r="AF4" i="4" s="1"/>
  <c r="AF28" i="4"/>
  <c r="AG27" i="4"/>
  <c r="AG28" i="4"/>
  <c r="E28" i="4"/>
  <c r="E30" i="4" s="1"/>
  <c r="E4" i="4" s="1"/>
  <c r="V17" i="4"/>
  <c r="AN27" i="4"/>
  <c r="AN30" i="4" s="1"/>
  <c r="AN4" i="4" s="1"/>
  <c r="C27" i="8"/>
  <c r="C30" i="8" s="1"/>
  <c r="C4" i="8" s="1"/>
  <c r="X30" i="4" l="1"/>
  <c r="X4" i="4" s="1"/>
  <c r="S30" i="4"/>
  <c r="S4" i="4" s="1"/>
  <c r="S13" i="4" s="1"/>
  <c r="C13" i="6"/>
  <c r="C16" i="6"/>
  <c r="C15" i="6"/>
  <c r="C17" i="6"/>
  <c r="E13" i="4"/>
  <c r="E16" i="4"/>
  <c r="E15" i="4"/>
  <c r="E17" i="4"/>
  <c r="F16" i="4"/>
  <c r="F15" i="4"/>
  <c r="F17" i="4"/>
  <c r="F13" i="4"/>
  <c r="AI16" i="4"/>
  <c r="AI15" i="4"/>
  <c r="AI13" i="4"/>
  <c r="AI17" i="4"/>
  <c r="P16" i="4"/>
  <c r="P15" i="4"/>
  <c r="P13" i="4"/>
  <c r="P17" i="4"/>
  <c r="H28" i="8"/>
  <c r="H27" i="8"/>
  <c r="AM15" i="4"/>
  <c r="AM16" i="4"/>
  <c r="AM13" i="4"/>
  <c r="AM17" i="4"/>
  <c r="L28" i="8"/>
  <c r="L27" i="8"/>
  <c r="L30" i="8" s="1"/>
  <c r="L4" i="8" s="1"/>
  <c r="AI28" i="6"/>
  <c r="AI27" i="6"/>
  <c r="G28" i="8"/>
  <c r="G27" i="8"/>
  <c r="G30" i="8" s="1"/>
  <c r="G4" i="8" s="1"/>
  <c r="K28" i="6"/>
  <c r="K17" i="6"/>
  <c r="K13" i="6"/>
  <c r="K23" i="6" s="1"/>
  <c r="K22" i="6" s="1"/>
  <c r="K27" i="6"/>
  <c r="K16" i="6"/>
  <c r="Q17" i="4"/>
  <c r="Q13" i="4"/>
  <c r="Q15" i="4"/>
  <c r="Q16" i="4"/>
  <c r="W15" i="4"/>
  <c r="W16" i="4"/>
  <c r="W13" i="4"/>
  <c r="W17" i="4"/>
  <c r="W28" i="6"/>
  <c r="W27" i="6"/>
  <c r="X27" i="8"/>
  <c r="X28" i="8"/>
  <c r="AA16" i="4"/>
  <c r="AA15" i="4"/>
  <c r="AA17" i="4"/>
  <c r="AA13" i="4"/>
  <c r="P27" i="8"/>
  <c r="P28" i="8"/>
  <c r="AH27" i="6"/>
  <c r="AH28" i="6"/>
  <c r="V27" i="8"/>
  <c r="V28" i="8"/>
  <c r="AS28" i="8"/>
  <c r="AS27" i="8"/>
  <c r="AS30" i="8" s="1"/>
  <c r="AS4" i="8" s="1"/>
  <c r="Z27" i="8"/>
  <c r="Z28" i="8"/>
  <c r="V18" i="4"/>
  <c r="V23" i="4" s="1"/>
  <c r="V19" i="4"/>
  <c r="Q28" i="8"/>
  <c r="Q27" i="8"/>
  <c r="Q30" i="8" s="1"/>
  <c r="Q4" i="8" s="1"/>
  <c r="AI28" i="8"/>
  <c r="AI27" i="8"/>
  <c r="I28" i="6"/>
  <c r="I27" i="6"/>
  <c r="W28" i="8"/>
  <c r="W27" i="8"/>
  <c r="AE28" i="6"/>
  <c r="AE27" i="6"/>
  <c r="AF16" i="4"/>
  <c r="AF15" i="4"/>
  <c r="AF17" i="4"/>
  <c r="AF13" i="4"/>
  <c r="AQ13" i="4"/>
  <c r="AQ17" i="4"/>
  <c r="AQ15" i="4"/>
  <c r="AQ16" i="4"/>
  <c r="V27" i="6"/>
  <c r="V28" i="6"/>
  <c r="AP28" i="6"/>
  <c r="AP27" i="6"/>
  <c r="AP30" i="6" s="1"/>
  <c r="AP4" i="6" s="1"/>
  <c r="AB15" i="4"/>
  <c r="AB13" i="4"/>
  <c r="AB16" i="4"/>
  <c r="AB17" i="4"/>
  <c r="J27" i="8"/>
  <c r="J28" i="8"/>
  <c r="H28" i="6"/>
  <c r="H27" i="6"/>
  <c r="H30" i="6" s="1"/>
  <c r="H4" i="6" s="1"/>
  <c r="AR27" i="6"/>
  <c r="AR28" i="6"/>
  <c r="T28" i="6"/>
  <c r="T27" i="6"/>
  <c r="AH18" i="4"/>
  <c r="AH19" i="4"/>
  <c r="AC30" i="4"/>
  <c r="AC4" i="4" s="1"/>
  <c r="S16" i="4"/>
  <c r="S15" i="4"/>
  <c r="S17" i="4"/>
  <c r="F28" i="6"/>
  <c r="F27" i="6"/>
  <c r="AT28" i="6"/>
  <c r="AT27" i="6"/>
  <c r="H13" i="4"/>
  <c r="H16" i="4"/>
  <c r="H15" i="4"/>
  <c r="H17" i="4"/>
  <c r="AK16" i="4"/>
  <c r="AK17" i="4"/>
  <c r="AK15" i="4"/>
  <c r="AK13" i="4"/>
  <c r="O16" i="4"/>
  <c r="O15" i="4"/>
  <c r="O17" i="4"/>
  <c r="O13" i="4"/>
  <c r="AR18" i="4"/>
  <c r="AR23" i="4" s="1"/>
  <c r="AR19" i="4"/>
  <c r="S28" i="8"/>
  <c r="S27" i="8"/>
  <c r="S30" i="8" s="1"/>
  <c r="S4" i="8" s="1"/>
  <c r="AK28" i="6"/>
  <c r="AH23" i="4"/>
  <c r="K21" i="4"/>
  <c r="AN27" i="6"/>
  <c r="AN30" i="6" s="1"/>
  <c r="AN4" i="6" s="1"/>
  <c r="AN28" i="6"/>
  <c r="I30" i="4"/>
  <c r="I4" i="4" s="1"/>
  <c r="AP28" i="8"/>
  <c r="AP27" i="8"/>
  <c r="AO13" i="4"/>
  <c r="AO16" i="4"/>
  <c r="AO17" i="4"/>
  <c r="AO15" i="4"/>
  <c r="AF27" i="8"/>
  <c r="AF28" i="8"/>
  <c r="G15" i="4"/>
  <c r="G13" i="4"/>
  <c r="G16" i="4"/>
  <c r="G17" i="4"/>
  <c r="AD28" i="6"/>
  <c r="AD27" i="6"/>
  <c r="M27" i="8"/>
  <c r="M28" i="8"/>
  <c r="AQ28" i="8"/>
  <c r="AQ27" i="8"/>
  <c r="AP18" i="4"/>
  <c r="AP19" i="4"/>
  <c r="AH28" i="8"/>
  <c r="AH27" i="8"/>
  <c r="AH30" i="8" s="1"/>
  <c r="AH4" i="8" s="1"/>
  <c r="M28" i="6"/>
  <c r="M27" i="6"/>
  <c r="C16" i="8"/>
  <c r="C15" i="8"/>
  <c r="C17" i="8"/>
  <c r="C13" i="8"/>
  <c r="AJ30" i="6"/>
  <c r="AJ4" i="6" s="1"/>
  <c r="AE28" i="8"/>
  <c r="AE27" i="8"/>
  <c r="AM27" i="6"/>
  <c r="AM28" i="6"/>
  <c r="L30" i="4"/>
  <c r="L4" i="4" s="1"/>
  <c r="E28" i="8"/>
  <c r="E27" i="8"/>
  <c r="E30" i="8" s="1"/>
  <c r="E4" i="8" s="1"/>
  <c r="AT13" i="4"/>
  <c r="AT17" i="4"/>
  <c r="AT16" i="4"/>
  <c r="AT15" i="4"/>
  <c r="T28" i="8"/>
  <c r="T27" i="8"/>
  <c r="T30" i="8" s="1"/>
  <c r="T4" i="8" s="1"/>
  <c r="G28" i="6"/>
  <c r="G27" i="6"/>
  <c r="AG27" i="8"/>
  <c r="AG28" i="8"/>
  <c r="S27" i="6"/>
  <c r="S28" i="6"/>
  <c r="J18" i="4"/>
  <c r="J23" i="4" s="1"/>
  <c r="J19" i="4"/>
  <c r="AN27" i="8"/>
  <c r="AN28" i="8"/>
  <c r="AC28" i="8"/>
  <c r="AC27" i="8"/>
  <c r="AB28" i="6"/>
  <c r="AB27" i="6"/>
  <c r="AB30" i="6" s="1"/>
  <c r="AB4" i="6" s="1"/>
  <c r="N18" i="4"/>
  <c r="N19" i="4"/>
  <c r="D28" i="6"/>
  <c r="D27" i="6"/>
  <c r="D30" i="6" s="1"/>
  <c r="D4" i="6" s="1"/>
  <c r="AQ28" i="6"/>
  <c r="AQ27" i="6"/>
  <c r="K19" i="4"/>
  <c r="Z13" i="4"/>
  <c r="Z15" i="4"/>
  <c r="Z16" i="4"/>
  <c r="Z17" i="4"/>
  <c r="AP23" i="4"/>
  <c r="AD13" i="4"/>
  <c r="AD16" i="4"/>
  <c r="AD15" i="4"/>
  <c r="AD17" i="4"/>
  <c r="T13" i="4"/>
  <c r="T15" i="4"/>
  <c r="T17" i="4"/>
  <c r="T16" i="4"/>
  <c r="L28" i="6"/>
  <c r="L27" i="6"/>
  <c r="L30" i="6" s="1"/>
  <c r="L4" i="6" s="1"/>
  <c r="AN15" i="4"/>
  <c r="AN16" i="4"/>
  <c r="AN17" i="4"/>
  <c r="AN13" i="4"/>
  <c r="X15" i="4"/>
  <c r="X13" i="4"/>
  <c r="X17" i="4"/>
  <c r="X16" i="4"/>
  <c r="AM27" i="8"/>
  <c r="AM28" i="8"/>
  <c r="M30" i="4"/>
  <c r="M4" i="4" s="1"/>
  <c r="Q28" i="6"/>
  <c r="Q27" i="6"/>
  <c r="Q30" i="6" s="1"/>
  <c r="Q4" i="6" s="1"/>
  <c r="E28" i="6"/>
  <c r="E27" i="6"/>
  <c r="AG30" i="4"/>
  <c r="AG4" i="4" s="1"/>
  <c r="AO28" i="6"/>
  <c r="AO27" i="6"/>
  <c r="AU28" i="8"/>
  <c r="AU27" i="8"/>
  <c r="AO13" i="8"/>
  <c r="AO16" i="8"/>
  <c r="AO17" i="8"/>
  <c r="AO15" i="8"/>
  <c r="AJ28" i="8"/>
  <c r="AJ30" i="8" s="1"/>
  <c r="AJ4" i="8" s="1"/>
  <c r="J28" i="6"/>
  <c r="J27" i="6"/>
  <c r="AG28" i="6"/>
  <c r="AG27" i="6"/>
  <c r="AS27" i="6"/>
  <c r="AS28" i="6"/>
  <c r="AS13" i="4"/>
  <c r="AS17" i="4"/>
  <c r="AS16" i="4"/>
  <c r="AS15" i="4"/>
  <c r="AF28" i="6"/>
  <c r="AF30" i="6" s="1"/>
  <c r="AF4" i="6" s="1"/>
  <c r="R27" i="6"/>
  <c r="R28" i="6"/>
  <c r="AE13" i="4"/>
  <c r="AE16" i="4"/>
  <c r="AE15" i="4"/>
  <c r="AE17" i="4"/>
  <c r="AJ13" i="4"/>
  <c r="AJ15" i="4"/>
  <c r="AJ16" i="4"/>
  <c r="AJ17" i="4"/>
  <c r="D30" i="4"/>
  <c r="D4" i="4" s="1"/>
  <c r="K16" i="8"/>
  <c r="K27" i="8"/>
  <c r="K13" i="8"/>
  <c r="K23" i="8" s="1"/>
  <c r="K17" i="8"/>
  <c r="K28" i="8"/>
  <c r="I27" i="8"/>
  <c r="I30" i="8" s="1"/>
  <c r="I4" i="8" s="1"/>
  <c r="I28" i="8"/>
  <c r="R30" i="4"/>
  <c r="R4" i="4" s="1"/>
  <c r="AC28" i="6"/>
  <c r="AC27" i="6"/>
  <c r="AC30" i="6" s="1"/>
  <c r="AC4" i="6" s="1"/>
  <c r="AA28" i="8"/>
  <c r="AA27" i="8"/>
  <c r="AT27" i="8"/>
  <c r="AT28" i="8"/>
  <c r="AU30" i="4"/>
  <c r="AU4" i="4" s="1"/>
  <c r="N27" i="8"/>
  <c r="N30" i="8" s="1"/>
  <c r="N16" i="8"/>
  <c r="N28" i="8"/>
  <c r="N13" i="8"/>
  <c r="N23" i="8" s="1"/>
  <c r="N17" i="8"/>
  <c r="AD27" i="8"/>
  <c r="AD28" i="8"/>
  <c r="AR28" i="8"/>
  <c r="P28" i="6"/>
  <c r="P27" i="6"/>
  <c r="P30" i="6" s="1"/>
  <c r="P4" i="6" s="1"/>
  <c r="AA27" i="6"/>
  <c r="AA28" i="6"/>
  <c r="F27" i="8"/>
  <c r="F28" i="8"/>
  <c r="AB27" i="8"/>
  <c r="AB30" i="8" s="1"/>
  <c r="AB4" i="8" s="1"/>
  <c r="AB28" i="8"/>
  <c r="O27" i="8"/>
  <c r="O28" i="8"/>
  <c r="R28" i="8"/>
  <c r="R30" i="8" s="1"/>
  <c r="R4" i="8" s="1"/>
  <c r="C16" i="4"/>
  <c r="C15" i="4"/>
  <c r="C13" i="4"/>
  <c r="C17" i="4"/>
  <c r="O28" i="6"/>
  <c r="O27" i="6"/>
  <c r="O30" i="6" s="1"/>
  <c r="O4" i="6" s="1"/>
  <c r="Z28" i="6"/>
  <c r="Z27" i="6"/>
  <c r="AK27" i="8"/>
  <c r="AK28" i="8"/>
  <c r="D27" i="8"/>
  <c r="D28" i="8"/>
  <c r="K32" i="4"/>
  <c r="N22" i="4"/>
  <c r="N28" i="6"/>
  <c r="N16" i="6"/>
  <c r="N13" i="6"/>
  <c r="N23" i="6" s="1"/>
  <c r="N17" i="6"/>
  <c r="N27" i="6"/>
  <c r="X27" i="6"/>
  <c r="X28" i="6"/>
  <c r="AU27" i="6"/>
  <c r="AU30" i="6" s="1"/>
  <c r="AU4" i="6" s="1"/>
  <c r="AU28" i="6"/>
  <c r="AR27" i="8"/>
  <c r="AK27" i="6"/>
  <c r="K30" i="8" l="1"/>
  <c r="AG30" i="8"/>
  <c r="AG4" i="8" s="1"/>
  <c r="F30" i="8"/>
  <c r="F4" i="8" s="1"/>
  <c r="AR30" i="8"/>
  <c r="AR4" i="8" s="1"/>
  <c r="AM30" i="8"/>
  <c r="AM4" i="8" s="1"/>
  <c r="AM17" i="8" s="1"/>
  <c r="O30" i="8"/>
  <c r="O4" i="8" s="1"/>
  <c r="O16" i="8" s="1"/>
  <c r="X30" i="8"/>
  <c r="X4" i="8" s="1"/>
  <c r="X13" i="8" s="1"/>
  <c r="AT30" i="8"/>
  <c r="AT4" i="8" s="1"/>
  <c r="AT13" i="8" s="1"/>
  <c r="M30" i="8"/>
  <c r="M4" i="8" s="1"/>
  <c r="M16" i="8" s="1"/>
  <c r="AK30" i="6"/>
  <c r="AK4" i="6" s="1"/>
  <c r="AD30" i="6"/>
  <c r="AD4" i="6" s="1"/>
  <c r="K30" i="6"/>
  <c r="AG30" i="6"/>
  <c r="AG4" i="6" s="1"/>
  <c r="AG16" i="6" s="1"/>
  <c r="S30" i="6"/>
  <c r="S4" i="6" s="1"/>
  <c r="AF16" i="6"/>
  <c r="AF13" i="6"/>
  <c r="AF15" i="6"/>
  <c r="AF17" i="6"/>
  <c r="AR22" i="4"/>
  <c r="R16" i="8"/>
  <c r="R17" i="8"/>
  <c r="R15" i="8"/>
  <c r="R13" i="8"/>
  <c r="J22" i="4"/>
  <c r="AJ16" i="8"/>
  <c r="AJ13" i="8"/>
  <c r="AJ17" i="8"/>
  <c r="AJ15" i="8"/>
  <c r="V22" i="4"/>
  <c r="O15" i="8"/>
  <c r="O13" i="8"/>
  <c r="O17" i="8"/>
  <c r="C19" i="8"/>
  <c r="C18" i="8"/>
  <c r="C23" i="8" s="1"/>
  <c r="F18" i="4"/>
  <c r="F23" i="4" s="1"/>
  <c r="F19" i="4"/>
  <c r="X18" i="4"/>
  <c r="X23" i="4" s="1"/>
  <c r="X19" i="4"/>
  <c r="AM30" i="6"/>
  <c r="AM4" i="6" s="1"/>
  <c r="M30" i="6"/>
  <c r="M4" i="6" s="1"/>
  <c r="H18" i="4"/>
  <c r="H19" i="4"/>
  <c r="AI30" i="8"/>
  <c r="AI4" i="8" s="1"/>
  <c r="P30" i="8"/>
  <c r="P4" i="8" s="1"/>
  <c r="L16" i="8"/>
  <c r="L17" i="8"/>
  <c r="L15" i="8"/>
  <c r="L13" i="8"/>
  <c r="AP16" i="6"/>
  <c r="AP17" i="6"/>
  <c r="AP13" i="6"/>
  <c r="AP15" i="6"/>
  <c r="AB13" i="8"/>
  <c r="AB16" i="8"/>
  <c r="AB15" i="8"/>
  <c r="AB17" i="8"/>
  <c r="AT16" i="8"/>
  <c r="AT15" i="8"/>
  <c r="AT17" i="8"/>
  <c r="AG13" i="4"/>
  <c r="AG16" i="4"/>
  <c r="AG15" i="4"/>
  <c r="AG17" i="4"/>
  <c r="Z18" i="4"/>
  <c r="Z19" i="4"/>
  <c r="AF30" i="8"/>
  <c r="AF4" i="8" s="1"/>
  <c r="AN15" i="6"/>
  <c r="AN16" i="6"/>
  <c r="AN13" i="6"/>
  <c r="AN17" i="6"/>
  <c r="H23" i="4"/>
  <c r="S18" i="4"/>
  <c r="S19" i="4"/>
  <c r="AF18" i="4"/>
  <c r="AF19" i="4"/>
  <c r="AS16" i="8"/>
  <c r="AS15" i="8"/>
  <c r="AS17" i="8"/>
  <c r="AS13" i="8"/>
  <c r="P18" i="4"/>
  <c r="P23" i="4" s="1"/>
  <c r="P19" i="4"/>
  <c r="I16" i="4"/>
  <c r="I15" i="4"/>
  <c r="I13" i="4"/>
  <c r="I17" i="4"/>
  <c r="Z30" i="8"/>
  <c r="Z4" i="8" s="1"/>
  <c r="D30" i="8"/>
  <c r="D4" i="8" s="1"/>
  <c r="AD30" i="8"/>
  <c r="AD4" i="8" s="1"/>
  <c r="AE18" i="4"/>
  <c r="AE19" i="4"/>
  <c r="E30" i="6"/>
  <c r="E4" i="6" s="1"/>
  <c r="T18" i="4"/>
  <c r="T23" i="4" s="1"/>
  <c r="T19" i="4"/>
  <c r="AE30" i="8"/>
  <c r="AE4" i="8" s="1"/>
  <c r="AC16" i="4"/>
  <c r="AC15" i="4"/>
  <c r="AC13" i="4"/>
  <c r="AC17" i="4"/>
  <c r="V30" i="6"/>
  <c r="V4" i="6" s="1"/>
  <c r="K21" i="6"/>
  <c r="K32" i="6" s="1"/>
  <c r="AM23" i="4"/>
  <c r="H16" i="6"/>
  <c r="H13" i="6"/>
  <c r="H15" i="6"/>
  <c r="H17" i="6"/>
  <c r="X30" i="6"/>
  <c r="X4" i="6" s="1"/>
  <c r="AA30" i="8"/>
  <c r="AA4" i="8" s="1"/>
  <c r="AE23" i="4"/>
  <c r="AS30" i="6"/>
  <c r="AS4" i="6" s="1"/>
  <c r="Z23" i="4"/>
  <c r="AB16" i="6"/>
  <c r="AB17" i="6"/>
  <c r="AB15" i="6"/>
  <c r="AB13" i="6"/>
  <c r="AD13" i="6"/>
  <c r="AD16" i="6"/>
  <c r="AD15" i="6"/>
  <c r="AD17" i="6"/>
  <c r="O18" i="4"/>
  <c r="O23" i="4" s="1"/>
  <c r="O19" i="4"/>
  <c r="AT30" i="6"/>
  <c r="AT4" i="6" s="1"/>
  <c r="J30" i="8"/>
  <c r="J4" i="8" s="1"/>
  <c r="AE30" i="6"/>
  <c r="AE4" i="6" s="1"/>
  <c r="W18" i="4"/>
  <c r="W23" i="4" s="1"/>
  <c r="W19" i="4"/>
  <c r="E18" i="4"/>
  <c r="E23" i="4" s="1"/>
  <c r="E19" i="4"/>
  <c r="I13" i="8"/>
  <c r="I17" i="8"/>
  <c r="I16" i="8"/>
  <c r="I15" i="8"/>
  <c r="AN30" i="8"/>
  <c r="AN4" i="8" s="1"/>
  <c r="F13" i="8"/>
  <c r="F16" i="8"/>
  <c r="F17" i="8"/>
  <c r="F15" i="8"/>
  <c r="K19" i="8"/>
  <c r="K18" i="8"/>
  <c r="S16" i="6"/>
  <c r="S17" i="6"/>
  <c r="S15" i="6"/>
  <c r="S13" i="6"/>
  <c r="AT19" i="4"/>
  <c r="AT18" i="4"/>
  <c r="AT23" i="4" s="1"/>
  <c r="AH16" i="8"/>
  <c r="AH15" i="8"/>
  <c r="AH17" i="8"/>
  <c r="AH13" i="8"/>
  <c r="AH22" i="4"/>
  <c r="AQ18" i="4"/>
  <c r="AQ23" i="4" s="1"/>
  <c r="AQ19" i="4"/>
  <c r="Q16" i="8"/>
  <c r="Q15" i="8"/>
  <c r="Q13" i="8"/>
  <c r="Q17" i="8"/>
  <c r="G16" i="8"/>
  <c r="G13" i="8"/>
  <c r="G15" i="8"/>
  <c r="G17" i="8"/>
  <c r="AM18" i="4"/>
  <c r="AM19" i="4"/>
  <c r="O13" i="6"/>
  <c r="O16" i="6"/>
  <c r="O17" i="6"/>
  <c r="O15" i="6"/>
  <c r="AO18" i="8"/>
  <c r="AO19" i="8"/>
  <c r="AC16" i="6"/>
  <c r="AC15" i="6"/>
  <c r="AC17" i="6"/>
  <c r="AC13" i="6"/>
  <c r="K22" i="8"/>
  <c r="AG15" i="6"/>
  <c r="AG17" i="6"/>
  <c r="AG13" i="6"/>
  <c r="AO23" i="8"/>
  <c r="Q16" i="6"/>
  <c r="Q17" i="6"/>
  <c r="Q15" i="6"/>
  <c r="Q13" i="6"/>
  <c r="AJ16" i="6"/>
  <c r="AJ15" i="6"/>
  <c r="AJ17" i="6"/>
  <c r="AJ13" i="6"/>
  <c r="AO18" i="4"/>
  <c r="AO23" i="4" s="1"/>
  <c r="AO19" i="4"/>
  <c r="AK23" i="4"/>
  <c r="V30" i="8"/>
  <c r="V4" i="8" s="1"/>
  <c r="AA18" i="4"/>
  <c r="AA23" i="4" s="1"/>
  <c r="AA19" i="4"/>
  <c r="Q18" i="4"/>
  <c r="Q19" i="4"/>
  <c r="D16" i="6"/>
  <c r="D15" i="6"/>
  <c r="D13" i="6"/>
  <c r="D17" i="6"/>
  <c r="C18" i="4"/>
  <c r="C23" i="4" s="1"/>
  <c r="C19" i="4"/>
  <c r="N30" i="6"/>
  <c r="AK30" i="8"/>
  <c r="AK4" i="8" s="1"/>
  <c r="AA30" i="6"/>
  <c r="AA4" i="6" s="1"/>
  <c r="D16" i="4"/>
  <c r="D15" i="4"/>
  <c r="D17" i="4"/>
  <c r="D13" i="4"/>
  <c r="R30" i="6"/>
  <c r="R4" i="6" s="1"/>
  <c r="AU30" i="8"/>
  <c r="AU4" i="8" s="1"/>
  <c r="AQ30" i="6"/>
  <c r="AQ4" i="6" s="1"/>
  <c r="AC30" i="8"/>
  <c r="AC4" i="8" s="1"/>
  <c r="F30" i="6"/>
  <c r="F4" i="6" s="1"/>
  <c r="T30" i="6"/>
  <c r="T4" i="6" s="1"/>
  <c r="AB18" i="4"/>
  <c r="AB23" i="4" s="1"/>
  <c r="AB19" i="4"/>
  <c r="W30" i="8"/>
  <c r="W4" i="8" s="1"/>
  <c r="AI18" i="4"/>
  <c r="AI23" i="4" s="1"/>
  <c r="AI19" i="4"/>
  <c r="L16" i="6"/>
  <c r="L17" i="6"/>
  <c r="L15" i="6"/>
  <c r="L13" i="6"/>
  <c r="AM13" i="8"/>
  <c r="AM16" i="8"/>
  <c r="AU13" i="6"/>
  <c r="AU16" i="6"/>
  <c r="AU15" i="6"/>
  <c r="AU17" i="6"/>
  <c r="Z30" i="6"/>
  <c r="Z4" i="6" s="1"/>
  <c r="N18" i="8"/>
  <c r="N19" i="8"/>
  <c r="AN18" i="4"/>
  <c r="AN23" i="4" s="1"/>
  <c r="AN19" i="4"/>
  <c r="AG17" i="8"/>
  <c r="AG16" i="8"/>
  <c r="AG13" i="8"/>
  <c r="AG15" i="8"/>
  <c r="E16" i="8"/>
  <c r="E13" i="8"/>
  <c r="E15" i="8"/>
  <c r="E17" i="8"/>
  <c r="AP30" i="8"/>
  <c r="AP4" i="8" s="1"/>
  <c r="X16" i="8"/>
  <c r="X17" i="8"/>
  <c r="X15" i="8"/>
  <c r="Q23" i="4"/>
  <c r="AI30" i="6"/>
  <c r="AI4" i="6" s="1"/>
  <c r="H30" i="8"/>
  <c r="H4" i="8" s="1"/>
  <c r="AU16" i="4"/>
  <c r="AU13" i="4"/>
  <c r="AU17" i="4"/>
  <c r="AU15" i="4"/>
  <c r="L16" i="4"/>
  <c r="L15" i="4"/>
  <c r="L17" i="4"/>
  <c r="L13" i="4"/>
  <c r="K18" i="6"/>
  <c r="K19" i="6"/>
  <c r="AP22" i="4"/>
  <c r="N18" i="6"/>
  <c r="N19" i="6"/>
  <c r="AJ18" i="4"/>
  <c r="AJ23" i="4" s="1"/>
  <c r="AJ19" i="4"/>
  <c r="J30" i="6"/>
  <c r="J4" i="6" s="1"/>
  <c r="M15" i="4"/>
  <c r="M16" i="4"/>
  <c r="M13" i="4"/>
  <c r="M17" i="4"/>
  <c r="G30" i="6"/>
  <c r="G4" i="6" s="1"/>
  <c r="G18" i="4"/>
  <c r="G19" i="4"/>
  <c r="S13" i="8"/>
  <c r="S17" i="8"/>
  <c r="S16" i="8"/>
  <c r="S15" i="8"/>
  <c r="AK18" i="4"/>
  <c r="AK19" i="4"/>
  <c r="AH30" i="6"/>
  <c r="AH4" i="6" s="1"/>
  <c r="C18" i="6"/>
  <c r="C19" i="6"/>
  <c r="AS18" i="4"/>
  <c r="AS23" i="4" s="1"/>
  <c r="AS19" i="4"/>
  <c r="N21" i="4"/>
  <c r="N32" i="4" s="1"/>
  <c r="T16" i="8"/>
  <c r="T17" i="8"/>
  <c r="T15" i="8"/>
  <c r="T13" i="8"/>
  <c r="AK16" i="6"/>
  <c r="AK15" i="6"/>
  <c r="AK17" i="6"/>
  <c r="AK13" i="6"/>
  <c r="P16" i="6"/>
  <c r="P13" i="6"/>
  <c r="P17" i="6"/>
  <c r="P15" i="6"/>
  <c r="R16" i="4"/>
  <c r="R17" i="4"/>
  <c r="R13" i="4"/>
  <c r="R15" i="4"/>
  <c r="AR13" i="8"/>
  <c r="AR15" i="8"/>
  <c r="AR16" i="8"/>
  <c r="AR17" i="8"/>
  <c r="N22" i="6"/>
  <c r="N22" i="8"/>
  <c r="AO30" i="6"/>
  <c r="AO4" i="6" s="1"/>
  <c r="AD18" i="4"/>
  <c r="AD23" i="4" s="1"/>
  <c r="AD19" i="4"/>
  <c r="AQ30" i="8"/>
  <c r="AQ4" i="8" s="1"/>
  <c r="G23" i="4"/>
  <c r="S23" i="4"/>
  <c r="AR30" i="6"/>
  <c r="AR4" i="6" s="1"/>
  <c r="AF23" i="4"/>
  <c r="I30" i="6"/>
  <c r="I4" i="6" s="1"/>
  <c r="W30" i="6"/>
  <c r="W4" i="6" s="1"/>
  <c r="C23" i="6"/>
  <c r="M13" i="8" l="1"/>
  <c r="M17" i="8"/>
  <c r="M15" i="8"/>
  <c r="AM15" i="8"/>
  <c r="AQ22" i="4"/>
  <c r="P22" i="4"/>
  <c r="E22" i="4"/>
  <c r="AI22" i="4"/>
  <c r="W22" i="4"/>
  <c r="AA22" i="4"/>
  <c r="AJ22" i="4"/>
  <c r="AS22" i="4"/>
  <c r="AD22" i="4"/>
  <c r="AN22" i="4"/>
  <c r="C22" i="4"/>
  <c r="AO22" i="4"/>
  <c r="AB18" i="6"/>
  <c r="AB19" i="6"/>
  <c r="AM22" i="4"/>
  <c r="D16" i="8"/>
  <c r="D17" i="8"/>
  <c r="D13" i="8"/>
  <c r="D15" i="8"/>
  <c r="O22" i="4"/>
  <c r="M19" i="8"/>
  <c r="M18" i="8"/>
  <c r="AP18" i="6"/>
  <c r="AP23" i="6" s="1"/>
  <c r="AP19" i="6"/>
  <c r="M16" i="6"/>
  <c r="M15" i="6"/>
  <c r="M17" i="6"/>
  <c r="M13" i="6"/>
  <c r="T18" i="8"/>
  <c r="T19" i="8"/>
  <c r="AK22" i="4"/>
  <c r="I16" i="6"/>
  <c r="I17" i="6"/>
  <c r="I15" i="6"/>
  <c r="I13" i="6"/>
  <c r="AU16" i="8"/>
  <c r="AU13" i="8"/>
  <c r="AU17" i="8"/>
  <c r="AU15" i="8"/>
  <c r="R13" i="6"/>
  <c r="R16" i="6"/>
  <c r="R17" i="6"/>
  <c r="R15" i="6"/>
  <c r="AC18" i="6"/>
  <c r="AC23" i="6" s="1"/>
  <c r="AC19" i="6"/>
  <c r="AH21" i="4"/>
  <c r="AH32" i="4" s="1"/>
  <c r="AH33" i="4" s="1"/>
  <c r="I18" i="8"/>
  <c r="I19" i="8"/>
  <c r="AS17" i="6"/>
  <c r="AS13" i="6"/>
  <c r="AS16" i="6"/>
  <c r="AS15" i="6"/>
  <c r="AE16" i="8"/>
  <c r="AE17" i="8"/>
  <c r="AE13" i="8"/>
  <c r="AE15" i="8"/>
  <c r="AF13" i="8"/>
  <c r="AF16" i="8"/>
  <c r="AF17" i="8"/>
  <c r="AF15" i="8"/>
  <c r="AT19" i="8"/>
  <c r="AT18" i="8"/>
  <c r="AT23" i="8" s="1"/>
  <c r="AM16" i="6"/>
  <c r="AM17" i="6"/>
  <c r="AM15" i="6"/>
  <c r="AM13" i="6"/>
  <c r="O19" i="8"/>
  <c r="O18" i="8"/>
  <c r="O23" i="8" s="1"/>
  <c r="W16" i="6"/>
  <c r="W15" i="6"/>
  <c r="W13" i="6"/>
  <c r="W17" i="6"/>
  <c r="AG18" i="8"/>
  <c r="AG23" i="8" s="1"/>
  <c r="AG19" i="8"/>
  <c r="AO22" i="8"/>
  <c r="S19" i="6"/>
  <c r="S18" i="6"/>
  <c r="S23" i="6" s="1"/>
  <c r="AE22" i="4"/>
  <c r="V16" i="6"/>
  <c r="V15" i="6"/>
  <c r="V17" i="6"/>
  <c r="V13" i="6"/>
  <c r="AS19" i="8"/>
  <c r="AS18" i="8"/>
  <c r="V21" i="4"/>
  <c r="V32" i="4" s="1"/>
  <c r="V33" i="4" s="1"/>
  <c r="Q18" i="6"/>
  <c r="Q19" i="6"/>
  <c r="P19" i="6"/>
  <c r="P18" i="6"/>
  <c r="P23" i="6" s="1"/>
  <c r="AB22" i="4"/>
  <c r="W17" i="8"/>
  <c r="W16" i="8"/>
  <c r="W15" i="8"/>
  <c r="W13" i="8"/>
  <c r="AG23" i="6"/>
  <c r="I23" i="8"/>
  <c r="AA13" i="8"/>
  <c r="AA16" i="8"/>
  <c r="AA17" i="8"/>
  <c r="AA15" i="8"/>
  <c r="R18" i="8"/>
  <c r="R23" i="8" s="1"/>
  <c r="R19" i="8"/>
  <c r="J16" i="6"/>
  <c r="J15" i="6"/>
  <c r="J13" i="6"/>
  <c r="J17" i="6"/>
  <c r="Z13" i="8"/>
  <c r="Z16" i="8"/>
  <c r="Z17" i="8"/>
  <c r="Z15" i="8"/>
  <c r="S23" i="8"/>
  <c r="S22" i="4"/>
  <c r="G22" i="4"/>
  <c r="AP16" i="8"/>
  <c r="AP15" i="8"/>
  <c r="AP13" i="8"/>
  <c r="AP17" i="8"/>
  <c r="AD18" i="6"/>
  <c r="AD19" i="6"/>
  <c r="X16" i="6"/>
  <c r="X15" i="6"/>
  <c r="X17" i="6"/>
  <c r="X13" i="6"/>
  <c r="X22" i="4"/>
  <c r="AR21" i="4"/>
  <c r="AR32" i="4" s="1"/>
  <c r="AR33" i="4"/>
  <c r="AQ15" i="6"/>
  <c r="AQ16" i="6"/>
  <c r="AQ17" i="6"/>
  <c r="AQ13" i="6"/>
  <c r="AQ15" i="8"/>
  <c r="AQ16" i="8"/>
  <c r="AQ13" i="8"/>
  <c r="AQ17" i="8"/>
  <c r="R23" i="4"/>
  <c r="G15" i="6"/>
  <c r="G16" i="6"/>
  <c r="G17" i="6"/>
  <c r="G13" i="6"/>
  <c r="AP21" i="4"/>
  <c r="AP32" i="4" s="1"/>
  <c r="AP33" i="4" s="1"/>
  <c r="AU19" i="4"/>
  <c r="AU18" i="4"/>
  <c r="AU23" i="4" s="1"/>
  <c r="C22" i="8"/>
  <c r="D18" i="6"/>
  <c r="D23" i="6" s="1"/>
  <c r="D19" i="6"/>
  <c r="G19" i="8"/>
  <c r="G18" i="8"/>
  <c r="G23" i="8" s="1"/>
  <c r="E16" i="6"/>
  <c r="E15" i="6"/>
  <c r="E13" i="6"/>
  <c r="E17" i="6"/>
  <c r="I18" i="4"/>
  <c r="I23" i="4" s="1"/>
  <c r="I19" i="4"/>
  <c r="L18" i="8"/>
  <c r="L23" i="8" s="1"/>
  <c r="L19" i="8"/>
  <c r="L18" i="4"/>
  <c r="L19" i="4"/>
  <c r="AK18" i="6"/>
  <c r="AK19" i="6"/>
  <c r="AH16" i="6"/>
  <c r="AH13" i="6"/>
  <c r="AH15" i="6"/>
  <c r="AH17" i="6"/>
  <c r="F22" i="4"/>
  <c r="AM18" i="8"/>
  <c r="AM23" i="8" s="1"/>
  <c r="AM19" i="8"/>
  <c r="T16" i="6"/>
  <c r="T13" i="6"/>
  <c r="T15" i="6"/>
  <c r="T17" i="6"/>
  <c r="D18" i="4"/>
  <c r="D23" i="4" s="1"/>
  <c r="D19" i="4"/>
  <c r="AJ18" i="6"/>
  <c r="AJ23" i="6" s="1"/>
  <c r="AJ19" i="6"/>
  <c r="AD23" i="6"/>
  <c r="AG18" i="4"/>
  <c r="AG23" i="4" s="1"/>
  <c r="AG19" i="4"/>
  <c r="AB18" i="8"/>
  <c r="AB19" i="8"/>
  <c r="S19" i="8"/>
  <c r="S18" i="8"/>
  <c r="AR19" i="8"/>
  <c r="AR18" i="8"/>
  <c r="AR23" i="8" s="1"/>
  <c r="T23" i="8"/>
  <c r="H16" i="8"/>
  <c r="H15" i="8"/>
  <c r="H13" i="8"/>
  <c r="H17" i="8"/>
  <c r="F16" i="6"/>
  <c r="F17" i="6"/>
  <c r="F15" i="6"/>
  <c r="F13" i="6"/>
  <c r="AA15" i="6"/>
  <c r="AA13" i="6"/>
  <c r="AA16" i="6"/>
  <c r="AA17" i="6"/>
  <c r="T22" i="4"/>
  <c r="AG18" i="6"/>
  <c r="AG19" i="6"/>
  <c r="O18" i="6"/>
  <c r="O23" i="6" s="1"/>
  <c r="O19" i="6"/>
  <c r="AH18" i="8"/>
  <c r="AH23" i="8" s="1"/>
  <c r="AH19" i="8"/>
  <c r="AB23" i="6"/>
  <c r="AC18" i="4"/>
  <c r="AC23" i="4" s="1"/>
  <c r="AC19" i="4"/>
  <c r="H22" i="4"/>
  <c r="AB23" i="8"/>
  <c r="P17" i="8"/>
  <c r="P15" i="8"/>
  <c r="P13" i="8"/>
  <c r="P16" i="8"/>
  <c r="L18" i="6"/>
  <c r="L23" i="6" s="1"/>
  <c r="L19" i="6"/>
  <c r="AF22" i="4"/>
  <c r="AR13" i="6"/>
  <c r="AR16" i="6"/>
  <c r="AR17" i="6"/>
  <c r="AR15" i="6"/>
  <c r="AO16" i="6"/>
  <c r="AO17" i="6"/>
  <c r="AO13" i="6"/>
  <c r="AO15" i="6"/>
  <c r="M18" i="4"/>
  <c r="M19" i="4"/>
  <c r="L23" i="4"/>
  <c r="AI13" i="6"/>
  <c r="AI16" i="6"/>
  <c r="AI15" i="6"/>
  <c r="AI17" i="6"/>
  <c r="Z16" i="6"/>
  <c r="Z15" i="6"/>
  <c r="Z13" i="6"/>
  <c r="Z17" i="6"/>
  <c r="AK16" i="8"/>
  <c r="AK17" i="8"/>
  <c r="AK13" i="8"/>
  <c r="AK15" i="8"/>
  <c r="K21" i="8"/>
  <c r="K32" i="8" s="1"/>
  <c r="Q23" i="8"/>
  <c r="F18" i="8"/>
  <c r="F23" i="8" s="1"/>
  <c r="F19" i="8"/>
  <c r="H18" i="6"/>
  <c r="H23" i="6" s="1"/>
  <c r="H19" i="6"/>
  <c r="AI17" i="8"/>
  <c r="AI15" i="8"/>
  <c r="AI13" i="8"/>
  <c r="AI16" i="8"/>
  <c r="AJ18" i="8"/>
  <c r="AJ23" i="8" s="1"/>
  <c r="AJ19" i="8"/>
  <c r="AU19" i="6"/>
  <c r="AU18" i="6"/>
  <c r="AU23" i="6" s="1"/>
  <c r="Z22" i="4"/>
  <c r="X18" i="8"/>
  <c r="X23" i="8" s="1"/>
  <c r="X19" i="8"/>
  <c r="M23" i="4"/>
  <c r="R18" i="4"/>
  <c r="R19" i="4"/>
  <c r="N21" i="8"/>
  <c r="N32" i="8" s="1"/>
  <c r="Q22" i="4"/>
  <c r="E23" i="8"/>
  <c r="AT22" i="4"/>
  <c r="Q23" i="6"/>
  <c r="AE16" i="6"/>
  <c r="AE15" i="6"/>
  <c r="AE17" i="6"/>
  <c r="AE13" i="6"/>
  <c r="M23" i="8"/>
  <c r="AD13" i="8"/>
  <c r="AD16" i="8"/>
  <c r="AD15" i="8"/>
  <c r="AD17" i="8"/>
  <c r="J21" i="4"/>
  <c r="J32" i="4" s="1"/>
  <c r="J33" i="4" s="1"/>
  <c r="AT13" i="6"/>
  <c r="AT16" i="6"/>
  <c r="AT15" i="6"/>
  <c r="AT17" i="6"/>
  <c r="AK23" i="6"/>
  <c r="C22" i="6"/>
  <c r="N21" i="6"/>
  <c r="N32" i="6" s="1"/>
  <c r="E18" i="8"/>
  <c r="E19" i="8"/>
  <c r="AC13" i="8"/>
  <c r="AC16" i="8"/>
  <c r="AC17" i="8"/>
  <c r="AC15" i="8"/>
  <c r="V13" i="8"/>
  <c r="V16" i="8"/>
  <c r="V15" i="8"/>
  <c r="V17" i="8"/>
  <c r="Q19" i="8"/>
  <c r="Q18" i="8"/>
  <c r="AN13" i="8"/>
  <c r="AN16" i="8"/>
  <c r="AN15" i="8"/>
  <c r="AN17" i="8"/>
  <c r="J16" i="8"/>
  <c r="J13" i="8"/>
  <c r="J17" i="8"/>
  <c r="J15" i="8"/>
  <c r="AS23" i="8"/>
  <c r="AN18" i="6"/>
  <c r="AN23" i="6" s="1"/>
  <c r="AN19" i="6"/>
  <c r="AF19" i="6"/>
  <c r="AF18" i="6"/>
  <c r="AF23" i="6" s="1"/>
  <c r="AR22" i="8" l="1"/>
  <c r="F22" i="8"/>
  <c r="P22" i="6"/>
  <c r="AJ22" i="6"/>
  <c r="AJ22" i="8"/>
  <c r="AC22" i="4"/>
  <c r="D22" i="6"/>
  <c r="AU22" i="6"/>
  <c r="L22" i="8"/>
  <c r="AU22" i="4"/>
  <c r="AN22" i="6"/>
  <c r="L22" i="6"/>
  <c r="AM22" i="8"/>
  <c r="AG22" i="8"/>
  <c r="R22" i="8"/>
  <c r="AG22" i="4"/>
  <c r="I22" i="4"/>
  <c r="AA18" i="6"/>
  <c r="AA23" i="6" s="1"/>
  <c r="AA19" i="6"/>
  <c r="R22" i="4"/>
  <c r="AH22" i="8"/>
  <c r="S22" i="8"/>
  <c r="V23" i="6"/>
  <c r="O22" i="8"/>
  <c r="AT22" i="8"/>
  <c r="Q22" i="8"/>
  <c r="AD22" i="6"/>
  <c r="G22" i="8"/>
  <c r="D22" i="4"/>
  <c r="AO21" i="4"/>
  <c r="AO32" i="4" s="1"/>
  <c r="AO33" i="4" s="1"/>
  <c r="AA21" i="4"/>
  <c r="AA32" i="4" s="1"/>
  <c r="AA33" i="4" s="1"/>
  <c r="O22" i="6"/>
  <c r="AB22" i="6"/>
  <c r="H18" i="8"/>
  <c r="H23" i="8" s="1"/>
  <c r="H19" i="8"/>
  <c r="F21" i="4"/>
  <c r="F32" i="4" s="1"/>
  <c r="F33" i="4" s="1"/>
  <c r="C21" i="8"/>
  <c r="C32" i="8" s="1"/>
  <c r="C33" i="8" s="1"/>
  <c r="AB21" i="4"/>
  <c r="AB32" i="4" s="1"/>
  <c r="AB33" i="4" s="1"/>
  <c r="AM19" i="6"/>
  <c r="AM18" i="6"/>
  <c r="O21" i="4"/>
  <c r="O32" i="4" s="1"/>
  <c r="O33" i="4" s="1"/>
  <c r="Z18" i="6"/>
  <c r="Z19" i="6"/>
  <c r="P18" i="8"/>
  <c r="P23" i="8" s="1"/>
  <c r="P19" i="8"/>
  <c r="T22" i="8"/>
  <c r="X21" i="4"/>
  <c r="X32" i="4" s="1"/>
  <c r="X33" i="4" s="1"/>
  <c r="AP23" i="8"/>
  <c r="AU18" i="8"/>
  <c r="AU23" i="8" s="1"/>
  <c r="AU19" i="8"/>
  <c r="C21" i="4"/>
  <c r="C32" i="4" s="1"/>
  <c r="C33" i="4" s="1"/>
  <c r="W21" i="4"/>
  <c r="W32" i="4" s="1"/>
  <c r="W33" i="4" s="1"/>
  <c r="AO18" i="6"/>
  <c r="AO23" i="6" s="1"/>
  <c r="AO19" i="6"/>
  <c r="F23" i="6"/>
  <c r="AQ19" i="8"/>
  <c r="AQ18" i="8"/>
  <c r="AQ23" i="8" s="1"/>
  <c r="Z18" i="8"/>
  <c r="Z23" i="8" s="1"/>
  <c r="Z19" i="8"/>
  <c r="AA18" i="8"/>
  <c r="AA23" i="8" s="1"/>
  <c r="AA19" i="8"/>
  <c r="V18" i="6"/>
  <c r="V19" i="6"/>
  <c r="AE19" i="8"/>
  <c r="AE18" i="8"/>
  <c r="AE23" i="8" s="1"/>
  <c r="AN18" i="8"/>
  <c r="AN19" i="8"/>
  <c r="AN23" i="8"/>
  <c r="X22" i="8"/>
  <c r="AI18" i="8"/>
  <c r="AI23" i="8" s="1"/>
  <c r="AI19" i="8"/>
  <c r="AP19" i="8"/>
  <c r="AP18" i="8"/>
  <c r="AN21" i="4"/>
  <c r="AN32" i="4" s="1"/>
  <c r="AN33" i="4" s="1"/>
  <c r="AI21" i="4"/>
  <c r="AI32" i="4" s="1"/>
  <c r="AI33" i="4" s="1"/>
  <c r="AT18" i="6"/>
  <c r="AT23" i="6" s="1"/>
  <c r="AT19" i="6"/>
  <c r="S22" i="6"/>
  <c r="AE18" i="6"/>
  <c r="AE23" i="6" s="1"/>
  <c r="AE19" i="6"/>
  <c r="AI19" i="6"/>
  <c r="AI18" i="6"/>
  <c r="AI23" i="6" s="1"/>
  <c r="I22" i="8"/>
  <c r="AE21" i="4"/>
  <c r="AE32" i="4" s="1"/>
  <c r="AE33" i="4" s="1"/>
  <c r="AS18" i="6"/>
  <c r="AS19" i="6"/>
  <c r="M19" i="6"/>
  <c r="M18" i="6"/>
  <c r="M23" i="6" s="1"/>
  <c r="H22" i="6"/>
  <c r="AB22" i="8"/>
  <c r="AH18" i="6"/>
  <c r="AH23" i="6" s="1"/>
  <c r="AH19" i="6"/>
  <c r="AG22" i="6"/>
  <c r="AS23" i="6"/>
  <c r="R19" i="6"/>
  <c r="R18" i="6"/>
  <c r="D18" i="8"/>
  <c r="D23" i="8" s="1"/>
  <c r="D19" i="8"/>
  <c r="AD21" i="4"/>
  <c r="AD32" i="4" s="1"/>
  <c r="AD33" i="4" s="1"/>
  <c r="E21" i="4"/>
  <c r="E32" i="4" s="1"/>
  <c r="E33" i="4" s="1"/>
  <c r="J18" i="8"/>
  <c r="J23" i="8" s="1"/>
  <c r="J19" i="8"/>
  <c r="V18" i="8"/>
  <c r="V23" i="8" s="1"/>
  <c r="V19" i="8"/>
  <c r="AC22" i="6"/>
  <c r="AR18" i="6"/>
  <c r="AR23" i="6" s="1"/>
  <c r="AR19" i="6"/>
  <c r="F18" i="6"/>
  <c r="F19" i="6"/>
  <c r="E18" i="6"/>
  <c r="E23" i="6" s="1"/>
  <c r="E19" i="6"/>
  <c r="W18" i="6"/>
  <c r="W23" i="6" s="1"/>
  <c r="W19" i="6"/>
  <c r="R23" i="6"/>
  <c r="I18" i="6"/>
  <c r="I23" i="6" s="1"/>
  <c r="I19" i="6"/>
  <c r="Z23" i="6"/>
  <c r="M22" i="8"/>
  <c r="Q21" i="4"/>
  <c r="Q32" i="4" s="1"/>
  <c r="Q33" i="4"/>
  <c r="AS22" i="8"/>
  <c r="Q22" i="6"/>
  <c r="AK18" i="8"/>
  <c r="AK23" i="8" s="1"/>
  <c r="AK19" i="8"/>
  <c r="L22" i="4"/>
  <c r="G18" i="6"/>
  <c r="G23" i="6" s="1"/>
  <c r="G19" i="6"/>
  <c r="AQ18" i="6"/>
  <c r="AQ23" i="6" s="1"/>
  <c r="AQ19" i="6"/>
  <c r="X18" i="6"/>
  <c r="X23" i="6" s="1"/>
  <c r="X19" i="6"/>
  <c r="G21" i="4"/>
  <c r="G32" i="4" s="1"/>
  <c r="G33" i="4" s="1"/>
  <c r="AM21" i="4"/>
  <c r="AM32" i="4" s="1"/>
  <c r="AM33" i="4" s="1"/>
  <c r="AS21" i="4"/>
  <c r="AS32" i="4" s="1"/>
  <c r="AS33" i="4" s="1"/>
  <c r="P21" i="4"/>
  <c r="P32" i="4" s="1"/>
  <c r="P33" i="4"/>
  <c r="E22" i="8"/>
  <c r="M22" i="4"/>
  <c r="C21" i="6"/>
  <c r="C32" i="6" s="1"/>
  <c r="C33" i="6" s="1"/>
  <c r="AK22" i="6"/>
  <c r="H21" i="4"/>
  <c r="H32" i="4" s="1"/>
  <c r="H33" i="4" s="1"/>
  <c r="T21" i="4"/>
  <c r="T32" i="4" s="1"/>
  <c r="T33" i="4" s="1"/>
  <c r="T18" i="6"/>
  <c r="T23" i="6" s="1"/>
  <c r="T19" i="6"/>
  <c r="J18" i="6"/>
  <c r="J23" i="6" s="1"/>
  <c r="J19" i="6"/>
  <c r="AO21" i="8"/>
  <c r="AO32" i="8" s="1"/>
  <c r="AO33" i="8" s="1"/>
  <c r="AF19" i="8"/>
  <c r="AF18" i="8"/>
  <c r="AK21" i="4"/>
  <c r="AK32" i="4" s="1"/>
  <c r="AK33" i="4" s="1"/>
  <c r="AC19" i="8"/>
  <c r="AC18" i="8"/>
  <c r="AC23" i="8" s="1"/>
  <c r="AF22" i="6"/>
  <c r="AP22" i="6"/>
  <c r="AD19" i="8"/>
  <c r="AD18" i="8"/>
  <c r="AD23" i="8" s="1"/>
  <c r="AT21" i="4"/>
  <c r="AT32" i="4" s="1"/>
  <c r="AT33" i="4" s="1"/>
  <c r="Z21" i="4"/>
  <c r="Z32" i="4" s="1"/>
  <c r="Z33" i="4" s="1"/>
  <c r="AF21" i="4"/>
  <c r="AF32" i="4" s="1"/>
  <c r="AF33" i="4" s="1"/>
  <c r="S21" i="4"/>
  <c r="S32" i="4" s="1"/>
  <c r="S33" i="4" s="1"/>
  <c r="W18" i="8"/>
  <c r="W23" i="8" s="1"/>
  <c r="W19" i="8"/>
  <c r="AM23" i="6"/>
  <c r="AF23" i="8"/>
  <c r="AJ21" i="4"/>
  <c r="AJ32" i="4" s="1"/>
  <c r="AJ33" i="4" s="1"/>
  <c r="AQ21" i="4"/>
  <c r="AQ32" i="4" s="1"/>
  <c r="AQ33" i="4" s="1"/>
  <c r="AK22" i="8" l="1"/>
  <c r="J22" i="6"/>
  <c r="M22" i="6"/>
  <c r="P22" i="8"/>
  <c r="AE22" i="8"/>
  <c r="AC22" i="8"/>
  <c r="AA22" i="6"/>
  <c r="D22" i="8"/>
  <c r="AR22" i="6"/>
  <c r="AT22" i="6"/>
  <c r="W22" i="8"/>
  <c r="AA22" i="8"/>
  <c r="AU22" i="8"/>
  <c r="AD22" i="8"/>
  <c r="T22" i="6"/>
  <c r="AQ22" i="6"/>
  <c r="G22" i="6"/>
  <c r="W22" i="6"/>
  <c r="E22" i="6"/>
  <c r="AI22" i="6"/>
  <c r="I22" i="6"/>
  <c r="AI22" i="8"/>
  <c r="Z22" i="8"/>
  <c r="X22" i="6"/>
  <c r="AH22" i="6"/>
  <c r="AQ22" i="8"/>
  <c r="I21" i="8"/>
  <c r="I32" i="8" s="1"/>
  <c r="I33" i="8" s="1"/>
  <c r="AT21" i="8"/>
  <c r="AT32" i="8" s="1"/>
  <c r="AT33" i="8" s="1"/>
  <c r="L21" i="6"/>
  <c r="L32" i="6" s="1"/>
  <c r="L33" i="6" s="1"/>
  <c r="AC21" i="4"/>
  <c r="AC32" i="4" s="1"/>
  <c r="AC33" i="4" s="1"/>
  <c r="Z22" i="6"/>
  <c r="M21" i="4"/>
  <c r="M32" i="4" s="1"/>
  <c r="M33" i="4" s="1"/>
  <c r="AO22" i="6"/>
  <c r="O21" i="8"/>
  <c r="O32" i="8" s="1"/>
  <c r="O33" i="8" s="1"/>
  <c r="I21" i="4"/>
  <c r="I32" i="4" s="1"/>
  <c r="I33" i="4" s="1"/>
  <c r="AN21" i="6"/>
  <c r="AN32" i="6" s="1"/>
  <c r="AN33" i="6" s="1"/>
  <c r="AJ21" i="8"/>
  <c r="AJ32" i="8" s="1"/>
  <c r="AJ33" i="8" s="1"/>
  <c r="X21" i="8"/>
  <c r="X32" i="8" s="1"/>
  <c r="X33" i="8" s="1"/>
  <c r="V22" i="8"/>
  <c r="H21" i="6"/>
  <c r="H32" i="6" s="1"/>
  <c r="H33" i="6" s="1"/>
  <c r="AN22" i="8"/>
  <c r="D21" i="4"/>
  <c r="D32" i="4" s="1"/>
  <c r="D33" i="4" s="1"/>
  <c r="V22" i="6"/>
  <c r="AP21" i="6"/>
  <c r="AP32" i="6" s="1"/>
  <c r="AP33" i="6" s="1"/>
  <c r="Q21" i="6"/>
  <c r="Q32" i="6" s="1"/>
  <c r="Q33" i="6" s="1"/>
  <c r="J22" i="8"/>
  <c r="AS22" i="6"/>
  <c r="AP22" i="8"/>
  <c r="AG21" i="4"/>
  <c r="AG32" i="4" s="1"/>
  <c r="AG33" i="4" s="1"/>
  <c r="AU21" i="4"/>
  <c r="AU32" i="4" s="1"/>
  <c r="AU33" i="4" s="1"/>
  <c r="AJ21" i="6"/>
  <c r="AJ32" i="6" s="1"/>
  <c r="AJ33" i="6" s="1"/>
  <c r="H22" i="8"/>
  <c r="F22" i="6"/>
  <c r="G21" i="8"/>
  <c r="G32" i="8" s="1"/>
  <c r="G33" i="8" s="1"/>
  <c r="S21" i="8"/>
  <c r="S32" i="8" s="1"/>
  <c r="S33" i="8" s="1"/>
  <c r="AB21" i="8"/>
  <c r="AB32" i="8" s="1"/>
  <c r="AB33" i="8" s="1"/>
  <c r="AS21" i="8"/>
  <c r="AS32" i="8" s="1"/>
  <c r="AS33" i="8" s="1"/>
  <c r="AG21" i="6"/>
  <c r="AG32" i="6" s="1"/>
  <c r="AG33" i="6" s="1"/>
  <c r="R21" i="8"/>
  <c r="R32" i="8" s="1"/>
  <c r="R33" i="8" s="1"/>
  <c r="L21" i="8"/>
  <c r="L32" i="8" s="1"/>
  <c r="L33" i="8" s="1"/>
  <c r="P21" i="6"/>
  <c r="P32" i="6" s="1"/>
  <c r="P33" i="6" s="1"/>
  <c r="R22" i="6"/>
  <c r="AE22" i="6"/>
  <c r="S21" i="6"/>
  <c r="S32" i="6" s="1"/>
  <c r="S33" i="6" s="1"/>
  <c r="AB21" i="6"/>
  <c r="AB32" i="6" s="1"/>
  <c r="AB33" i="6" s="1"/>
  <c r="AD21" i="6"/>
  <c r="AD32" i="6" s="1"/>
  <c r="AD33" i="6" s="1"/>
  <c r="AH21" i="8"/>
  <c r="AH32" i="8" s="1"/>
  <c r="AH33" i="8" s="1"/>
  <c r="AC21" i="6"/>
  <c r="AC32" i="6" s="1"/>
  <c r="AC33" i="6" s="1"/>
  <c r="AF21" i="6"/>
  <c r="AF32" i="6" s="1"/>
  <c r="AF33" i="6" s="1"/>
  <c r="AG21" i="8"/>
  <c r="AG32" i="8" s="1"/>
  <c r="AG33" i="8" s="1"/>
  <c r="AU21" i="6"/>
  <c r="AU32" i="6" s="1"/>
  <c r="AU33" i="6" s="1"/>
  <c r="F21" i="8"/>
  <c r="F32" i="8" s="1"/>
  <c r="F33" i="8" s="1"/>
  <c r="AF22" i="8"/>
  <c r="T21" i="8"/>
  <c r="T32" i="8" s="1"/>
  <c r="T33" i="8" s="1"/>
  <c r="O21" i="6"/>
  <c r="O32" i="6" s="1"/>
  <c r="O33" i="6"/>
  <c r="R21" i="4"/>
  <c r="R32" i="4" s="1"/>
  <c r="R33" i="4" s="1"/>
  <c r="E21" i="8"/>
  <c r="E32" i="8" s="1"/>
  <c r="E33" i="8" s="1"/>
  <c r="AM22" i="6"/>
  <c r="AK21" i="6"/>
  <c r="AK32" i="6" s="1"/>
  <c r="AK33" i="6" s="1"/>
  <c r="L21" i="4"/>
  <c r="L32" i="4" s="1"/>
  <c r="L33" i="4" s="1"/>
  <c r="M21" i="8"/>
  <c r="M32" i="8" s="1"/>
  <c r="M33" i="8" s="1"/>
  <c r="Q21" i="8"/>
  <c r="Q32" i="8" s="1"/>
  <c r="Q33" i="8" s="1"/>
  <c r="AM21" i="8"/>
  <c r="AM32" i="8" s="1"/>
  <c r="AM33" i="8" s="1"/>
  <c r="D21" i="6"/>
  <c r="D32" i="6" s="1"/>
  <c r="D33" i="6" s="1"/>
  <c r="AR21" i="8"/>
  <c r="AR32" i="8" s="1"/>
  <c r="AR33" i="8" s="1"/>
  <c r="X21" i="6" l="1"/>
  <c r="X32" i="6" s="1"/>
  <c r="X33" i="6"/>
  <c r="W21" i="6"/>
  <c r="W32" i="6" s="1"/>
  <c r="W33" i="6" s="1"/>
  <c r="AA21" i="8"/>
  <c r="AA32" i="8" s="1"/>
  <c r="AA33" i="8"/>
  <c r="AC21" i="8"/>
  <c r="AC32" i="8" s="1"/>
  <c r="AC33" i="8" s="1"/>
  <c r="AN21" i="8"/>
  <c r="AN32" i="8" s="1"/>
  <c r="AN33" i="8" s="1"/>
  <c r="Z21" i="8"/>
  <c r="Z32" i="8" s="1"/>
  <c r="Z33" i="8"/>
  <c r="G21" i="6"/>
  <c r="G32" i="6" s="1"/>
  <c r="G33" i="6" s="1"/>
  <c r="W21" i="8"/>
  <c r="W32" i="8" s="1"/>
  <c r="W33" i="8"/>
  <c r="AE21" i="8"/>
  <c r="AE32" i="8" s="1"/>
  <c r="AE33" i="8" s="1"/>
  <c r="AS21" i="6"/>
  <c r="AS32" i="6" s="1"/>
  <c r="AS33" i="6" s="1"/>
  <c r="J21" i="8"/>
  <c r="J32" i="8" s="1"/>
  <c r="J33" i="8" s="1"/>
  <c r="AI21" i="8"/>
  <c r="AI32" i="8" s="1"/>
  <c r="AI33" i="8"/>
  <c r="AQ21" i="6"/>
  <c r="AQ32" i="6" s="1"/>
  <c r="AQ33" i="6" s="1"/>
  <c r="AT21" i="6"/>
  <c r="AT32" i="6" s="1"/>
  <c r="AT33" i="6" s="1"/>
  <c r="P21" i="8"/>
  <c r="P32" i="8" s="1"/>
  <c r="P33" i="8"/>
  <c r="AP21" i="8"/>
  <c r="AP32" i="8" s="1"/>
  <c r="AP33" i="8" s="1"/>
  <c r="AE21" i="6"/>
  <c r="AE32" i="6" s="1"/>
  <c r="AE33" i="6" s="1"/>
  <c r="V21" i="8"/>
  <c r="V32" i="8" s="1"/>
  <c r="V33" i="8" s="1"/>
  <c r="AO21" i="6"/>
  <c r="AO32" i="6" s="1"/>
  <c r="AO33" i="6" s="1"/>
  <c r="I21" i="6"/>
  <c r="I32" i="6" s="1"/>
  <c r="I33" i="6"/>
  <c r="T21" i="6"/>
  <c r="T32" i="6" s="1"/>
  <c r="T33" i="6" s="1"/>
  <c r="AR21" i="6"/>
  <c r="AR32" i="6" s="1"/>
  <c r="AR33" i="6" s="1"/>
  <c r="M21" i="6"/>
  <c r="M32" i="6" s="1"/>
  <c r="M33" i="6" s="1"/>
  <c r="H21" i="8"/>
  <c r="H32" i="8" s="1"/>
  <c r="H33" i="8" s="1"/>
  <c r="AQ21" i="8"/>
  <c r="AQ32" i="8" s="1"/>
  <c r="AQ33" i="8"/>
  <c r="AI21" i="6"/>
  <c r="AI32" i="6" s="1"/>
  <c r="AI33" i="6" s="1"/>
  <c r="AD21" i="8"/>
  <c r="AD32" i="8" s="1"/>
  <c r="AD33" i="8" s="1"/>
  <c r="D21" i="8"/>
  <c r="D32" i="8" s="1"/>
  <c r="D33" i="8"/>
  <c r="J21" i="6"/>
  <c r="J32" i="6" s="1"/>
  <c r="J33" i="6" s="1"/>
  <c r="AM21" i="6"/>
  <c r="AM32" i="6" s="1"/>
  <c r="AM33" i="6" s="1"/>
  <c r="R21" i="6"/>
  <c r="R32" i="6" s="1"/>
  <c r="R33" i="6"/>
  <c r="F21" i="6"/>
  <c r="F32" i="6" s="1"/>
  <c r="F33" i="6" s="1"/>
  <c r="AF21" i="8"/>
  <c r="AF32" i="8" s="1"/>
  <c r="AF33" i="8"/>
  <c r="V21" i="6"/>
  <c r="V32" i="6" s="1"/>
  <c r="V33" i="6" s="1"/>
  <c r="Z21" i="6"/>
  <c r="Z32" i="6" s="1"/>
  <c r="Z33" i="6" s="1"/>
  <c r="AH21" i="6"/>
  <c r="AH32" i="6" s="1"/>
  <c r="AH33" i="6" s="1"/>
  <c r="E21" i="6"/>
  <c r="E32" i="6" s="1"/>
  <c r="E33" i="6" s="1"/>
  <c r="AU21" i="8"/>
  <c r="AU32" i="8" s="1"/>
  <c r="AU33" i="8" s="1"/>
  <c r="AA21" i="6"/>
  <c r="AA32" i="6" s="1"/>
  <c r="AA33" i="6" s="1"/>
  <c r="AK21" i="8"/>
  <c r="AK32" i="8" s="1"/>
  <c r="AK33" i="8" s="1"/>
</calcChain>
</file>

<file path=xl/sharedStrings.xml><?xml version="1.0" encoding="utf-8"?>
<sst xmlns="http://schemas.openxmlformats.org/spreadsheetml/2006/main" count="453" uniqueCount="97">
  <si>
    <t>Notification_rate</t>
  </si>
  <si>
    <t>TB_treatment_success</t>
  </si>
  <si>
    <t>TB_rapid_progression</t>
  </si>
  <si>
    <t>TB_reactivation_rate</t>
  </si>
  <si>
    <t>TB_mortality</t>
  </si>
  <si>
    <t>TB_diagnosis_rate</t>
  </si>
  <si>
    <t>Immunity</t>
  </si>
  <si>
    <t>Population</t>
  </si>
  <si>
    <t>TB_estimated_incidence</t>
  </si>
  <si>
    <t>TB_estimated_cases</t>
  </si>
  <si>
    <t>Model parameters</t>
  </si>
  <si>
    <t>Parameter description</t>
  </si>
  <si>
    <t>N</t>
  </si>
  <si>
    <t>Population Size</t>
  </si>
  <si>
    <t>beta</t>
  </si>
  <si>
    <t>Transmisison rate (number of individuals (per 100,000) per person-year)</t>
  </si>
  <si>
    <t>phi</t>
  </si>
  <si>
    <t>reactivation rate, per year</t>
  </si>
  <si>
    <t>p</t>
  </si>
  <si>
    <t>Probability of rapid progression, given exposure</t>
  </si>
  <si>
    <t>mu</t>
  </si>
  <si>
    <t>Background mortality rate, per year</t>
  </si>
  <si>
    <t>mu.A</t>
  </si>
  <si>
    <t>Mortality rate among active TB, per year</t>
  </si>
  <si>
    <t>omega</t>
  </si>
  <si>
    <t>TB diagnosis rate, per year</t>
  </si>
  <si>
    <t>tau</t>
  </si>
  <si>
    <t>Probability of treatment success</t>
  </si>
  <si>
    <t>xi</t>
  </si>
  <si>
    <t>Reduction in transmission rates due to immunity imparted from previous infection</t>
  </si>
  <si>
    <t>R0</t>
  </si>
  <si>
    <t>Reproductive number, new infections resulting from one infection in a naïve population</t>
  </si>
  <si>
    <t>q.a</t>
  </si>
  <si>
    <t>q.b</t>
  </si>
  <si>
    <t>q.c</t>
  </si>
  <si>
    <t>q.sol1</t>
  </si>
  <si>
    <t>q.sol2</t>
  </si>
  <si>
    <t>U*</t>
  </si>
  <si>
    <t>equilibrium, Uninfected</t>
  </si>
  <si>
    <t>L*</t>
  </si>
  <si>
    <t>equilibrium, LTBI</t>
  </si>
  <si>
    <t>A*</t>
  </si>
  <si>
    <t>equilibrium, Active TB, prevalence</t>
  </si>
  <si>
    <t>Estimated transmission rate</t>
  </si>
  <si>
    <t>Estimated incidence rate</t>
  </si>
  <si>
    <t xml:space="preserve">Estimated fraction of recent transmission </t>
  </si>
  <si>
    <t>Model</t>
  </si>
  <si>
    <t>TB_estimated_prevalence</t>
  </si>
  <si>
    <t>VDC</t>
  </si>
  <si>
    <t>NA</t>
  </si>
  <si>
    <t>TB_notification_rates</t>
  </si>
  <si>
    <t>NaN</t>
  </si>
  <si>
    <t>Agara</t>
  </si>
  <si>
    <t>Ambhanjyang</t>
  </si>
  <si>
    <t>Bajrabarahi</t>
  </si>
  <si>
    <t>Basamadi</t>
  </si>
  <si>
    <t>Betini</t>
  </si>
  <si>
    <t>Bhaise</t>
  </si>
  <si>
    <t>BhartaPundyadevi</t>
  </si>
  <si>
    <t>Bhimfedi</t>
  </si>
  <si>
    <t>Budhichaur</t>
  </si>
  <si>
    <t>Chitlang</t>
  </si>
  <si>
    <t>Churiyamai</t>
  </si>
  <si>
    <t>Daman</t>
  </si>
  <si>
    <t>Dandakharka</t>
  </si>
  <si>
    <t>Dhimal</t>
  </si>
  <si>
    <t>Fakhel</t>
  </si>
  <si>
    <t>Faparbari</t>
  </si>
  <si>
    <t>Gogane</t>
  </si>
  <si>
    <t>Handikhola</t>
  </si>
  <si>
    <t>Hatiya</t>
  </si>
  <si>
    <t>HetaudaN.P.</t>
  </si>
  <si>
    <t>Hurnamadi</t>
  </si>
  <si>
    <t>IpaPanchakanya</t>
  </si>
  <si>
    <t>Kalikatar</t>
  </si>
  <si>
    <t>Kankada</t>
  </si>
  <si>
    <t>Khairang</t>
  </si>
  <si>
    <t>Kogate</t>
  </si>
  <si>
    <t>Kulekhani</t>
  </si>
  <si>
    <t>Makwanpurgadhi</t>
  </si>
  <si>
    <t>Manahari</t>
  </si>
  <si>
    <t>Manthali</t>
  </si>
  <si>
    <t>Markhu</t>
  </si>
  <si>
    <t>Namtar</t>
  </si>
  <si>
    <t>Nibuwatar</t>
  </si>
  <si>
    <t>PadamPokhari</t>
  </si>
  <si>
    <t>Palung</t>
  </si>
  <si>
    <t>Parsa Wildlife Reser</t>
  </si>
  <si>
    <t>Raigaun</t>
  </si>
  <si>
    <t>Raksirang</t>
  </si>
  <si>
    <t>SarikhetPalase</t>
  </si>
  <si>
    <t>Shikharpur</t>
  </si>
  <si>
    <t>ShreepurChhatiwan</t>
  </si>
  <si>
    <t>SisneriMahadevsthan</t>
  </si>
  <si>
    <t>Sukaura</t>
  </si>
  <si>
    <t>Thingan</t>
  </si>
  <si>
    <t>TistungDeurali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</si>
</sst>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Arial Narrow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sz val="11"/>
      <color rgb="FF000000"/>
      <name val="Arial Narrow"/>
      <family val="2"/>
    </font>
    <font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D8E4BC"/>
        <bgColor rgb="FF000000"/>
      </patternFill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2" borderId="0" applyNumberFormat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1" applyFont="1"/>
    <xf numFmtId="0" fontId="3" fillId="0" borderId="0" xfId="2" applyFont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10" fillId="0" borderId="0" xfId="0" applyFont="1"/>
    <xf numFmtId="0" fontId="6" fillId="3" borderId="0" xfId="0" applyFont="1" applyFill="1" applyAlignment="1">
      <alignment horizontal="center"/>
    </xf>
  </cellXfs>
  <cellStyles count="167">
    <cellStyle name="40% - Accent3" xfId="1" builtinId="39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  <cellStyle name="Normal 2" xfId="2" xr:uid="{00000000-0005-0000-0000-0000A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"/>
  <sheetViews>
    <sheetView workbookViewId="0">
      <selection activeCell="B3" sqref="B3"/>
    </sheetView>
  </sheetViews>
  <sheetFormatPr baseColWidth="10" defaultRowHeight="16" x14ac:dyDescent="0.2"/>
  <cols>
    <col min="1" max="1" width="27" bestFit="1" customWidth="1"/>
  </cols>
  <sheetData>
    <row r="1" spans="1:46" x14ac:dyDescent="0.2">
      <c r="A1" t="s">
        <v>48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  <c r="U1" t="s">
        <v>71</v>
      </c>
      <c r="V1" t="s">
        <v>72</v>
      </c>
      <c r="W1" t="s">
        <v>73</v>
      </c>
      <c r="X1" t="s">
        <v>74</v>
      </c>
      <c r="Y1" t="s">
        <v>75</v>
      </c>
      <c r="Z1" t="s">
        <v>76</v>
      </c>
      <c r="AA1" t="s">
        <v>77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  <c r="AI1" t="s">
        <v>85</v>
      </c>
      <c r="AJ1" t="s">
        <v>86</v>
      </c>
      <c r="AK1" t="s">
        <v>87</v>
      </c>
      <c r="AL1" t="s">
        <v>88</v>
      </c>
      <c r="AM1" t="s">
        <v>89</v>
      </c>
      <c r="AN1" t="s">
        <v>90</v>
      </c>
      <c r="AO1" t="s">
        <v>91</v>
      </c>
      <c r="AP1" t="s">
        <v>92</v>
      </c>
      <c r="AQ1" t="s">
        <v>93</v>
      </c>
      <c r="AR1" t="s">
        <v>94</v>
      </c>
      <c r="AS1" t="s">
        <v>95</v>
      </c>
      <c r="AT1" t="s">
        <v>96</v>
      </c>
    </row>
    <row r="2" spans="1:46" x14ac:dyDescent="0.2">
      <c r="A2" t="s">
        <v>50</v>
      </c>
      <c r="B2">
        <v>78.804894203713999</v>
      </c>
      <c r="C2">
        <v>190.61475684893799</v>
      </c>
      <c r="D2">
        <v>109.70970739008899</v>
      </c>
      <c r="E2">
        <v>160.723357687484</v>
      </c>
      <c r="F2">
        <v>84.294470919524699</v>
      </c>
      <c r="G2">
        <v>97.638156196198594</v>
      </c>
      <c r="H2">
        <v>101.27430684034501</v>
      </c>
      <c r="I2">
        <v>162.70923651662599</v>
      </c>
      <c r="J2">
        <v>0</v>
      </c>
      <c r="K2">
        <v>45.849986537123101</v>
      </c>
      <c r="L2">
        <v>107.994116973351</v>
      </c>
      <c r="M2">
        <v>0</v>
      </c>
      <c r="N2">
        <v>35.478447193907201</v>
      </c>
      <c r="O2">
        <v>32.009014550619099</v>
      </c>
      <c r="P2">
        <v>31.223980016652799</v>
      </c>
      <c r="Q2">
        <v>222.57252240230201</v>
      </c>
      <c r="R2">
        <v>106.28361621952401</v>
      </c>
      <c r="S2">
        <v>196.56477299190499</v>
      </c>
      <c r="T2" t="s">
        <v>51</v>
      </c>
      <c r="U2">
        <v>228.11316806663999</v>
      </c>
      <c r="V2">
        <v>119.218918590391</v>
      </c>
      <c r="W2">
        <v>57.208237986269999</v>
      </c>
      <c r="X2" t="s">
        <v>51</v>
      </c>
      <c r="Y2">
        <v>72.108244674188796</v>
      </c>
      <c r="Z2">
        <v>41.767209668071096</v>
      </c>
      <c r="AA2">
        <v>74.183976261127597</v>
      </c>
      <c r="AB2">
        <v>142.070309702689</v>
      </c>
      <c r="AC2">
        <v>54.881678956094198</v>
      </c>
      <c r="AD2">
        <v>437.67638385170602</v>
      </c>
      <c r="AE2">
        <v>222.99539642082399</v>
      </c>
      <c r="AF2">
        <v>14.947021776017101</v>
      </c>
      <c r="AG2">
        <v>79.875481378248594</v>
      </c>
      <c r="AH2">
        <v>88.181922030176807</v>
      </c>
      <c r="AI2">
        <v>198.61625192924501</v>
      </c>
      <c r="AJ2">
        <v>88.525991788314997</v>
      </c>
      <c r="AK2" t="s">
        <v>51</v>
      </c>
      <c r="AL2">
        <v>178.38834569340099</v>
      </c>
      <c r="AM2">
        <v>14.224127876047501</v>
      </c>
      <c r="AN2">
        <v>95.800567085824795</v>
      </c>
      <c r="AO2">
        <v>152.552549498129</v>
      </c>
      <c r="AP2">
        <v>230.084720211708</v>
      </c>
      <c r="AQ2">
        <v>71.930404842649807</v>
      </c>
      <c r="AR2">
        <v>67.086449869264001</v>
      </c>
      <c r="AS2">
        <v>99.1350576371225</v>
      </c>
      <c r="AT2">
        <v>60.083544738398103</v>
      </c>
    </row>
    <row r="3" spans="1:46" x14ac:dyDescent="0.2">
      <c r="A3" t="s">
        <v>0</v>
      </c>
      <c r="B3">
        <v>0.5</v>
      </c>
      <c r="C3">
        <f>$B$3</f>
        <v>0.5</v>
      </c>
      <c r="D3">
        <f t="shared" ref="D3:AT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</row>
    <row r="4" spans="1:46" x14ac:dyDescent="0.2">
      <c r="A4" t="s">
        <v>1</v>
      </c>
      <c r="B4">
        <v>0.9</v>
      </c>
      <c r="C4">
        <f>$B$4</f>
        <v>0.9</v>
      </c>
      <c r="D4">
        <f t="shared" ref="D4:AT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  <c r="AO4">
        <f t="shared" si="1"/>
        <v>0.9</v>
      </c>
      <c r="AP4">
        <f t="shared" si="1"/>
        <v>0.9</v>
      </c>
      <c r="AQ4">
        <f t="shared" si="1"/>
        <v>0.9</v>
      </c>
      <c r="AR4">
        <f t="shared" si="1"/>
        <v>0.9</v>
      </c>
      <c r="AS4">
        <f t="shared" si="1"/>
        <v>0.9</v>
      </c>
      <c r="AT4">
        <f t="shared" si="1"/>
        <v>0.9</v>
      </c>
    </row>
    <row r="5" spans="1:46" x14ac:dyDescent="0.2">
      <c r="A5" t="s">
        <v>2</v>
      </c>
      <c r="B5">
        <v>7.4999999999999997E-2</v>
      </c>
      <c r="C5">
        <f>$B$5</f>
        <v>7.4999999999999997E-2</v>
      </c>
      <c r="D5">
        <f t="shared" ref="D5:AT5" si="2">$B$5</f>
        <v>7.4999999999999997E-2</v>
      </c>
      <c r="E5">
        <f t="shared" si="2"/>
        <v>7.4999999999999997E-2</v>
      </c>
      <c r="F5">
        <f t="shared" si="2"/>
        <v>7.4999999999999997E-2</v>
      </c>
      <c r="G5">
        <f t="shared" si="2"/>
        <v>7.4999999999999997E-2</v>
      </c>
      <c r="H5">
        <f t="shared" si="2"/>
        <v>7.4999999999999997E-2</v>
      </c>
      <c r="I5">
        <f t="shared" si="2"/>
        <v>7.4999999999999997E-2</v>
      </c>
      <c r="J5">
        <f t="shared" si="2"/>
        <v>7.4999999999999997E-2</v>
      </c>
      <c r="K5">
        <f t="shared" si="2"/>
        <v>7.4999999999999997E-2</v>
      </c>
      <c r="L5">
        <f t="shared" si="2"/>
        <v>7.4999999999999997E-2</v>
      </c>
      <c r="M5">
        <f t="shared" si="2"/>
        <v>7.4999999999999997E-2</v>
      </c>
      <c r="N5">
        <f t="shared" si="2"/>
        <v>7.4999999999999997E-2</v>
      </c>
      <c r="O5">
        <f t="shared" si="2"/>
        <v>7.4999999999999997E-2</v>
      </c>
      <c r="P5">
        <f t="shared" si="2"/>
        <v>7.4999999999999997E-2</v>
      </c>
      <c r="Q5">
        <f t="shared" si="2"/>
        <v>7.4999999999999997E-2</v>
      </c>
      <c r="R5">
        <f t="shared" si="2"/>
        <v>7.4999999999999997E-2</v>
      </c>
      <c r="S5">
        <f t="shared" si="2"/>
        <v>7.4999999999999997E-2</v>
      </c>
      <c r="T5">
        <f t="shared" si="2"/>
        <v>7.4999999999999997E-2</v>
      </c>
      <c r="U5">
        <f t="shared" si="2"/>
        <v>7.4999999999999997E-2</v>
      </c>
      <c r="V5">
        <f t="shared" si="2"/>
        <v>7.4999999999999997E-2</v>
      </c>
      <c r="W5">
        <f t="shared" si="2"/>
        <v>7.4999999999999997E-2</v>
      </c>
      <c r="X5">
        <f t="shared" si="2"/>
        <v>7.4999999999999997E-2</v>
      </c>
      <c r="Y5">
        <f t="shared" si="2"/>
        <v>7.4999999999999997E-2</v>
      </c>
      <c r="Z5">
        <f t="shared" si="2"/>
        <v>7.4999999999999997E-2</v>
      </c>
      <c r="AA5">
        <f t="shared" si="2"/>
        <v>7.4999999999999997E-2</v>
      </c>
      <c r="AB5">
        <f t="shared" si="2"/>
        <v>7.4999999999999997E-2</v>
      </c>
      <c r="AC5">
        <f t="shared" si="2"/>
        <v>7.4999999999999997E-2</v>
      </c>
      <c r="AD5">
        <f t="shared" si="2"/>
        <v>7.4999999999999997E-2</v>
      </c>
      <c r="AE5">
        <f t="shared" si="2"/>
        <v>7.4999999999999997E-2</v>
      </c>
      <c r="AF5">
        <f t="shared" si="2"/>
        <v>7.4999999999999997E-2</v>
      </c>
      <c r="AG5">
        <f t="shared" si="2"/>
        <v>7.4999999999999997E-2</v>
      </c>
      <c r="AH5">
        <f t="shared" si="2"/>
        <v>7.4999999999999997E-2</v>
      </c>
      <c r="AI5">
        <f t="shared" si="2"/>
        <v>7.4999999999999997E-2</v>
      </c>
      <c r="AJ5">
        <f t="shared" si="2"/>
        <v>7.4999999999999997E-2</v>
      </c>
      <c r="AK5">
        <f t="shared" si="2"/>
        <v>7.4999999999999997E-2</v>
      </c>
      <c r="AL5">
        <f t="shared" si="2"/>
        <v>7.4999999999999997E-2</v>
      </c>
      <c r="AM5">
        <f t="shared" si="2"/>
        <v>7.4999999999999997E-2</v>
      </c>
      <c r="AN5">
        <f t="shared" si="2"/>
        <v>7.4999999999999997E-2</v>
      </c>
      <c r="AO5">
        <f t="shared" si="2"/>
        <v>7.4999999999999997E-2</v>
      </c>
      <c r="AP5">
        <f t="shared" si="2"/>
        <v>7.4999999999999997E-2</v>
      </c>
      <c r="AQ5">
        <f t="shared" si="2"/>
        <v>7.4999999999999997E-2</v>
      </c>
      <c r="AR5">
        <f t="shared" si="2"/>
        <v>7.4999999999999997E-2</v>
      </c>
      <c r="AS5">
        <f t="shared" si="2"/>
        <v>7.4999999999999997E-2</v>
      </c>
      <c r="AT5">
        <f t="shared" si="2"/>
        <v>7.4999999999999997E-2</v>
      </c>
    </row>
    <row r="6" spans="1:46" x14ac:dyDescent="0.2">
      <c r="A6" t="s">
        <v>3</v>
      </c>
      <c r="B6">
        <v>1.5E-3</v>
      </c>
      <c r="C6">
        <f>$B$6</f>
        <v>1.5E-3</v>
      </c>
      <c r="D6">
        <f t="shared" ref="D6:AT6" si="3">$B$6</f>
        <v>1.5E-3</v>
      </c>
      <c r="E6">
        <f t="shared" si="3"/>
        <v>1.5E-3</v>
      </c>
      <c r="F6">
        <f t="shared" si="3"/>
        <v>1.5E-3</v>
      </c>
      <c r="G6">
        <f t="shared" si="3"/>
        <v>1.5E-3</v>
      </c>
      <c r="H6">
        <f t="shared" si="3"/>
        <v>1.5E-3</v>
      </c>
      <c r="I6">
        <f t="shared" si="3"/>
        <v>1.5E-3</v>
      </c>
      <c r="J6">
        <f t="shared" si="3"/>
        <v>1.5E-3</v>
      </c>
      <c r="K6">
        <f t="shared" si="3"/>
        <v>1.5E-3</v>
      </c>
      <c r="L6">
        <f t="shared" si="3"/>
        <v>1.5E-3</v>
      </c>
      <c r="M6">
        <f t="shared" si="3"/>
        <v>1.5E-3</v>
      </c>
      <c r="N6">
        <f t="shared" si="3"/>
        <v>1.5E-3</v>
      </c>
      <c r="O6">
        <f t="shared" si="3"/>
        <v>1.5E-3</v>
      </c>
      <c r="P6">
        <f t="shared" si="3"/>
        <v>1.5E-3</v>
      </c>
      <c r="Q6">
        <f t="shared" si="3"/>
        <v>1.5E-3</v>
      </c>
      <c r="R6">
        <f t="shared" si="3"/>
        <v>1.5E-3</v>
      </c>
      <c r="S6">
        <f t="shared" si="3"/>
        <v>1.5E-3</v>
      </c>
      <c r="T6">
        <f t="shared" si="3"/>
        <v>1.5E-3</v>
      </c>
      <c r="U6">
        <f t="shared" si="3"/>
        <v>1.5E-3</v>
      </c>
      <c r="V6">
        <f t="shared" si="3"/>
        <v>1.5E-3</v>
      </c>
      <c r="W6">
        <f t="shared" si="3"/>
        <v>1.5E-3</v>
      </c>
      <c r="X6">
        <f t="shared" si="3"/>
        <v>1.5E-3</v>
      </c>
      <c r="Y6">
        <f t="shared" si="3"/>
        <v>1.5E-3</v>
      </c>
      <c r="Z6">
        <f t="shared" si="3"/>
        <v>1.5E-3</v>
      </c>
      <c r="AA6">
        <f t="shared" si="3"/>
        <v>1.5E-3</v>
      </c>
      <c r="AB6">
        <f t="shared" si="3"/>
        <v>1.5E-3</v>
      </c>
      <c r="AC6">
        <f t="shared" si="3"/>
        <v>1.5E-3</v>
      </c>
      <c r="AD6">
        <f t="shared" si="3"/>
        <v>1.5E-3</v>
      </c>
      <c r="AE6">
        <f t="shared" si="3"/>
        <v>1.5E-3</v>
      </c>
      <c r="AF6">
        <f t="shared" si="3"/>
        <v>1.5E-3</v>
      </c>
      <c r="AG6">
        <f t="shared" si="3"/>
        <v>1.5E-3</v>
      </c>
      <c r="AH6">
        <f t="shared" si="3"/>
        <v>1.5E-3</v>
      </c>
      <c r="AI6">
        <f t="shared" si="3"/>
        <v>1.5E-3</v>
      </c>
      <c r="AJ6">
        <f t="shared" si="3"/>
        <v>1.5E-3</v>
      </c>
      <c r="AK6">
        <f t="shared" si="3"/>
        <v>1.5E-3</v>
      </c>
      <c r="AL6">
        <f t="shared" si="3"/>
        <v>1.5E-3</v>
      </c>
      <c r="AM6">
        <f t="shared" si="3"/>
        <v>1.5E-3</v>
      </c>
      <c r="AN6">
        <f t="shared" si="3"/>
        <v>1.5E-3</v>
      </c>
      <c r="AO6">
        <f t="shared" si="3"/>
        <v>1.5E-3</v>
      </c>
      <c r="AP6">
        <f t="shared" si="3"/>
        <v>1.5E-3</v>
      </c>
      <c r="AQ6">
        <f t="shared" si="3"/>
        <v>1.5E-3</v>
      </c>
      <c r="AR6">
        <f t="shared" si="3"/>
        <v>1.5E-3</v>
      </c>
      <c r="AS6">
        <f t="shared" si="3"/>
        <v>1.5E-3</v>
      </c>
      <c r="AT6">
        <f t="shared" si="3"/>
        <v>1.5E-3</v>
      </c>
    </row>
    <row r="7" spans="1:46" x14ac:dyDescent="0.2">
      <c r="A7" t="s">
        <v>4</v>
      </c>
      <c r="B7">
        <v>0.15</v>
      </c>
      <c r="C7">
        <f>$B$7</f>
        <v>0.15</v>
      </c>
      <c r="D7">
        <f t="shared" ref="D7:AT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  <c r="AO7">
        <f t="shared" si="4"/>
        <v>0.15</v>
      </c>
      <c r="AP7">
        <f t="shared" si="4"/>
        <v>0.15</v>
      </c>
      <c r="AQ7">
        <f t="shared" si="4"/>
        <v>0.15</v>
      </c>
      <c r="AR7">
        <f t="shared" si="4"/>
        <v>0.15</v>
      </c>
      <c r="AS7">
        <f t="shared" si="4"/>
        <v>0.15</v>
      </c>
      <c r="AT7">
        <f t="shared" si="4"/>
        <v>0.15</v>
      </c>
    </row>
    <row r="8" spans="1:46" x14ac:dyDescent="0.2">
      <c r="A8" t="s">
        <v>5</v>
      </c>
      <c r="B8">
        <f>3/4</f>
        <v>0.75</v>
      </c>
      <c r="C8">
        <f>$B$8</f>
        <v>0.75</v>
      </c>
      <c r="D8">
        <f t="shared" ref="D8:AT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  <c r="AO8">
        <f t="shared" si="5"/>
        <v>0.75</v>
      </c>
      <c r="AP8">
        <f t="shared" si="5"/>
        <v>0.75</v>
      </c>
      <c r="AQ8">
        <f t="shared" si="5"/>
        <v>0.75</v>
      </c>
      <c r="AR8">
        <f t="shared" si="5"/>
        <v>0.75</v>
      </c>
      <c r="AS8">
        <f t="shared" si="5"/>
        <v>0.75</v>
      </c>
      <c r="AT8">
        <f t="shared" si="5"/>
        <v>0.75</v>
      </c>
    </row>
    <row r="9" spans="1:46" x14ac:dyDescent="0.2">
      <c r="A9" t="s">
        <v>6</v>
      </c>
      <c r="B9">
        <v>0.5</v>
      </c>
      <c r="C9">
        <f>$B$9</f>
        <v>0.5</v>
      </c>
      <c r="D9">
        <f t="shared" ref="D9:AT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  <c r="AO9">
        <f t="shared" si="6"/>
        <v>0.5</v>
      </c>
      <c r="AP9">
        <f t="shared" si="6"/>
        <v>0.5</v>
      </c>
      <c r="AQ9">
        <f t="shared" si="6"/>
        <v>0.5</v>
      </c>
      <c r="AR9">
        <f t="shared" si="6"/>
        <v>0.5</v>
      </c>
      <c r="AS9">
        <f t="shared" si="6"/>
        <v>0.5</v>
      </c>
      <c r="AT9">
        <f t="shared" si="6"/>
        <v>0.5</v>
      </c>
    </row>
    <row r="10" spans="1:46" x14ac:dyDescent="0.2">
      <c r="A10" t="s">
        <v>7</v>
      </c>
      <c r="B10">
        <v>8385.2659999999996</v>
      </c>
      <c r="C10">
        <v>7420.2020000000002</v>
      </c>
      <c r="D10">
        <v>8285.5020000000004</v>
      </c>
      <c r="E10">
        <v>18522.509999999998</v>
      </c>
      <c r="F10">
        <v>3580.306</v>
      </c>
      <c r="G10">
        <v>7243.07</v>
      </c>
      <c r="H10">
        <v>4470.0379999999996</v>
      </c>
      <c r="I10">
        <v>5871.8239999999996</v>
      </c>
      <c r="J10">
        <v>2206.0059999999999</v>
      </c>
      <c r="K10">
        <v>5511.4520000000002</v>
      </c>
      <c r="L10">
        <v>15436.951999999999</v>
      </c>
      <c r="M10">
        <v>6070.3339999999998</v>
      </c>
      <c r="N10">
        <v>4278.6540000000005</v>
      </c>
      <c r="O10">
        <v>6304.4740000000002</v>
      </c>
      <c r="P10">
        <v>4890.4719999999998</v>
      </c>
      <c r="Q10">
        <v>17924.944</v>
      </c>
      <c r="R10">
        <v>5713.0159999999996</v>
      </c>
      <c r="S10">
        <v>19778.722000000002</v>
      </c>
      <c r="T10">
        <v>0</v>
      </c>
      <c r="U10">
        <v>117717.448</v>
      </c>
      <c r="V10">
        <v>7190.134</v>
      </c>
      <c r="W10">
        <v>2669.1959999999999</v>
      </c>
      <c r="X10">
        <v>0</v>
      </c>
      <c r="Y10">
        <v>8383.23</v>
      </c>
      <c r="Z10">
        <v>3612.8820000000001</v>
      </c>
      <c r="AA10">
        <v>1372.2639999999999</v>
      </c>
      <c r="AB10">
        <v>3211.79</v>
      </c>
      <c r="AC10">
        <v>13796.954</v>
      </c>
      <c r="AD10">
        <v>21560.222000000002</v>
      </c>
      <c r="AE10">
        <v>2951.1819999999998</v>
      </c>
      <c r="AF10">
        <v>3345.1480000000001</v>
      </c>
      <c r="AG10">
        <v>9457.2199999999993</v>
      </c>
      <c r="AH10">
        <v>4587.1080000000002</v>
      </c>
      <c r="AI10">
        <v>18535.743999999999</v>
      </c>
      <c r="AJ10">
        <v>9118.2260000000006</v>
      </c>
      <c r="AK10">
        <v>0</v>
      </c>
      <c r="AL10">
        <v>11037.156000000001</v>
      </c>
      <c r="AM10">
        <v>7030.308</v>
      </c>
      <c r="AN10">
        <v>8966.5439999999999</v>
      </c>
      <c r="AO10">
        <v>6292.2579999999998</v>
      </c>
      <c r="AP10">
        <v>22155.752</v>
      </c>
      <c r="AQ10">
        <v>3513.1179999999999</v>
      </c>
      <c r="AR10">
        <v>3753.366</v>
      </c>
      <c r="AS10">
        <v>4539.2619999999997</v>
      </c>
      <c r="AT10">
        <v>7549.4880000000003</v>
      </c>
    </row>
    <row r="11" spans="1:46" x14ac:dyDescent="0.2">
      <c r="A11" t="s">
        <v>8</v>
      </c>
      <c r="B11">
        <f>B2/B3</f>
        <v>157.609788407428</v>
      </c>
      <c r="C11">
        <f t="shared" ref="C11:AM11" si="7">C2/C3</f>
        <v>381.22951369787597</v>
      </c>
      <c r="D11">
        <f t="shared" si="7"/>
        <v>219.41941478017799</v>
      </c>
      <c r="E11">
        <f t="shared" si="7"/>
        <v>321.44671537496799</v>
      </c>
      <c r="F11">
        <f t="shared" si="7"/>
        <v>168.5889418390494</v>
      </c>
      <c r="G11">
        <f t="shared" si="7"/>
        <v>195.27631239239719</v>
      </c>
      <c r="H11">
        <f t="shared" si="7"/>
        <v>202.54861368069001</v>
      </c>
      <c r="I11">
        <f t="shared" si="7"/>
        <v>325.41847303325198</v>
      </c>
      <c r="J11">
        <f t="shared" si="7"/>
        <v>0</v>
      </c>
      <c r="K11">
        <f t="shared" si="7"/>
        <v>91.699973074246202</v>
      </c>
      <c r="L11">
        <f t="shared" si="7"/>
        <v>215.988233946702</v>
      </c>
      <c r="M11">
        <f t="shared" si="7"/>
        <v>0</v>
      </c>
      <c r="N11">
        <f t="shared" si="7"/>
        <v>70.956894387814401</v>
      </c>
      <c r="O11">
        <f t="shared" si="7"/>
        <v>64.018029101238199</v>
      </c>
      <c r="P11">
        <f t="shared" si="7"/>
        <v>62.447960033305598</v>
      </c>
      <c r="Q11">
        <f t="shared" ref="Q11" si="8">Q2/Q3</f>
        <v>445.14504480460403</v>
      </c>
      <c r="R11">
        <f t="shared" si="7"/>
        <v>212.56723243904801</v>
      </c>
      <c r="S11">
        <f t="shared" si="7"/>
        <v>393.12954598380998</v>
      </c>
      <c r="T11" t="s">
        <v>49</v>
      </c>
      <c r="U11">
        <f t="shared" si="7"/>
        <v>456.22633613327997</v>
      </c>
      <c r="V11">
        <f t="shared" si="7"/>
        <v>238.437837180782</v>
      </c>
      <c r="W11">
        <f t="shared" si="7"/>
        <v>114.41647597254</v>
      </c>
      <c r="X11" t="s">
        <v>49</v>
      </c>
      <c r="Y11">
        <f t="shared" si="7"/>
        <v>144.21648934837759</v>
      </c>
      <c r="Z11">
        <f t="shared" si="7"/>
        <v>83.534419336142193</v>
      </c>
      <c r="AA11">
        <f t="shared" si="7"/>
        <v>148.36795252225519</v>
      </c>
      <c r="AB11">
        <f t="shared" si="7"/>
        <v>284.140619405378</v>
      </c>
      <c r="AC11">
        <f t="shared" si="7"/>
        <v>109.7633579121884</v>
      </c>
      <c r="AD11">
        <f t="shared" si="7"/>
        <v>875.35276770341204</v>
      </c>
      <c r="AE11">
        <f t="shared" si="7"/>
        <v>445.99079284164799</v>
      </c>
      <c r="AF11">
        <f t="shared" si="7"/>
        <v>29.894043552034201</v>
      </c>
      <c r="AG11">
        <f t="shared" si="7"/>
        <v>159.75096275649719</v>
      </c>
      <c r="AH11">
        <f t="shared" si="7"/>
        <v>176.36384406035361</v>
      </c>
      <c r="AI11">
        <f t="shared" ref="AI11" si="9">AI2/AI3</f>
        <v>397.23250385849002</v>
      </c>
      <c r="AJ11">
        <f t="shared" si="7"/>
        <v>177.05198357662999</v>
      </c>
      <c r="AK11" t="s">
        <v>49</v>
      </c>
      <c r="AL11">
        <f t="shared" si="7"/>
        <v>356.77669138680199</v>
      </c>
      <c r="AM11">
        <f t="shared" si="7"/>
        <v>28.448255752095001</v>
      </c>
      <c r="AN11">
        <f t="shared" ref="AN11" si="10">AN2/AN3</f>
        <v>191.60113417164959</v>
      </c>
      <c r="AO11">
        <f t="shared" ref="AO11:AT11" si="11">AO2/AO3</f>
        <v>305.10509899625799</v>
      </c>
      <c r="AP11">
        <f t="shared" si="11"/>
        <v>460.16944042341601</v>
      </c>
      <c r="AQ11">
        <f t="shared" ref="AQ11" si="12">AQ2/AQ3</f>
        <v>143.86080968529961</v>
      </c>
      <c r="AR11">
        <f t="shared" si="11"/>
        <v>134.172899738528</v>
      </c>
      <c r="AS11">
        <f t="shared" si="11"/>
        <v>198.270115274245</v>
      </c>
      <c r="AT11">
        <f t="shared" si="11"/>
        <v>120.16708947679621</v>
      </c>
    </row>
    <row r="12" spans="1:46" x14ac:dyDescent="0.2">
      <c r="A12" t="s">
        <v>9</v>
      </c>
      <c r="B12">
        <f>B11/100000*B10</f>
        <v>13.216000000000001</v>
      </c>
      <c r="C12">
        <f t="shared" ref="C12:AM12" si="13">C11/100000*C10</f>
        <v>28.288000000000068</v>
      </c>
      <c r="D12">
        <f t="shared" si="13"/>
        <v>18.179999999999943</v>
      </c>
      <c r="E12">
        <f t="shared" si="13"/>
        <v>59.539999999999978</v>
      </c>
      <c r="F12">
        <f t="shared" si="13"/>
        <v>6.035999999999996</v>
      </c>
      <c r="G12">
        <f t="shared" si="13"/>
        <v>14.144000000000004</v>
      </c>
      <c r="H12">
        <f t="shared" si="13"/>
        <v>9.0540000000000411</v>
      </c>
      <c r="I12">
        <f t="shared" si="13"/>
        <v>19.108000000000018</v>
      </c>
      <c r="J12">
        <f t="shared" si="13"/>
        <v>0</v>
      </c>
      <c r="K12">
        <f t="shared" si="13"/>
        <v>5.0540000000000038</v>
      </c>
      <c r="L12">
        <f t="shared" si="13"/>
        <v>33.342000000000091</v>
      </c>
      <c r="M12">
        <f t="shared" si="13"/>
        <v>0</v>
      </c>
      <c r="N12">
        <f t="shared" si="13"/>
        <v>3.0359999999999965</v>
      </c>
      <c r="O12">
        <f t="shared" si="13"/>
        <v>4.035999999999996</v>
      </c>
      <c r="P12">
        <f t="shared" si="13"/>
        <v>3.0540000000000007</v>
      </c>
      <c r="Q12">
        <f t="shared" ref="Q12" si="14">Q11/100000*Q10</f>
        <v>79.792000000000186</v>
      </c>
      <c r="R12">
        <f t="shared" si="13"/>
        <v>12.144000000000002</v>
      </c>
      <c r="S12">
        <f t="shared" si="13"/>
        <v>77.755999999999943</v>
      </c>
      <c r="T12" t="s">
        <v>49</v>
      </c>
      <c r="U12">
        <f t="shared" si="13"/>
        <v>537.05799999999908</v>
      </c>
      <c r="V12">
        <f t="shared" si="13"/>
        <v>17.144000000000048</v>
      </c>
      <c r="W12">
        <f t="shared" si="13"/>
        <v>3.0539999999999989</v>
      </c>
      <c r="X12" t="s">
        <v>49</v>
      </c>
      <c r="Y12">
        <f t="shared" si="13"/>
        <v>12.089999999999995</v>
      </c>
      <c r="Z12">
        <f t="shared" si="13"/>
        <v>3.0180000000000007</v>
      </c>
      <c r="AA12">
        <f t="shared" si="13"/>
        <v>2.036</v>
      </c>
      <c r="AB12">
        <f t="shared" si="13"/>
        <v>9.1259999999999888</v>
      </c>
      <c r="AC12">
        <f t="shared" si="13"/>
        <v>15.143999999999993</v>
      </c>
      <c r="AD12">
        <f t="shared" si="13"/>
        <v>188.72799999999995</v>
      </c>
      <c r="AE12">
        <f t="shared" si="13"/>
        <v>13.162000000000003</v>
      </c>
      <c r="AF12">
        <f t="shared" si="13"/>
        <v>1.0000000000000011</v>
      </c>
      <c r="AG12">
        <f t="shared" si="13"/>
        <v>15.108000000000001</v>
      </c>
      <c r="AH12">
        <f t="shared" si="13"/>
        <v>8.0900000000000052</v>
      </c>
      <c r="AI12">
        <f t="shared" ref="AI12" si="15">AI11/100000*AI10</f>
        <v>73.629999999999839</v>
      </c>
      <c r="AJ12">
        <f t="shared" si="13"/>
        <v>16.144000000000005</v>
      </c>
      <c r="AK12" t="s">
        <v>49</v>
      </c>
      <c r="AL12">
        <f t="shared" si="13"/>
        <v>39.377999999999901</v>
      </c>
      <c r="AM12">
        <f t="shared" si="13"/>
        <v>1.9999999999999949</v>
      </c>
      <c r="AN12">
        <f t="shared" ref="AN12" si="16">AN11/100000*AN10</f>
        <v>17.179999999999996</v>
      </c>
      <c r="AO12">
        <f t="shared" ref="AO12:AT12" si="17">AO11/100000*AO10</f>
        <v>19.197999999999961</v>
      </c>
      <c r="AP12">
        <f t="shared" si="17"/>
        <v>101.95399999999979</v>
      </c>
      <c r="AQ12">
        <f t="shared" ref="AQ12" si="18">AQ11/100000*AQ10</f>
        <v>5.0540000000000038</v>
      </c>
      <c r="AR12">
        <f t="shared" si="17"/>
        <v>5.0359999999999987</v>
      </c>
      <c r="AS12">
        <f t="shared" si="17"/>
        <v>8.9999999999999982</v>
      </c>
      <c r="AT12">
        <f t="shared" si="17"/>
        <v>9.0719999999999938</v>
      </c>
    </row>
    <row r="13" spans="1:46" x14ac:dyDescent="0.2">
      <c r="A13" t="s">
        <v>47</v>
      </c>
      <c r="B13">
        <f>B12/B8</f>
        <v>17.621333333333336</v>
      </c>
      <c r="C13">
        <f t="shared" ref="C13:AT13" si="19">C12/C8</f>
        <v>37.717333333333421</v>
      </c>
      <c r="D13">
        <f t="shared" si="19"/>
        <v>24.239999999999924</v>
      </c>
      <c r="E13">
        <f t="shared" si="19"/>
        <v>79.386666666666642</v>
      </c>
      <c r="F13">
        <f t="shared" si="19"/>
        <v>8.0479999999999947</v>
      </c>
      <c r="G13">
        <f t="shared" si="19"/>
        <v>18.858666666666672</v>
      </c>
      <c r="H13">
        <f t="shared" si="19"/>
        <v>12.072000000000054</v>
      </c>
      <c r="I13">
        <f t="shared" si="19"/>
        <v>25.477333333333359</v>
      </c>
      <c r="J13">
        <f t="shared" si="19"/>
        <v>0</v>
      </c>
      <c r="K13">
        <f t="shared" si="19"/>
        <v>6.7386666666666715</v>
      </c>
      <c r="L13">
        <f t="shared" si="19"/>
        <v>44.456000000000124</v>
      </c>
      <c r="M13">
        <f t="shared" si="19"/>
        <v>0</v>
      </c>
      <c r="N13">
        <f t="shared" si="19"/>
        <v>4.0479999999999956</v>
      </c>
      <c r="O13">
        <f t="shared" si="19"/>
        <v>5.3813333333333278</v>
      </c>
      <c r="P13">
        <f t="shared" si="19"/>
        <v>4.072000000000001</v>
      </c>
      <c r="Q13">
        <f t="shared" si="19"/>
        <v>106.38933333333358</v>
      </c>
      <c r="R13">
        <f t="shared" si="19"/>
        <v>16.192000000000004</v>
      </c>
      <c r="S13">
        <f t="shared" si="19"/>
        <v>103.6746666666666</v>
      </c>
      <c r="T13" t="e">
        <f t="shared" si="19"/>
        <v>#VALUE!</v>
      </c>
      <c r="U13">
        <f t="shared" si="19"/>
        <v>716.07733333333215</v>
      </c>
      <c r="V13">
        <f t="shared" si="19"/>
        <v>22.858666666666732</v>
      </c>
      <c r="W13">
        <f t="shared" si="19"/>
        <v>4.0719999999999983</v>
      </c>
      <c r="X13" t="e">
        <f t="shared" si="19"/>
        <v>#VALUE!</v>
      </c>
      <c r="Y13">
        <f t="shared" si="19"/>
        <v>16.119999999999994</v>
      </c>
      <c r="Z13">
        <f t="shared" si="19"/>
        <v>4.0240000000000009</v>
      </c>
      <c r="AA13">
        <f t="shared" si="19"/>
        <v>2.7146666666666666</v>
      </c>
      <c r="AB13">
        <f t="shared" si="19"/>
        <v>12.167999999999985</v>
      </c>
      <c r="AC13">
        <f t="shared" si="19"/>
        <v>20.19199999999999</v>
      </c>
      <c r="AD13">
        <f t="shared" si="19"/>
        <v>251.63733333333326</v>
      </c>
      <c r="AE13">
        <f t="shared" si="19"/>
        <v>17.549333333333337</v>
      </c>
      <c r="AF13">
        <f t="shared" si="19"/>
        <v>1.3333333333333348</v>
      </c>
      <c r="AG13">
        <f t="shared" si="19"/>
        <v>20.144000000000002</v>
      </c>
      <c r="AH13">
        <f t="shared" si="19"/>
        <v>10.786666666666674</v>
      </c>
      <c r="AI13">
        <f t="shared" si="19"/>
        <v>98.173333333333119</v>
      </c>
      <c r="AJ13">
        <f t="shared" si="19"/>
        <v>21.525333333333339</v>
      </c>
      <c r="AK13" t="e">
        <f t="shared" si="19"/>
        <v>#VALUE!</v>
      </c>
      <c r="AL13">
        <f t="shared" si="19"/>
        <v>52.50399999999987</v>
      </c>
      <c r="AM13">
        <f t="shared" si="19"/>
        <v>2.6666666666666599</v>
      </c>
      <c r="AN13">
        <f t="shared" si="19"/>
        <v>22.906666666666663</v>
      </c>
      <c r="AO13">
        <f t="shared" si="19"/>
        <v>25.597333333333282</v>
      </c>
      <c r="AP13">
        <f t="shared" si="19"/>
        <v>135.93866666666639</v>
      </c>
      <c r="AQ13">
        <f t="shared" si="19"/>
        <v>6.7386666666666715</v>
      </c>
      <c r="AR13">
        <f t="shared" si="19"/>
        <v>6.7146666666666652</v>
      </c>
      <c r="AS13">
        <f t="shared" si="19"/>
        <v>11.999999999999998</v>
      </c>
      <c r="AT13">
        <f t="shared" si="19"/>
        <v>12.095999999999991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33"/>
  <sheetViews>
    <sheetView topLeftCell="AM7" workbookViewId="0">
      <selection activeCell="K33" sqref="K3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7" ht="18" x14ac:dyDescent="0.2">
      <c r="A1" s="7" t="s">
        <v>46</v>
      </c>
      <c r="B1" s="7"/>
      <c r="C1" s="3"/>
    </row>
    <row r="2" spans="1:47" x14ac:dyDescent="0.2">
      <c r="A2" s="4" t="s">
        <v>10</v>
      </c>
      <c r="B2" s="4" t="s">
        <v>11</v>
      </c>
      <c r="C2" t="str">
        <f>params_low!B1</f>
        <v>Agara</v>
      </c>
      <c r="D2" t="str">
        <f>params_low!C1</f>
        <v>Ambhanjyang</v>
      </c>
      <c r="E2" t="str">
        <f>params_low!D1</f>
        <v>Bajrabarahi</v>
      </c>
      <c r="F2" t="str">
        <f>params_low!E1</f>
        <v>Basamadi</v>
      </c>
      <c r="G2" t="str">
        <f>params_low!F1</f>
        <v>Betini</v>
      </c>
      <c r="H2" t="str">
        <f>params_low!G1</f>
        <v>Bhaise</v>
      </c>
      <c r="I2" t="str">
        <f>params_low!H1</f>
        <v>BhartaPundyadevi</v>
      </c>
      <c r="J2" t="str">
        <f>params_low!I1</f>
        <v>Bhimfedi</v>
      </c>
      <c r="K2" t="str">
        <f>params_low!J1</f>
        <v>Budhichaur</v>
      </c>
      <c r="L2" t="str">
        <f>params_low!K1</f>
        <v>Chitlang</v>
      </c>
      <c r="M2" t="str">
        <f>params_low!L1</f>
        <v>Churiyamai</v>
      </c>
      <c r="N2" t="str">
        <f>params_low!M1</f>
        <v>Daman</v>
      </c>
      <c r="O2" t="str">
        <f>params_low!N1</f>
        <v>Dandakharka</v>
      </c>
      <c r="P2" t="str">
        <f>params_low!O1</f>
        <v>Dhimal</v>
      </c>
      <c r="Q2" t="str">
        <f>params_low!P1</f>
        <v>Fakhel</v>
      </c>
      <c r="R2" t="str">
        <f>params_low!Q1</f>
        <v>Faparbari</v>
      </c>
      <c r="S2" t="str">
        <f>params_low!R1</f>
        <v>Gogane</v>
      </c>
      <c r="T2" t="str">
        <f>params_low!S1</f>
        <v>Handikhola</v>
      </c>
      <c r="U2" t="str">
        <f>params_low!T1</f>
        <v>Hatiya</v>
      </c>
      <c r="V2" t="str">
        <f>params_low!U1</f>
        <v>HetaudaN.P.</v>
      </c>
      <c r="W2" t="str">
        <f>params_low!V1</f>
        <v>Hurnamadi</v>
      </c>
      <c r="X2" t="str">
        <f>params_low!W1</f>
        <v>IpaPanchakanya</v>
      </c>
      <c r="Y2" t="str">
        <f>params_low!X1</f>
        <v>Kalikatar</v>
      </c>
      <c r="Z2" t="str">
        <f>params_low!Y1</f>
        <v>Kankada</v>
      </c>
      <c r="AA2" t="str">
        <f>params_low!Z1</f>
        <v>Khairang</v>
      </c>
      <c r="AB2" t="str">
        <f>params_low!AA1</f>
        <v>Kogate</v>
      </c>
      <c r="AC2" t="str">
        <f>params_low!AB1</f>
        <v>Kulekhani</v>
      </c>
      <c r="AD2" t="str">
        <f>params_low!AC1</f>
        <v>Makwanpurgadhi</v>
      </c>
      <c r="AE2" t="str">
        <f>params_low!AD1</f>
        <v>Manahari</v>
      </c>
      <c r="AF2" t="str">
        <f>params_low!AE1</f>
        <v>Manthali</v>
      </c>
      <c r="AG2" t="str">
        <f>params_low!AF1</f>
        <v>Markhu</v>
      </c>
      <c r="AH2" t="str">
        <f>params_low!AG1</f>
        <v>Namtar</v>
      </c>
      <c r="AI2" t="str">
        <f>params_low!AH1</f>
        <v>Nibuwatar</v>
      </c>
      <c r="AJ2" t="str">
        <f>params_low!AI1</f>
        <v>PadamPokhari</v>
      </c>
      <c r="AK2" t="str">
        <f>params_low!AJ1</f>
        <v>Palung</v>
      </c>
      <c r="AL2" t="str">
        <f>params_low!AK1</f>
        <v>Parsa Wildlife Reser</v>
      </c>
      <c r="AM2" t="str">
        <f>params_low!AL1</f>
        <v>Raigaun</v>
      </c>
      <c r="AN2" t="str">
        <f>params_low!AM1</f>
        <v>Raksirang</v>
      </c>
      <c r="AO2" t="str">
        <f>params_low!AN1</f>
        <v>SarikhetPalase</v>
      </c>
      <c r="AP2" t="str">
        <f>params_low!AO1</f>
        <v>Shikharpur</v>
      </c>
      <c r="AQ2" t="str">
        <f>params_low!AP1</f>
        <v>ShreepurChhatiwan</v>
      </c>
      <c r="AR2" t="str">
        <f>params_low!AQ1</f>
        <v>SisneriMahadevsthan</v>
      </c>
      <c r="AS2" t="str">
        <f>params_low!AR1</f>
        <v>Sukaura</v>
      </c>
      <c r="AT2" t="str">
        <f>params_low!AS1</f>
        <v>Thingan</v>
      </c>
      <c r="AU2" t="str">
        <f>params_low!AT1</f>
        <v>TistungDeurali</v>
      </c>
    </row>
    <row r="3" spans="1:47" x14ac:dyDescent="0.2">
      <c r="A3" s="5" t="s">
        <v>12</v>
      </c>
      <c r="B3" s="5" t="s">
        <v>13</v>
      </c>
      <c r="C3" s="3">
        <f>params_low!B10</f>
        <v>8385.2659999999996</v>
      </c>
      <c r="D3" s="3">
        <f>params_low!C10</f>
        <v>7420.2020000000002</v>
      </c>
      <c r="E3" s="3">
        <f>params_low!D10</f>
        <v>8285.5020000000004</v>
      </c>
      <c r="F3" s="3">
        <f>params_low!E10</f>
        <v>18522.509999999998</v>
      </c>
      <c r="G3" s="3">
        <f>params_low!F10</f>
        <v>3580.306</v>
      </c>
      <c r="H3" s="3">
        <f>params_low!G10</f>
        <v>7243.07</v>
      </c>
      <c r="I3" s="3">
        <f>params_low!H10</f>
        <v>4470.0379999999996</v>
      </c>
      <c r="J3" s="3">
        <f>params_low!I10</f>
        <v>5871.8239999999996</v>
      </c>
      <c r="K3" s="3">
        <f>params_low!J10</f>
        <v>2206.0059999999999</v>
      </c>
      <c r="L3" s="3">
        <f>params_low!K10</f>
        <v>5511.4520000000002</v>
      </c>
      <c r="M3" s="3">
        <f>params_low!L10</f>
        <v>15436.951999999999</v>
      </c>
      <c r="N3" s="3">
        <f>params_low!M10</f>
        <v>6070.3339999999998</v>
      </c>
      <c r="O3" s="3">
        <f>params_low!N10</f>
        <v>4278.6540000000005</v>
      </c>
      <c r="P3" s="3">
        <f>params_low!O10</f>
        <v>6304.4740000000002</v>
      </c>
      <c r="Q3" s="3">
        <f>params_low!P10</f>
        <v>4890.4719999999998</v>
      </c>
      <c r="R3" s="3">
        <f>params_low!Q10</f>
        <v>17924.944</v>
      </c>
      <c r="S3" s="3">
        <f>params_low!R10</f>
        <v>5713.0159999999996</v>
      </c>
      <c r="T3" s="3">
        <f>params_low!S10</f>
        <v>19778.722000000002</v>
      </c>
      <c r="U3" s="3">
        <f>params_low!T10</f>
        <v>0</v>
      </c>
      <c r="V3" s="3">
        <f>params_low!U10</f>
        <v>117717.448</v>
      </c>
      <c r="W3" s="3">
        <f>params_low!V10</f>
        <v>7190.134</v>
      </c>
      <c r="X3" s="3">
        <f>params_low!W10</f>
        <v>2669.1959999999999</v>
      </c>
      <c r="Y3" s="3">
        <f>params_low!X10</f>
        <v>0</v>
      </c>
      <c r="Z3" s="3">
        <f>params_low!Y10</f>
        <v>8383.23</v>
      </c>
      <c r="AA3" s="3">
        <f>params_low!Z10</f>
        <v>3612.8820000000001</v>
      </c>
      <c r="AB3" s="3">
        <f>params_low!AA10</f>
        <v>1372.2639999999999</v>
      </c>
      <c r="AC3" s="3">
        <f>params_low!AB10</f>
        <v>3211.79</v>
      </c>
      <c r="AD3" s="3">
        <f>params_low!AC10</f>
        <v>13796.954</v>
      </c>
      <c r="AE3" s="3">
        <f>params_low!AD10</f>
        <v>21560.222000000002</v>
      </c>
      <c r="AF3" s="3">
        <f>params_low!AE10</f>
        <v>2951.1819999999998</v>
      </c>
      <c r="AG3" s="3">
        <f>params_low!AF10</f>
        <v>3345.1480000000001</v>
      </c>
      <c r="AH3" s="3">
        <f>params_low!AG10</f>
        <v>9457.2199999999993</v>
      </c>
      <c r="AI3" s="3">
        <f>params_low!AH10</f>
        <v>4587.1080000000002</v>
      </c>
      <c r="AJ3" s="3">
        <f>params_low!AI10</f>
        <v>18535.743999999999</v>
      </c>
      <c r="AK3" s="3">
        <f>params_low!AJ10</f>
        <v>9118.2260000000006</v>
      </c>
      <c r="AL3" s="3">
        <f>params_low!AK10</f>
        <v>0</v>
      </c>
      <c r="AM3" s="3">
        <f>params_low!AL10</f>
        <v>11037.156000000001</v>
      </c>
      <c r="AN3" s="3">
        <f>params_low!AM10</f>
        <v>7030.308</v>
      </c>
      <c r="AO3" s="3">
        <f>params_low!AN10</f>
        <v>8966.5439999999999</v>
      </c>
      <c r="AP3" s="3">
        <f>params_low!AO10</f>
        <v>6292.2579999999998</v>
      </c>
      <c r="AQ3" s="3">
        <f>params_low!AP10</f>
        <v>22155.752</v>
      </c>
      <c r="AR3" s="3">
        <f>params_low!AQ10</f>
        <v>3513.1179999999999</v>
      </c>
      <c r="AS3" s="3">
        <f>params_low!AR10</f>
        <v>3753.366</v>
      </c>
      <c r="AT3" s="3">
        <f>params_low!AS10</f>
        <v>4539.2619999999997</v>
      </c>
      <c r="AU3" s="3">
        <f>params_low!AT10</f>
        <v>7549.4880000000003</v>
      </c>
    </row>
    <row r="4" spans="1:47" x14ac:dyDescent="0.2">
      <c r="A4" s="5" t="s">
        <v>14</v>
      </c>
      <c r="B4" s="5" t="s">
        <v>15</v>
      </c>
      <c r="C4" s="3">
        <f>C30</f>
        <v>9.667497934730874E-4</v>
      </c>
      <c r="D4" s="3">
        <f t="shared" ref="D4:T4" si="0">D30</f>
        <v>1.785788961899112E-3</v>
      </c>
      <c r="E4" s="3">
        <f t="shared" si="0"/>
        <v>1.1760271940146501E-3</v>
      </c>
      <c r="F4" s="3">
        <f t="shared" si="0"/>
        <v>6.5495600119871858E-4</v>
      </c>
      <c r="G4" s="3">
        <f t="shared" si="0"/>
        <v>2.3456749659942176E-3</v>
      </c>
      <c r="H4" s="3">
        <f t="shared" si="0"/>
        <v>1.2576984051933557E-3</v>
      </c>
      <c r="I4" s="3">
        <f t="shared" si="0"/>
        <v>2.0810105768608116E-3</v>
      </c>
      <c r="J4" s="3">
        <f t="shared" si="0"/>
        <v>2.0798040938910006E-3</v>
      </c>
      <c r="K4" s="3">
        <v>0</v>
      </c>
      <c r="L4" s="3">
        <f t="shared" si="0"/>
        <v>1.1704494917953983E-3</v>
      </c>
      <c r="M4" s="3">
        <f t="shared" si="0"/>
        <v>6.2543547486947537E-4</v>
      </c>
      <c r="N4" s="3">
        <v>0</v>
      </c>
      <c r="O4" s="3">
        <f t="shared" si="0"/>
        <v>1.3993551804307633E-3</v>
      </c>
      <c r="P4" s="3">
        <f t="shared" si="0"/>
        <v>9.2633428837573411E-4</v>
      </c>
      <c r="Q4" s="3">
        <f t="shared" si="0"/>
        <v>1.1874670889907475E-3</v>
      </c>
      <c r="R4" s="3">
        <f t="shared" ref="R4" si="1">R30</f>
        <v>7.9439800481229139E-4</v>
      </c>
      <c r="S4" s="3">
        <f t="shared" si="0"/>
        <v>1.6743422501349159E-3</v>
      </c>
      <c r="T4" s="3">
        <f t="shared" si="0"/>
        <v>6.8003186353018778E-4</v>
      </c>
      <c r="U4" s="3" t="s">
        <v>49</v>
      </c>
      <c r="V4" s="3">
        <f t="shared" ref="V4:AO4" si="2">V30</f>
        <v>1.2225864486627329E-4</v>
      </c>
      <c r="W4" s="3">
        <f t="shared" si="2"/>
        <v>1.4227921628280594E-3</v>
      </c>
      <c r="X4" s="3">
        <f t="shared" si="2"/>
        <v>2.6206095135136668E-3</v>
      </c>
      <c r="Y4" s="3" t="str">
        <f t="shared" ref="Y4" si="3">Y30</f>
        <v>NA</v>
      </c>
      <c r="Z4" s="3">
        <f t="shared" si="2"/>
        <v>9.2494140838734259E-4</v>
      </c>
      <c r="AA4" s="3">
        <f t="shared" si="2"/>
        <v>1.7338992475848351E-3</v>
      </c>
      <c r="AB4" s="3">
        <f t="shared" si="2"/>
        <v>5.7297330236442271E-3</v>
      </c>
      <c r="AC4" s="3">
        <f t="shared" si="2"/>
        <v>3.5263990535458313E-3</v>
      </c>
      <c r="AD4" s="3">
        <f t="shared" si="2"/>
        <v>4.9870999354616652E-4</v>
      </c>
      <c r="AE4" s="3">
        <f t="shared" si="2"/>
        <v>8.2528487630112446E-4</v>
      </c>
      <c r="AF4" s="3">
        <f t="shared" si="2"/>
        <v>4.8290334371082306E-3</v>
      </c>
      <c r="AG4" s="3">
        <f t="shared" si="2"/>
        <v>1.5468746968089271E-3</v>
      </c>
      <c r="AH4" s="3">
        <f t="shared" si="2"/>
        <v>8.6317180314817116E-4</v>
      </c>
      <c r="AI4" s="3">
        <f t="shared" si="2"/>
        <v>1.8760449228615915E-3</v>
      </c>
      <c r="AJ4" s="3">
        <f t="shared" ref="AJ4" si="4">AJ30</f>
        <v>7.29248484599196E-4</v>
      </c>
      <c r="AK4" s="3">
        <f t="shared" si="2"/>
        <v>9.4579663691066543E-4</v>
      </c>
      <c r="AL4" t="s">
        <v>49</v>
      </c>
      <c r="AM4" s="3">
        <f t="shared" si="2"/>
        <v>1.1613151969549239E-3</v>
      </c>
      <c r="AN4" s="3">
        <f t="shared" si="2"/>
        <v>7.3232796092709664E-4</v>
      </c>
      <c r="AO4" s="3">
        <f t="shared" si="2"/>
        <v>1.0050606704542051E-3</v>
      </c>
      <c r="AP4" s="3">
        <f t="shared" ref="AP4:AU4" si="5">AP30</f>
        <v>1.8735632105449593E-3</v>
      </c>
      <c r="AQ4" s="3">
        <f t="shared" si="5"/>
        <v>6.5197470840520856E-4</v>
      </c>
      <c r="AR4" s="3">
        <f t="shared" si="5"/>
        <v>2.2045114928716438E-3</v>
      </c>
      <c r="AS4" s="3">
        <f t="shared" si="5"/>
        <v>1.9964891241384206E-3</v>
      </c>
      <c r="AT4" s="3">
        <f t="shared" si="5"/>
        <v>2.0243393842856315E-3</v>
      </c>
      <c r="AU4" s="3">
        <f t="shared" si="5"/>
        <v>9.4548199933482385E-4</v>
      </c>
    </row>
    <row r="5" spans="1:47" x14ac:dyDescent="0.2">
      <c r="A5" s="5" t="s">
        <v>16</v>
      </c>
      <c r="B5" s="5" t="s">
        <v>17</v>
      </c>
      <c r="C5" s="3">
        <f>params_low!B6</f>
        <v>1.5E-3</v>
      </c>
      <c r="D5" s="3">
        <f>$C5</f>
        <v>1.5E-3</v>
      </c>
      <c r="E5" s="3">
        <f t="shared" ref="E5:AU6" si="6">$C5</f>
        <v>1.5E-3</v>
      </c>
      <c r="F5" s="3">
        <f t="shared" si="6"/>
        <v>1.5E-3</v>
      </c>
      <c r="G5" s="3">
        <f t="shared" si="6"/>
        <v>1.5E-3</v>
      </c>
      <c r="H5" s="3">
        <f t="shared" si="6"/>
        <v>1.5E-3</v>
      </c>
      <c r="I5" s="3">
        <f t="shared" si="6"/>
        <v>1.5E-3</v>
      </c>
      <c r="J5" s="3">
        <f t="shared" si="6"/>
        <v>1.5E-3</v>
      </c>
      <c r="K5" s="3">
        <f t="shared" si="6"/>
        <v>1.5E-3</v>
      </c>
      <c r="L5" s="3">
        <f t="shared" si="6"/>
        <v>1.5E-3</v>
      </c>
      <c r="M5" s="3">
        <f t="shared" si="6"/>
        <v>1.5E-3</v>
      </c>
      <c r="N5" s="3">
        <f t="shared" si="6"/>
        <v>1.5E-3</v>
      </c>
      <c r="O5" s="3">
        <f t="shared" si="6"/>
        <v>1.5E-3</v>
      </c>
      <c r="P5" s="3">
        <f t="shared" si="6"/>
        <v>1.5E-3</v>
      </c>
      <c r="Q5" s="3">
        <f t="shared" si="6"/>
        <v>1.5E-3</v>
      </c>
      <c r="R5" s="3">
        <f t="shared" si="6"/>
        <v>1.5E-3</v>
      </c>
      <c r="S5" s="3">
        <f t="shared" si="6"/>
        <v>1.5E-3</v>
      </c>
      <c r="T5" s="3">
        <f t="shared" si="6"/>
        <v>1.5E-3</v>
      </c>
      <c r="U5" s="3">
        <f t="shared" si="6"/>
        <v>1.5E-3</v>
      </c>
      <c r="V5" s="3">
        <f t="shared" si="6"/>
        <v>1.5E-3</v>
      </c>
      <c r="W5" s="3">
        <f t="shared" si="6"/>
        <v>1.5E-3</v>
      </c>
      <c r="X5" s="3">
        <f t="shared" si="6"/>
        <v>1.5E-3</v>
      </c>
      <c r="Y5" s="3">
        <f t="shared" si="6"/>
        <v>1.5E-3</v>
      </c>
      <c r="Z5" s="3">
        <f t="shared" si="6"/>
        <v>1.5E-3</v>
      </c>
      <c r="AA5" s="3">
        <f t="shared" si="6"/>
        <v>1.5E-3</v>
      </c>
      <c r="AB5" s="3">
        <f t="shared" si="6"/>
        <v>1.5E-3</v>
      </c>
      <c r="AC5" s="3">
        <f t="shared" si="6"/>
        <v>1.5E-3</v>
      </c>
      <c r="AD5" s="3">
        <f t="shared" si="6"/>
        <v>1.5E-3</v>
      </c>
      <c r="AE5" s="3">
        <f t="shared" si="6"/>
        <v>1.5E-3</v>
      </c>
      <c r="AF5" s="3">
        <f t="shared" si="6"/>
        <v>1.5E-3</v>
      </c>
      <c r="AG5" s="3">
        <f t="shared" si="6"/>
        <v>1.5E-3</v>
      </c>
      <c r="AH5" s="3">
        <f t="shared" si="6"/>
        <v>1.5E-3</v>
      </c>
      <c r="AI5" s="3">
        <f t="shared" si="6"/>
        <v>1.5E-3</v>
      </c>
      <c r="AJ5" s="3">
        <f t="shared" si="6"/>
        <v>1.5E-3</v>
      </c>
      <c r="AK5" s="3">
        <f t="shared" si="6"/>
        <v>1.5E-3</v>
      </c>
      <c r="AL5" s="3">
        <f t="shared" si="6"/>
        <v>1.5E-3</v>
      </c>
      <c r="AM5" s="3">
        <f t="shared" si="6"/>
        <v>1.5E-3</v>
      </c>
      <c r="AN5" s="3">
        <f t="shared" si="6"/>
        <v>1.5E-3</v>
      </c>
      <c r="AO5" s="3">
        <f t="shared" si="6"/>
        <v>1.5E-3</v>
      </c>
      <c r="AP5" s="3">
        <f t="shared" si="6"/>
        <v>1.5E-3</v>
      </c>
      <c r="AQ5" s="3">
        <f t="shared" si="6"/>
        <v>1.5E-3</v>
      </c>
      <c r="AR5" s="3">
        <f t="shared" si="6"/>
        <v>1.5E-3</v>
      </c>
      <c r="AS5" s="3">
        <f t="shared" si="6"/>
        <v>1.5E-3</v>
      </c>
      <c r="AT5" s="3">
        <f t="shared" si="6"/>
        <v>1.5E-3</v>
      </c>
      <c r="AU5" s="3">
        <f t="shared" si="6"/>
        <v>1.5E-3</v>
      </c>
    </row>
    <row r="6" spans="1:47" x14ac:dyDescent="0.2">
      <c r="A6" s="5" t="s">
        <v>18</v>
      </c>
      <c r="B6" s="5" t="s">
        <v>19</v>
      </c>
      <c r="C6" s="3">
        <f>params_low!B5</f>
        <v>7.4999999999999997E-2</v>
      </c>
      <c r="D6" s="3">
        <f t="shared" ref="D6:S11" si="7">$C6</f>
        <v>7.4999999999999997E-2</v>
      </c>
      <c r="E6" s="3">
        <f t="shared" si="7"/>
        <v>7.4999999999999997E-2</v>
      </c>
      <c r="F6" s="3">
        <f t="shared" si="7"/>
        <v>7.4999999999999997E-2</v>
      </c>
      <c r="G6" s="3">
        <f t="shared" si="7"/>
        <v>7.4999999999999997E-2</v>
      </c>
      <c r="H6" s="3">
        <f t="shared" si="7"/>
        <v>7.4999999999999997E-2</v>
      </c>
      <c r="I6" s="3">
        <f t="shared" si="7"/>
        <v>7.4999999999999997E-2</v>
      </c>
      <c r="J6" s="3">
        <f t="shared" si="7"/>
        <v>7.4999999999999997E-2</v>
      </c>
      <c r="K6" s="3">
        <f t="shared" si="7"/>
        <v>7.4999999999999997E-2</v>
      </c>
      <c r="L6" s="3">
        <f t="shared" si="7"/>
        <v>7.4999999999999997E-2</v>
      </c>
      <c r="M6" s="3">
        <f t="shared" si="7"/>
        <v>7.4999999999999997E-2</v>
      </c>
      <c r="N6" s="3">
        <f t="shared" si="7"/>
        <v>7.4999999999999997E-2</v>
      </c>
      <c r="O6" s="3">
        <f t="shared" si="7"/>
        <v>7.4999999999999997E-2</v>
      </c>
      <c r="P6" s="3">
        <f t="shared" si="7"/>
        <v>7.4999999999999997E-2</v>
      </c>
      <c r="Q6" s="3">
        <f t="shared" si="7"/>
        <v>7.4999999999999997E-2</v>
      </c>
      <c r="R6" s="3">
        <f t="shared" si="7"/>
        <v>7.4999999999999997E-2</v>
      </c>
      <c r="S6" s="3">
        <f t="shared" si="7"/>
        <v>7.4999999999999997E-2</v>
      </c>
      <c r="T6" s="3">
        <f t="shared" si="6"/>
        <v>7.4999999999999997E-2</v>
      </c>
      <c r="U6" s="3">
        <f t="shared" si="6"/>
        <v>7.4999999999999997E-2</v>
      </c>
      <c r="V6" s="3">
        <f t="shared" si="6"/>
        <v>7.4999999999999997E-2</v>
      </c>
      <c r="W6" s="3">
        <f t="shared" si="6"/>
        <v>7.4999999999999997E-2</v>
      </c>
      <c r="X6" s="3">
        <f t="shared" si="6"/>
        <v>7.4999999999999997E-2</v>
      </c>
      <c r="Y6" s="3">
        <f t="shared" si="6"/>
        <v>7.4999999999999997E-2</v>
      </c>
      <c r="Z6" s="3">
        <f t="shared" si="6"/>
        <v>7.4999999999999997E-2</v>
      </c>
      <c r="AA6" s="3">
        <f t="shared" si="6"/>
        <v>7.4999999999999997E-2</v>
      </c>
      <c r="AB6" s="3">
        <f t="shared" si="6"/>
        <v>7.4999999999999997E-2</v>
      </c>
      <c r="AC6" s="3">
        <f t="shared" si="6"/>
        <v>7.4999999999999997E-2</v>
      </c>
      <c r="AD6" s="3">
        <f t="shared" si="6"/>
        <v>7.4999999999999997E-2</v>
      </c>
      <c r="AE6" s="3">
        <f t="shared" si="6"/>
        <v>7.4999999999999997E-2</v>
      </c>
      <c r="AF6" s="3">
        <f t="shared" si="6"/>
        <v>7.4999999999999997E-2</v>
      </c>
      <c r="AG6" s="3">
        <f t="shared" si="6"/>
        <v>7.4999999999999997E-2</v>
      </c>
      <c r="AH6" s="3">
        <f t="shared" si="6"/>
        <v>7.4999999999999997E-2</v>
      </c>
      <c r="AI6" s="3">
        <f t="shared" si="6"/>
        <v>7.4999999999999997E-2</v>
      </c>
      <c r="AJ6" s="3">
        <f t="shared" si="6"/>
        <v>7.4999999999999997E-2</v>
      </c>
      <c r="AK6" s="3">
        <f t="shared" si="6"/>
        <v>7.4999999999999997E-2</v>
      </c>
      <c r="AL6" s="3">
        <f t="shared" si="6"/>
        <v>7.4999999999999997E-2</v>
      </c>
      <c r="AM6" s="3">
        <f t="shared" si="6"/>
        <v>7.4999999999999997E-2</v>
      </c>
      <c r="AN6" s="3">
        <f t="shared" si="6"/>
        <v>7.4999999999999997E-2</v>
      </c>
      <c r="AO6" s="3">
        <f t="shared" si="6"/>
        <v>7.4999999999999997E-2</v>
      </c>
      <c r="AP6" s="3">
        <f t="shared" si="6"/>
        <v>7.4999999999999997E-2</v>
      </c>
      <c r="AQ6" s="3">
        <f t="shared" si="6"/>
        <v>7.4999999999999997E-2</v>
      </c>
      <c r="AR6" s="3">
        <f t="shared" si="6"/>
        <v>7.4999999999999997E-2</v>
      </c>
      <c r="AS6" s="3">
        <f t="shared" si="6"/>
        <v>7.4999999999999997E-2</v>
      </c>
      <c r="AT6" s="3">
        <f t="shared" si="6"/>
        <v>7.4999999999999997E-2</v>
      </c>
      <c r="AU6" s="3">
        <f t="shared" si="6"/>
        <v>7.4999999999999997E-2</v>
      </c>
    </row>
    <row r="7" spans="1:47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7"/>
        <v>1.4285714285714285E-2</v>
      </c>
      <c r="E7" s="3">
        <f t="shared" ref="E7:AU10" si="8">$C7</f>
        <v>1.4285714285714285E-2</v>
      </c>
      <c r="F7" s="3">
        <f t="shared" si="8"/>
        <v>1.4285714285714285E-2</v>
      </c>
      <c r="G7" s="3">
        <f t="shared" si="8"/>
        <v>1.4285714285714285E-2</v>
      </c>
      <c r="H7" s="3">
        <f t="shared" si="8"/>
        <v>1.4285714285714285E-2</v>
      </c>
      <c r="I7" s="3">
        <f t="shared" si="8"/>
        <v>1.4285714285714285E-2</v>
      </c>
      <c r="J7" s="3">
        <f t="shared" si="8"/>
        <v>1.4285714285714285E-2</v>
      </c>
      <c r="K7" s="3">
        <f t="shared" si="8"/>
        <v>1.4285714285714285E-2</v>
      </c>
      <c r="L7" s="3">
        <f t="shared" si="8"/>
        <v>1.4285714285714285E-2</v>
      </c>
      <c r="M7" s="3">
        <f t="shared" si="8"/>
        <v>1.4285714285714285E-2</v>
      </c>
      <c r="N7" s="3">
        <f t="shared" si="8"/>
        <v>1.4285714285714285E-2</v>
      </c>
      <c r="O7" s="3">
        <f t="shared" si="8"/>
        <v>1.4285714285714285E-2</v>
      </c>
      <c r="P7" s="3">
        <f t="shared" si="8"/>
        <v>1.4285714285714285E-2</v>
      </c>
      <c r="Q7" s="3">
        <f t="shared" si="8"/>
        <v>1.4285714285714285E-2</v>
      </c>
      <c r="R7" s="3">
        <f t="shared" si="8"/>
        <v>1.4285714285714285E-2</v>
      </c>
      <c r="S7" s="3">
        <f t="shared" si="8"/>
        <v>1.4285714285714285E-2</v>
      </c>
      <c r="T7" s="3">
        <f t="shared" si="8"/>
        <v>1.4285714285714285E-2</v>
      </c>
      <c r="U7" s="3">
        <f t="shared" si="8"/>
        <v>1.4285714285714285E-2</v>
      </c>
      <c r="V7" s="3">
        <f t="shared" si="8"/>
        <v>1.4285714285714285E-2</v>
      </c>
      <c r="W7" s="3">
        <f t="shared" si="8"/>
        <v>1.4285714285714285E-2</v>
      </c>
      <c r="X7" s="3">
        <f t="shared" si="8"/>
        <v>1.4285714285714285E-2</v>
      </c>
      <c r="Y7" s="3">
        <f t="shared" si="8"/>
        <v>1.4285714285714285E-2</v>
      </c>
      <c r="Z7" s="3">
        <f t="shared" si="8"/>
        <v>1.4285714285714285E-2</v>
      </c>
      <c r="AA7" s="3">
        <f t="shared" si="8"/>
        <v>1.4285714285714285E-2</v>
      </c>
      <c r="AB7" s="3">
        <f t="shared" si="8"/>
        <v>1.4285714285714285E-2</v>
      </c>
      <c r="AC7" s="3">
        <f t="shared" si="8"/>
        <v>1.4285714285714285E-2</v>
      </c>
      <c r="AD7" s="3">
        <f t="shared" si="8"/>
        <v>1.4285714285714285E-2</v>
      </c>
      <c r="AE7" s="3">
        <f t="shared" si="8"/>
        <v>1.4285714285714285E-2</v>
      </c>
      <c r="AF7" s="3">
        <f t="shared" si="8"/>
        <v>1.4285714285714285E-2</v>
      </c>
      <c r="AG7" s="3">
        <f t="shared" si="8"/>
        <v>1.4285714285714285E-2</v>
      </c>
      <c r="AH7" s="3">
        <f t="shared" si="8"/>
        <v>1.4285714285714285E-2</v>
      </c>
      <c r="AI7" s="3">
        <f t="shared" si="8"/>
        <v>1.4285714285714285E-2</v>
      </c>
      <c r="AJ7" s="3">
        <f t="shared" si="8"/>
        <v>1.4285714285714285E-2</v>
      </c>
      <c r="AK7" s="3">
        <f t="shared" si="8"/>
        <v>1.4285714285714285E-2</v>
      </c>
      <c r="AL7" s="3">
        <f t="shared" si="8"/>
        <v>1.4285714285714285E-2</v>
      </c>
      <c r="AM7" s="3">
        <f t="shared" si="8"/>
        <v>1.4285714285714285E-2</v>
      </c>
      <c r="AN7" s="3">
        <f t="shared" si="8"/>
        <v>1.4285714285714285E-2</v>
      </c>
      <c r="AO7" s="3">
        <f t="shared" si="8"/>
        <v>1.4285714285714285E-2</v>
      </c>
      <c r="AP7" s="3">
        <f t="shared" si="8"/>
        <v>1.4285714285714285E-2</v>
      </c>
      <c r="AQ7" s="3">
        <f t="shared" si="8"/>
        <v>1.4285714285714285E-2</v>
      </c>
      <c r="AR7" s="3">
        <f t="shared" si="8"/>
        <v>1.4285714285714285E-2</v>
      </c>
      <c r="AS7" s="3">
        <f t="shared" si="8"/>
        <v>1.4285714285714285E-2</v>
      </c>
      <c r="AT7" s="3">
        <f t="shared" si="8"/>
        <v>1.4285714285714285E-2</v>
      </c>
      <c r="AU7" s="3">
        <f t="shared" si="8"/>
        <v>1.4285714285714285E-2</v>
      </c>
    </row>
    <row r="8" spans="1:47" x14ac:dyDescent="0.2">
      <c r="A8" s="5" t="s">
        <v>22</v>
      </c>
      <c r="B8" s="5" t="s">
        <v>23</v>
      </c>
      <c r="C8" s="3">
        <f>params_low!B7</f>
        <v>0.15</v>
      </c>
      <c r="D8" s="3">
        <f t="shared" si="7"/>
        <v>0.15</v>
      </c>
      <c r="E8" s="3">
        <f t="shared" si="8"/>
        <v>0.15</v>
      </c>
      <c r="F8" s="3">
        <f t="shared" si="8"/>
        <v>0.15</v>
      </c>
      <c r="G8" s="3">
        <f t="shared" si="8"/>
        <v>0.15</v>
      </c>
      <c r="H8" s="3">
        <f t="shared" si="8"/>
        <v>0.15</v>
      </c>
      <c r="I8" s="3">
        <f t="shared" si="8"/>
        <v>0.15</v>
      </c>
      <c r="J8" s="3">
        <f t="shared" si="8"/>
        <v>0.15</v>
      </c>
      <c r="K8" s="3">
        <f t="shared" si="8"/>
        <v>0.15</v>
      </c>
      <c r="L8" s="3">
        <f t="shared" si="8"/>
        <v>0.15</v>
      </c>
      <c r="M8" s="3">
        <f t="shared" si="8"/>
        <v>0.15</v>
      </c>
      <c r="N8" s="3">
        <f t="shared" si="8"/>
        <v>0.15</v>
      </c>
      <c r="O8" s="3">
        <f t="shared" si="8"/>
        <v>0.15</v>
      </c>
      <c r="P8" s="3">
        <f t="shared" si="8"/>
        <v>0.15</v>
      </c>
      <c r="Q8" s="3">
        <f t="shared" si="8"/>
        <v>0.15</v>
      </c>
      <c r="R8" s="3">
        <f t="shared" si="8"/>
        <v>0.15</v>
      </c>
      <c r="S8" s="3">
        <f t="shared" si="8"/>
        <v>0.15</v>
      </c>
      <c r="T8" s="3">
        <f t="shared" si="8"/>
        <v>0.15</v>
      </c>
      <c r="U8" s="3">
        <f t="shared" si="8"/>
        <v>0.15</v>
      </c>
      <c r="V8" s="3">
        <f t="shared" si="8"/>
        <v>0.15</v>
      </c>
      <c r="W8" s="3">
        <f t="shared" si="8"/>
        <v>0.15</v>
      </c>
      <c r="X8" s="3">
        <f t="shared" si="8"/>
        <v>0.15</v>
      </c>
      <c r="Y8" s="3">
        <f t="shared" si="8"/>
        <v>0.15</v>
      </c>
      <c r="Z8" s="3">
        <f t="shared" si="8"/>
        <v>0.15</v>
      </c>
      <c r="AA8" s="3">
        <f t="shared" si="8"/>
        <v>0.15</v>
      </c>
      <c r="AB8" s="3">
        <f t="shared" si="8"/>
        <v>0.15</v>
      </c>
      <c r="AC8" s="3">
        <f t="shared" si="8"/>
        <v>0.15</v>
      </c>
      <c r="AD8" s="3">
        <f t="shared" si="8"/>
        <v>0.15</v>
      </c>
      <c r="AE8" s="3">
        <f t="shared" si="8"/>
        <v>0.15</v>
      </c>
      <c r="AF8" s="3">
        <f t="shared" si="8"/>
        <v>0.15</v>
      </c>
      <c r="AG8" s="3">
        <f t="shared" si="8"/>
        <v>0.15</v>
      </c>
      <c r="AH8" s="3">
        <f t="shared" si="8"/>
        <v>0.15</v>
      </c>
      <c r="AI8" s="3">
        <f t="shared" si="8"/>
        <v>0.15</v>
      </c>
      <c r="AJ8" s="3">
        <f t="shared" si="8"/>
        <v>0.15</v>
      </c>
      <c r="AK8" s="3">
        <f t="shared" si="8"/>
        <v>0.15</v>
      </c>
      <c r="AL8" s="3">
        <f t="shared" si="8"/>
        <v>0.15</v>
      </c>
      <c r="AM8" s="3">
        <f t="shared" si="8"/>
        <v>0.15</v>
      </c>
      <c r="AN8" s="3">
        <f t="shared" si="8"/>
        <v>0.15</v>
      </c>
      <c r="AO8" s="3">
        <f t="shared" si="8"/>
        <v>0.15</v>
      </c>
      <c r="AP8" s="3">
        <f t="shared" si="8"/>
        <v>0.15</v>
      </c>
      <c r="AQ8" s="3">
        <f t="shared" si="8"/>
        <v>0.15</v>
      </c>
      <c r="AR8" s="3">
        <f t="shared" si="8"/>
        <v>0.15</v>
      </c>
      <c r="AS8" s="3">
        <f t="shared" si="8"/>
        <v>0.15</v>
      </c>
      <c r="AT8" s="3">
        <f t="shared" si="8"/>
        <v>0.15</v>
      </c>
      <c r="AU8" s="3">
        <f t="shared" si="8"/>
        <v>0.15</v>
      </c>
    </row>
    <row r="9" spans="1:47" x14ac:dyDescent="0.2">
      <c r="A9" s="5" t="s">
        <v>24</v>
      </c>
      <c r="B9" s="5" t="s">
        <v>25</v>
      </c>
      <c r="C9" s="3">
        <f>params_low!B8</f>
        <v>0.75</v>
      </c>
      <c r="D9" s="3">
        <f t="shared" si="7"/>
        <v>0.75</v>
      </c>
      <c r="E9" s="3">
        <f t="shared" si="8"/>
        <v>0.75</v>
      </c>
      <c r="F9" s="3">
        <f t="shared" si="8"/>
        <v>0.75</v>
      </c>
      <c r="G9" s="3">
        <f t="shared" si="8"/>
        <v>0.75</v>
      </c>
      <c r="H9" s="3">
        <f t="shared" si="8"/>
        <v>0.75</v>
      </c>
      <c r="I9" s="3">
        <f t="shared" si="8"/>
        <v>0.75</v>
      </c>
      <c r="J9" s="3">
        <f t="shared" si="8"/>
        <v>0.75</v>
      </c>
      <c r="K9" s="3">
        <f t="shared" si="8"/>
        <v>0.75</v>
      </c>
      <c r="L9" s="3">
        <f t="shared" si="8"/>
        <v>0.75</v>
      </c>
      <c r="M9" s="3">
        <f t="shared" si="8"/>
        <v>0.75</v>
      </c>
      <c r="N9" s="3">
        <f t="shared" si="8"/>
        <v>0.75</v>
      </c>
      <c r="O9" s="3">
        <f t="shared" si="8"/>
        <v>0.75</v>
      </c>
      <c r="P9" s="3">
        <f t="shared" si="8"/>
        <v>0.75</v>
      </c>
      <c r="Q9" s="3">
        <f t="shared" si="8"/>
        <v>0.75</v>
      </c>
      <c r="R9" s="3">
        <f t="shared" si="8"/>
        <v>0.75</v>
      </c>
      <c r="S9" s="3">
        <f t="shared" si="8"/>
        <v>0.75</v>
      </c>
      <c r="T9" s="3">
        <f t="shared" si="8"/>
        <v>0.75</v>
      </c>
      <c r="U9" s="3">
        <f t="shared" si="8"/>
        <v>0.75</v>
      </c>
      <c r="V9" s="3">
        <f t="shared" si="8"/>
        <v>0.75</v>
      </c>
      <c r="W9" s="3">
        <f t="shared" si="8"/>
        <v>0.75</v>
      </c>
      <c r="X9" s="3">
        <f t="shared" si="8"/>
        <v>0.75</v>
      </c>
      <c r="Y9" s="3">
        <f t="shared" si="8"/>
        <v>0.75</v>
      </c>
      <c r="Z9" s="3">
        <f t="shared" si="8"/>
        <v>0.75</v>
      </c>
      <c r="AA9" s="3">
        <f t="shared" si="8"/>
        <v>0.75</v>
      </c>
      <c r="AB9" s="3">
        <f t="shared" si="8"/>
        <v>0.75</v>
      </c>
      <c r="AC9" s="3">
        <f t="shared" si="8"/>
        <v>0.75</v>
      </c>
      <c r="AD9" s="3">
        <f t="shared" si="8"/>
        <v>0.75</v>
      </c>
      <c r="AE9" s="3">
        <f t="shared" si="8"/>
        <v>0.75</v>
      </c>
      <c r="AF9" s="3">
        <f t="shared" si="8"/>
        <v>0.75</v>
      </c>
      <c r="AG9" s="3">
        <f t="shared" si="8"/>
        <v>0.75</v>
      </c>
      <c r="AH9" s="3">
        <f t="shared" si="8"/>
        <v>0.75</v>
      </c>
      <c r="AI9" s="3">
        <f t="shared" si="8"/>
        <v>0.75</v>
      </c>
      <c r="AJ9" s="3">
        <f t="shared" si="8"/>
        <v>0.75</v>
      </c>
      <c r="AK9" s="3">
        <f t="shared" si="8"/>
        <v>0.75</v>
      </c>
      <c r="AL9" s="3">
        <f t="shared" si="8"/>
        <v>0.75</v>
      </c>
      <c r="AM9" s="3">
        <f t="shared" si="8"/>
        <v>0.75</v>
      </c>
      <c r="AN9" s="3">
        <f t="shared" si="8"/>
        <v>0.75</v>
      </c>
      <c r="AO9" s="3">
        <f t="shared" si="8"/>
        <v>0.75</v>
      </c>
      <c r="AP9" s="3">
        <f t="shared" si="8"/>
        <v>0.75</v>
      </c>
      <c r="AQ9" s="3">
        <f t="shared" si="8"/>
        <v>0.75</v>
      </c>
      <c r="AR9" s="3">
        <f t="shared" si="8"/>
        <v>0.75</v>
      </c>
      <c r="AS9" s="3">
        <f t="shared" si="8"/>
        <v>0.75</v>
      </c>
      <c r="AT9" s="3">
        <f t="shared" si="8"/>
        <v>0.75</v>
      </c>
      <c r="AU9" s="3">
        <f t="shared" si="8"/>
        <v>0.75</v>
      </c>
    </row>
    <row r="10" spans="1:47" x14ac:dyDescent="0.2">
      <c r="A10" s="5" t="s">
        <v>26</v>
      </c>
      <c r="B10" s="5" t="s">
        <v>27</v>
      </c>
      <c r="C10" s="3">
        <f>params_low!B4</f>
        <v>0.9</v>
      </c>
      <c r="D10" s="3">
        <f t="shared" si="7"/>
        <v>0.9</v>
      </c>
      <c r="E10" s="3">
        <f t="shared" si="8"/>
        <v>0.9</v>
      </c>
      <c r="F10" s="3">
        <f t="shared" si="8"/>
        <v>0.9</v>
      </c>
      <c r="G10" s="3">
        <f t="shared" si="8"/>
        <v>0.9</v>
      </c>
      <c r="H10" s="3">
        <f t="shared" si="8"/>
        <v>0.9</v>
      </c>
      <c r="I10" s="3">
        <f t="shared" si="8"/>
        <v>0.9</v>
      </c>
      <c r="J10" s="3">
        <f t="shared" si="8"/>
        <v>0.9</v>
      </c>
      <c r="K10" s="3">
        <f t="shared" si="8"/>
        <v>0.9</v>
      </c>
      <c r="L10" s="3">
        <f t="shared" si="8"/>
        <v>0.9</v>
      </c>
      <c r="M10" s="3">
        <f t="shared" si="8"/>
        <v>0.9</v>
      </c>
      <c r="N10" s="3">
        <f t="shared" si="8"/>
        <v>0.9</v>
      </c>
      <c r="O10" s="3">
        <f t="shared" si="8"/>
        <v>0.9</v>
      </c>
      <c r="P10" s="3">
        <f t="shared" si="8"/>
        <v>0.9</v>
      </c>
      <c r="Q10" s="3">
        <f t="shared" si="8"/>
        <v>0.9</v>
      </c>
      <c r="R10" s="3">
        <f t="shared" si="8"/>
        <v>0.9</v>
      </c>
      <c r="S10" s="3">
        <f t="shared" si="8"/>
        <v>0.9</v>
      </c>
      <c r="T10" s="3">
        <f t="shared" si="8"/>
        <v>0.9</v>
      </c>
      <c r="U10" s="3">
        <f t="shared" si="8"/>
        <v>0.9</v>
      </c>
      <c r="V10" s="3">
        <f t="shared" si="8"/>
        <v>0.9</v>
      </c>
      <c r="W10" s="3">
        <f t="shared" si="8"/>
        <v>0.9</v>
      </c>
      <c r="X10" s="3">
        <f t="shared" si="8"/>
        <v>0.9</v>
      </c>
      <c r="Y10" s="3">
        <f t="shared" si="8"/>
        <v>0.9</v>
      </c>
      <c r="Z10" s="3">
        <f t="shared" si="8"/>
        <v>0.9</v>
      </c>
      <c r="AA10" s="3">
        <f t="shared" si="8"/>
        <v>0.9</v>
      </c>
      <c r="AB10" s="3">
        <f t="shared" si="8"/>
        <v>0.9</v>
      </c>
      <c r="AC10" s="3">
        <f t="shared" si="8"/>
        <v>0.9</v>
      </c>
      <c r="AD10" s="3">
        <f t="shared" si="8"/>
        <v>0.9</v>
      </c>
      <c r="AE10" s="3">
        <f t="shared" si="8"/>
        <v>0.9</v>
      </c>
      <c r="AF10" s="3">
        <f t="shared" si="8"/>
        <v>0.9</v>
      </c>
      <c r="AG10" s="3">
        <f t="shared" si="8"/>
        <v>0.9</v>
      </c>
      <c r="AH10" s="3">
        <f t="shared" si="8"/>
        <v>0.9</v>
      </c>
      <c r="AI10" s="3">
        <f t="shared" si="8"/>
        <v>0.9</v>
      </c>
      <c r="AJ10" s="3">
        <f t="shared" si="8"/>
        <v>0.9</v>
      </c>
      <c r="AK10" s="3">
        <f t="shared" si="8"/>
        <v>0.9</v>
      </c>
      <c r="AL10" s="3">
        <f t="shared" si="8"/>
        <v>0.9</v>
      </c>
      <c r="AM10" s="3">
        <f t="shared" si="8"/>
        <v>0.9</v>
      </c>
      <c r="AN10" s="3">
        <f t="shared" si="8"/>
        <v>0.9</v>
      </c>
      <c r="AO10" s="3">
        <f t="shared" si="8"/>
        <v>0.9</v>
      </c>
      <c r="AP10" s="3">
        <f t="shared" si="8"/>
        <v>0.9</v>
      </c>
      <c r="AQ10" s="3">
        <f t="shared" si="8"/>
        <v>0.9</v>
      </c>
      <c r="AR10" s="3">
        <f t="shared" si="8"/>
        <v>0.9</v>
      </c>
      <c r="AS10" s="3">
        <f t="shared" si="8"/>
        <v>0.9</v>
      </c>
      <c r="AT10" s="3">
        <f t="shared" si="8"/>
        <v>0.9</v>
      </c>
      <c r="AU10" s="3">
        <f t="shared" si="8"/>
        <v>0.9</v>
      </c>
    </row>
    <row r="11" spans="1:47" x14ac:dyDescent="0.2">
      <c r="A11" s="5" t="s">
        <v>28</v>
      </c>
      <c r="B11" s="5" t="s">
        <v>29</v>
      </c>
      <c r="C11" s="3">
        <f>params_low!B9</f>
        <v>0.5</v>
      </c>
      <c r="D11" s="3">
        <f t="shared" si="7"/>
        <v>0.5</v>
      </c>
      <c r="E11" s="3">
        <f t="shared" ref="E11:AU11" si="9">$C11</f>
        <v>0.5</v>
      </c>
      <c r="F11" s="3">
        <f t="shared" si="9"/>
        <v>0.5</v>
      </c>
      <c r="G11" s="3">
        <f t="shared" si="9"/>
        <v>0.5</v>
      </c>
      <c r="H11" s="3">
        <f t="shared" si="9"/>
        <v>0.5</v>
      </c>
      <c r="I11" s="3">
        <f t="shared" si="9"/>
        <v>0.5</v>
      </c>
      <c r="J11" s="3">
        <f t="shared" si="9"/>
        <v>0.5</v>
      </c>
      <c r="K11" s="3">
        <f t="shared" si="9"/>
        <v>0.5</v>
      </c>
      <c r="L11" s="3">
        <f t="shared" si="9"/>
        <v>0.5</v>
      </c>
      <c r="M11" s="3">
        <f t="shared" si="9"/>
        <v>0.5</v>
      </c>
      <c r="N11" s="3">
        <f t="shared" si="9"/>
        <v>0.5</v>
      </c>
      <c r="O11" s="3">
        <f t="shared" si="9"/>
        <v>0.5</v>
      </c>
      <c r="P11" s="3">
        <f t="shared" si="9"/>
        <v>0.5</v>
      </c>
      <c r="Q11" s="3">
        <f t="shared" si="9"/>
        <v>0.5</v>
      </c>
      <c r="R11" s="3">
        <f t="shared" si="9"/>
        <v>0.5</v>
      </c>
      <c r="S11" s="3">
        <f t="shared" si="9"/>
        <v>0.5</v>
      </c>
      <c r="T11" s="3">
        <f t="shared" si="9"/>
        <v>0.5</v>
      </c>
      <c r="U11" s="3">
        <f t="shared" si="9"/>
        <v>0.5</v>
      </c>
      <c r="V11" s="3">
        <f t="shared" si="9"/>
        <v>0.5</v>
      </c>
      <c r="W11" s="3">
        <f t="shared" si="9"/>
        <v>0.5</v>
      </c>
      <c r="X11" s="3">
        <f t="shared" si="9"/>
        <v>0.5</v>
      </c>
      <c r="Y11" s="3">
        <f t="shared" si="9"/>
        <v>0.5</v>
      </c>
      <c r="Z11" s="3">
        <f t="shared" si="9"/>
        <v>0.5</v>
      </c>
      <c r="AA11" s="3">
        <f t="shared" si="9"/>
        <v>0.5</v>
      </c>
      <c r="AB11" s="3">
        <f t="shared" si="9"/>
        <v>0.5</v>
      </c>
      <c r="AC11" s="3">
        <f t="shared" si="9"/>
        <v>0.5</v>
      </c>
      <c r="AD11" s="3">
        <f t="shared" si="9"/>
        <v>0.5</v>
      </c>
      <c r="AE11" s="3">
        <f t="shared" si="9"/>
        <v>0.5</v>
      </c>
      <c r="AF11" s="3">
        <f t="shared" si="9"/>
        <v>0.5</v>
      </c>
      <c r="AG11" s="3">
        <f t="shared" si="9"/>
        <v>0.5</v>
      </c>
      <c r="AH11" s="3">
        <f t="shared" si="9"/>
        <v>0.5</v>
      </c>
      <c r="AI11" s="3">
        <f t="shared" si="9"/>
        <v>0.5</v>
      </c>
      <c r="AJ11" s="3">
        <f t="shared" si="9"/>
        <v>0.5</v>
      </c>
      <c r="AK11" s="3">
        <f t="shared" si="9"/>
        <v>0.5</v>
      </c>
      <c r="AL11" s="3">
        <f t="shared" si="9"/>
        <v>0.5</v>
      </c>
      <c r="AM11" s="3">
        <f t="shared" si="9"/>
        <v>0.5</v>
      </c>
      <c r="AN11" s="3">
        <f t="shared" si="9"/>
        <v>0.5</v>
      </c>
      <c r="AO11" s="3">
        <f t="shared" si="9"/>
        <v>0.5</v>
      </c>
      <c r="AP11" s="3">
        <f t="shared" si="9"/>
        <v>0.5</v>
      </c>
      <c r="AQ11" s="3">
        <f t="shared" si="9"/>
        <v>0.5</v>
      </c>
      <c r="AR11" s="3">
        <f t="shared" si="9"/>
        <v>0.5</v>
      </c>
      <c r="AS11" s="3">
        <f t="shared" si="9"/>
        <v>0.5</v>
      </c>
      <c r="AT11" s="3">
        <f t="shared" si="9"/>
        <v>0.5</v>
      </c>
      <c r="AU11" s="3">
        <f t="shared" si="9"/>
        <v>0.5</v>
      </c>
    </row>
    <row r="12" spans="1:47" x14ac:dyDescent="0.2">
      <c r="A12" s="5"/>
      <c r="B12" s="5"/>
      <c r="C12" s="3"/>
    </row>
    <row r="13" spans="1:47" x14ac:dyDescent="0.2">
      <c r="A13" s="5" t="s">
        <v>30</v>
      </c>
      <c r="B13" s="5" t="s">
        <v>31</v>
      </c>
      <c r="C13" s="5">
        <f>C3*C4*(C5+C6*C7)/(C8*(C7+C5) +C7*C9*C10)</f>
        <v>1.7355477267547337</v>
      </c>
      <c r="D13" s="5">
        <f t="shared" ref="D13:T13" si="10">D3*D4*(D5+D6*D7)/(D8*(D7+D5) +D7*D9*D10)</f>
        <v>2.836948758607325</v>
      </c>
      <c r="E13" s="5">
        <f t="shared" si="10"/>
        <v>2.0861321680063023</v>
      </c>
      <c r="F13" s="5">
        <f t="shared" si="10"/>
        <v>2.5972729523846438</v>
      </c>
      <c r="G13" s="5">
        <f t="shared" si="10"/>
        <v>1.7980162329631886</v>
      </c>
      <c r="H13" s="5">
        <f t="shared" si="10"/>
        <v>1.9503152730142026</v>
      </c>
      <c r="I13" s="5">
        <f t="shared" si="10"/>
        <v>1.9915496214743438</v>
      </c>
      <c r="J13" s="5">
        <f t="shared" si="10"/>
        <v>2.6145748996554712</v>
      </c>
      <c r="K13" s="5">
        <f t="shared" si="10"/>
        <v>0</v>
      </c>
      <c r="L13" s="5">
        <f t="shared" si="10"/>
        <v>1.3810974899100228</v>
      </c>
      <c r="M13" s="5">
        <f t="shared" si="10"/>
        <v>2.0670438689721244</v>
      </c>
      <c r="N13" s="5">
        <f t="shared" si="10"/>
        <v>0</v>
      </c>
      <c r="O13" s="5">
        <f t="shared" si="10"/>
        <v>1.2818604760401373</v>
      </c>
      <c r="P13" s="5">
        <f t="shared" si="10"/>
        <v>1.2503230193841177</v>
      </c>
      <c r="Q13" s="5">
        <f t="shared" si="10"/>
        <v>1.2433058803848187</v>
      </c>
      <c r="R13" s="5">
        <f t="shared" ref="R13" si="11">R3*R4*(R5+R6*R7)/(R8*(R7+R5) +R7*R9*R10)</f>
        <v>3.0486079750163184</v>
      </c>
      <c r="S13" s="5">
        <f t="shared" si="10"/>
        <v>2.0479309326308885</v>
      </c>
      <c r="T13" s="5">
        <f t="shared" si="10"/>
        <v>2.8796063186238405</v>
      </c>
      <c r="U13" s="3" t="s">
        <v>49</v>
      </c>
      <c r="V13" s="5">
        <f t="shared" ref="V13:AN13" si="12">V3*V4*(V5+V6*V7)/(V8*(V7+V5) +V7*V9*V10)</f>
        <v>3.0812436759170727</v>
      </c>
      <c r="W13" s="5">
        <f t="shared" si="12"/>
        <v>2.1902015282533949</v>
      </c>
      <c r="X13" s="5">
        <f t="shared" si="12"/>
        <v>1.4975744009347278</v>
      </c>
      <c r="Y13" t="s">
        <v>49</v>
      </c>
      <c r="Z13" s="5">
        <f t="shared" si="12"/>
        <v>1.6600884702305128</v>
      </c>
      <c r="AA13" s="5">
        <f t="shared" si="12"/>
        <v>1.3411682529340505</v>
      </c>
      <c r="AB13" s="5">
        <f t="shared" si="12"/>
        <v>1.6833626457715867</v>
      </c>
      <c r="AC13" s="5">
        <f t="shared" si="12"/>
        <v>2.4248463620741405</v>
      </c>
      <c r="AD13" s="5">
        <f t="shared" si="12"/>
        <v>1.4731158980117942</v>
      </c>
      <c r="AE13" s="5">
        <f t="shared" si="12"/>
        <v>3.8094540901969203</v>
      </c>
      <c r="AF13" s="5">
        <f t="shared" si="12"/>
        <v>3.0511378890972933</v>
      </c>
      <c r="AG13" s="5">
        <f t="shared" si="12"/>
        <v>1.1078376017729146</v>
      </c>
      <c r="AH13" s="5">
        <f t="shared" si="12"/>
        <v>1.7476979069050376</v>
      </c>
      <c r="AI13" s="5">
        <f t="shared" si="12"/>
        <v>1.842416558219687</v>
      </c>
      <c r="AJ13" s="5">
        <f t="shared" ref="AJ13" si="13">AJ3*AJ4*(AJ5+AJ6*AJ7)/(AJ8*(AJ7+AJ5) +AJ7*AJ9*AJ10)</f>
        <v>2.8939510914366395</v>
      </c>
      <c r="AK13" s="5">
        <f t="shared" si="12"/>
        <v>1.8463487925904845</v>
      </c>
      <c r="AL13" t="s">
        <v>49</v>
      </c>
      <c r="AM13" s="5">
        <f t="shared" si="12"/>
        <v>2.744182050446863</v>
      </c>
      <c r="AN13" s="5">
        <f t="shared" si="12"/>
        <v>1.1022639334157618</v>
      </c>
      <c r="AO13" s="5">
        <f t="shared" ref="AO13" si="14">AO3*AO4*(AO5+AO6*AO7)/(AO8*(AO7+AO5) +AO7*AO9*AO10)</f>
        <v>1.9294031880743183</v>
      </c>
      <c r="AP13" s="5">
        <f t="shared" ref="AP13:AU13" si="15">AP3*AP4*(AP5+AP6*AP7)/(AP8*(AP7+AP5) +AP7*AP9*AP10)</f>
        <v>2.5239485673628264</v>
      </c>
      <c r="AQ13" s="5">
        <f t="shared" si="15"/>
        <v>3.0925937448060195</v>
      </c>
      <c r="AR13" s="5">
        <f t="shared" ref="AR13" si="16">AR3*AR4*(AR5+AR6*AR7)/(AR8*(AR7+AR5) +AR7*AR9*AR10)</f>
        <v>1.658100054982532</v>
      </c>
      <c r="AS13" s="5">
        <f t="shared" si="15"/>
        <v>1.6043292198917238</v>
      </c>
      <c r="AT13" s="5">
        <f t="shared" si="15"/>
        <v>1.9673163622889198</v>
      </c>
      <c r="AU13" s="5">
        <f t="shared" si="15"/>
        <v>1.5281866208444448</v>
      </c>
    </row>
    <row r="14" spans="1:47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47" x14ac:dyDescent="0.2">
      <c r="A15" s="5" t="s">
        <v>32</v>
      </c>
      <c r="B15" s="5"/>
      <c r="C15" s="1">
        <f>C6*C11*C4*C4</f>
        <v>3.5047693619259642E-8</v>
      </c>
      <c r="D15" s="1">
        <f t="shared" ref="D15:T15" si="17">D6*D11*D4*D4</f>
        <v>1.1958908311652654E-7</v>
      </c>
      <c r="E15" s="1">
        <f t="shared" si="17"/>
        <v>5.1863998539823931E-8</v>
      </c>
      <c r="F15" s="1">
        <f t="shared" si="17"/>
        <v>1.6086276131483096E-8</v>
      </c>
      <c r="G15" s="1">
        <f t="shared" si="17"/>
        <v>2.0633216422844903E-7</v>
      </c>
      <c r="H15" s="1">
        <f t="shared" si="17"/>
        <v>5.9317697940971629E-8</v>
      </c>
      <c r="I15" s="1">
        <f t="shared" si="17"/>
        <v>1.6239768828774631E-7</v>
      </c>
      <c r="J15" s="1">
        <f t="shared" si="17"/>
        <v>1.6220944008621623E-7</v>
      </c>
      <c r="K15" s="1">
        <f t="shared" si="17"/>
        <v>0</v>
      </c>
      <c r="L15" s="1">
        <f t="shared" si="17"/>
        <v>5.137320048165398E-8</v>
      </c>
      <c r="M15" s="1">
        <f t="shared" si="17"/>
        <v>1.466885749594523E-8</v>
      </c>
      <c r="N15" s="1">
        <f t="shared" si="17"/>
        <v>0</v>
      </c>
      <c r="O15" s="1">
        <f t="shared" si="17"/>
        <v>7.3432309537440527E-8</v>
      </c>
      <c r="P15" s="1">
        <f t="shared" si="17"/>
        <v>3.2178570518271662E-8</v>
      </c>
      <c r="Q15" s="1">
        <f t="shared" si="17"/>
        <v>5.2877928278855994E-8</v>
      </c>
      <c r="R15" s="1">
        <f t="shared" ref="R15" si="18">R6*R11*R4*R4</f>
        <v>2.3665057126865599E-8</v>
      </c>
      <c r="S15" s="1">
        <f t="shared" si="17"/>
        <v>1.05128323897007E-7</v>
      </c>
      <c r="T15" s="1">
        <f t="shared" si="17"/>
        <v>1.7341625078112747E-8</v>
      </c>
      <c r="U15" s="3" t="s">
        <v>49</v>
      </c>
      <c r="V15" s="1">
        <f t="shared" ref="V15:AN15" si="19">V6*V11*V4*V4</f>
        <v>5.6051910917015743E-10</v>
      </c>
      <c r="W15" s="1">
        <f t="shared" si="19"/>
        <v>7.5912657697685514E-8</v>
      </c>
      <c r="X15" s="1">
        <f t="shared" si="19"/>
        <v>2.5753478333693763E-7</v>
      </c>
      <c r="Y15" t="s">
        <v>49</v>
      </c>
      <c r="Z15" s="1">
        <f t="shared" si="19"/>
        <v>3.2081872835608532E-8</v>
      </c>
      <c r="AA15" s="1">
        <f t="shared" si="19"/>
        <v>1.1274024752907214E-7</v>
      </c>
      <c r="AB15" s="1">
        <f t="shared" si="19"/>
        <v>1.2311190195839706E-6</v>
      </c>
      <c r="AC15" s="1">
        <f t="shared" si="19"/>
        <v>4.6633088568183505E-7</v>
      </c>
      <c r="AD15" s="1">
        <f t="shared" si="19"/>
        <v>9.3266871623556532E-9</v>
      </c>
      <c r="AE15" s="1">
        <f t="shared" si="19"/>
        <v>2.5541067264426085E-8</v>
      </c>
      <c r="AF15" s="1">
        <f t="shared" si="19"/>
        <v>8.7448364762659996E-7</v>
      </c>
      <c r="AG15" s="1">
        <f t="shared" si="19"/>
        <v>8.9730799786039121E-8</v>
      </c>
      <c r="AH15" s="1">
        <f t="shared" si="19"/>
        <v>2.793995856562744E-8</v>
      </c>
      <c r="AI15" s="1">
        <f t="shared" si="19"/>
        <v>1.3198292072230329E-7</v>
      </c>
      <c r="AJ15" s="1">
        <f t="shared" ref="AJ15" si="20">AJ6*AJ11*AJ4*AJ4</f>
        <v>1.9942625710883394E-8</v>
      </c>
      <c r="AK15" s="1">
        <f t="shared" si="19"/>
        <v>3.3544922939682187E-8</v>
      </c>
      <c r="AL15" t="s">
        <v>49</v>
      </c>
      <c r="AM15" s="1">
        <f t="shared" si="19"/>
        <v>5.0574487000442019E-8</v>
      </c>
      <c r="AN15" s="1">
        <f t="shared" si="19"/>
        <v>2.0111409088336469E-8</v>
      </c>
      <c r="AO15" s="1">
        <f t="shared" ref="AO15" si="21">AO6*AO11*AO4*AO4</f>
        <v>3.7880510673519607E-8</v>
      </c>
      <c r="AP15" s="1">
        <f t="shared" ref="AP15:AU15" si="22">AP6*AP11*AP4*AP4</f>
        <v>1.3163396639653258E-7</v>
      </c>
      <c r="AQ15" s="1">
        <f t="shared" si="22"/>
        <v>1.5940163265002127E-8</v>
      </c>
      <c r="AR15" s="1">
        <f t="shared" ref="AR15" si="23">AR6*AR11*AR4*AR4</f>
        <v>1.8224515958261864E-7</v>
      </c>
      <c r="AS15" s="1">
        <f t="shared" si="22"/>
        <v>1.494738308551124E-7</v>
      </c>
      <c r="AT15" s="1">
        <f t="shared" si="22"/>
        <v>1.5367312285387236E-7</v>
      </c>
      <c r="AU15" s="1">
        <f t="shared" si="22"/>
        <v>3.3522607914981592E-8</v>
      </c>
    </row>
    <row r="16" spans="1:47" x14ac:dyDescent="0.2">
      <c r="A16" s="5" t="s">
        <v>33</v>
      </c>
      <c r="B16" s="5"/>
      <c r="C16" s="1">
        <f>C4*(-C3*C6*C11*C4 +C6*C11*C8 +(1-C6)*C8 +C9*C10 +C5+C7*C6)</f>
        <v>5.0073230638337564E-4</v>
      </c>
      <c r="D16" s="1">
        <f t="shared" ref="D16:T16" si="24">D4*(-D3*D6*D11*D4 +D6*D11*D8 +(1-D6)*D8 +D9*D10 +D5+D7*D6)</f>
        <v>5.8044770569583759E-4</v>
      </c>
      <c r="E16" s="1">
        <f t="shared" si="24"/>
        <v>5.3691208839351198E-4</v>
      </c>
      <c r="F16" s="1">
        <f t="shared" si="24"/>
        <v>2.4038053554855412E-4</v>
      </c>
      <c r="G16" s="1">
        <f t="shared" si="24"/>
        <v>1.1892868753082531E-3</v>
      </c>
      <c r="H16" s="1">
        <f t="shared" si="24"/>
        <v>6.0411847394334687E-4</v>
      </c>
      <c r="I16" s="1">
        <f t="shared" si="24"/>
        <v>9.8455537371173172E-4</v>
      </c>
      <c r="J16" s="1">
        <f t="shared" si="24"/>
        <v>7.5702226377713782E-4</v>
      </c>
      <c r="K16" s="1">
        <f t="shared" si="24"/>
        <v>0</v>
      </c>
      <c r="L16" s="1">
        <f t="shared" si="24"/>
        <v>6.7890585106345847E-4</v>
      </c>
      <c r="M16" s="1">
        <f t="shared" si="24"/>
        <v>2.8763200581109402E-4</v>
      </c>
      <c r="N16" s="1">
        <f t="shared" si="24"/>
        <v>0</v>
      </c>
      <c r="O16" s="1">
        <f t="shared" si="24"/>
        <v>8.3600354792638491E-4</v>
      </c>
      <c r="P16" s="1">
        <f t="shared" si="24"/>
        <v>5.5852819880408027E-4</v>
      </c>
      <c r="Q16" s="1">
        <f t="shared" si="24"/>
        <v>7.1743630517630231E-4</v>
      </c>
      <c r="R16" s="1">
        <f t="shared" ref="R16" si="25">R4*(-R3*R6*R11*R4 +R6*R11*R8 +(1-R6)*R8 +R9*R10 +R5+R7*R6)</f>
        <v>2.287577791638647E-4</v>
      </c>
      <c r="S16" s="1">
        <f t="shared" si="24"/>
        <v>7.7561983622786036E-4</v>
      </c>
      <c r="T16" s="1">
        <f t="shared" si="24"/>
        <v>2.1595458009519066E-4</v>
      </c>
      <c r="U16" s="3" t="s">
        <v>49</v>
      </c>
      <c r="V16" s="1">
        <f t="shared" ref="V16:AN16" si="26">V4*(-V3*V6*V11*V4 +V6*V11*V8 +(1-V6)*V8 +V9*V10 +V5+V7*V6)</f>
        <v>3.4507177423071623E-5</v>
      </c>
      <c r="W16" s="1">
        <f t="shared" si="26"/>
        <v>6.2363675569345161E-4</v>
      </c>
      <c r="X16" s="1">
        <f t="shared" si="26"/>
        <v>1.4665898167690468E-3</v>
      </c>
      <c r="Y16" t="s">
        <v>49</v>
      </c>
      <c r="Z16" s="1">
        <f t="shared" si="26"/>
        <v>4.9130256845014502E-4</v>
      </c>
      <c r="AA16" s="1">
        <f t="shared" si="26"/>
        <v>1.0178550830817134E-3</v>
      </c>
      <c r="AB16" s="1">
        <f t="shared" si="26"/>
        <v>3.0201132851617675E-3</v>
      </c>
      <c r="AC16" s="1">
        <f t="shared" si="26"/>
        <v>1.4007542324556011E-3</v>
      </c>
      <c r="AD16" s="1">
        <f t="shared" si="26"/>
        <v>2.8123302433674029E-4</v>
      </c>
      <c r="AE16" s="1">
        <f t="shared" si="26"/>
        <v>1.2766887629176343E-4</v>
      </c>
      <c r="AF16" s="1">
        <f t="shared" si="26"/>
        <v>1.3884463869131569E-3</v>
      </c>
      <c r="AG16" s="1">
        <f t="shared" si="26"/>
        <v>9.7128532704693989E-4</v>
      </c>
      <c r="AH16" s="1">
        <f t="shared" si="26"/>
        <v>4.4524664589517637E-4</v>
      </c>
      <c r="AI16" s="1">
        <f t="shared" si="26"/>
        <v>9.3658851267700309E-4</v>
      </c>
      <c r="AJ16" s="1">
        <f t="shared" ref="AJ16" si="27">AJ4*(-AJ3*AJ6*AJ11*AJ4 +AJ6*AJ11*AJ8 +(1-AJ6)*AJ8 +AJ9*AJ10 +AJ5+AJ7*AJ6)</f>
        <v>2.2975178259268311E-4</v>
      </c>
      <c r="AK16" s="1">
        <f t="shared" si="26"/>
        <v>4.7152397934698313E-4</v>
      </c>
      <c r="AL16" t="s">
        <v>49</v>
      </c>
      <c r="AM16" s="1">
        <f t="shared" si="26"/>
        <v>3.963403759389743E-4</v>
      </c>
      <c r="AN16" s="1">
        <f t="shared" si="26"/>
        <v>4.6054495182201922E-4</v>
      </c>
      <c r="AO16" s="1">
        <f t="shared" ref="AO16" si="28">AO4*(-AO3*AO6*AO11*AO4 +AO6*AO11*AO8 +(1-AO6)*AO8 +AO9*AO10 +AO5+AO7*AO6)</f>
        <v>4.8644876288085625E-4</v>
      </c>
      <c r="AP16" s="1">
        <f t="shared" ref="AP16:AU16" si="29">AP4*(-AP3*AP6*AP11*AP4 +AP6*AP11*AP8 +(1-AP6)*AP8 +AP9*AP10 +AP5+AP7*AP6)</f>
        <v>7.1169371147993563E-4</v>
      </c>
      <c r="AQ16" s="1">
        <f t="shared" si="29"/>
        <v>1.8272197895366233E-4</v>
      </c>
      <c r="AR16" s="1">
        <f t="shared" ref="AR16" si="30">AR4*(-AR3*AR6*AR11*AR4 +AR6*AR11*AR8 +(1-AR6)*AR8 +AR9*AR10 +AR5+AR7*AR6)</f>
        <v>1.1717415977679461E-3</v>
      </c>
      <c r="AS16" s="1">
        <f t="shared" si="29"/>
        <v>1.0799771106459444E-3</v>
      </c>
      <c r="AT16" s="1">
        <f t="shared" si="29"/>
        <v>9.6633596013814523E-4</v>
      </c>
      <c r="AU16" s="1">
        <f t="shared" si="29"/>
        <v>5.2405702644897374E-4</v>
      </c>
    </row>
    <row r="17" spans="1:47" x14ac:dyDescent="0.2">
      <c r="A17" s="5" t="s">
        <v>34</v>
      </c>
      <c r="B17" s="5"/>
      <c r="C17" s="1">
        <f>-C3*C4*(C5+C7*C6) + C8*C5 + C7*(C8+C9*C10)</f>
        <v>-8.8344535895577472E-3</v>
      </c>
      <c r="D17" s="1">
        <f t="shared" ref="D17:T17" si="31">-D3*D4*(D5+D7*D6) + D8*D5 + D7*(D8+D9*D10)</f>
        <v>-2.2063066697130117E-2</v>
      </c>
      <c r="E17" s="1">
        <f t="shared" si="31"/>
        <v>-1.3045223146447125E-2</v>
      </c>
      <c r="F17" s="1">
        <f t="shared" si="31"/>
        <v>-1.9184389067391276E-2</v>
      </c>
      <c r="G17" s="1">
        <f t="shared" si="31"/>
        <v>-9.5847449694828699E-3</v>
      </c>
      <c r="H17" s="1">
        <f t="shared" si="31"/>
        <v>-1.1413965225524155E-2</v>
      </c>
      <c r="I17" s="1">
        <f t="shared" si="31"/>
        <v>-1.1909219203636493E-2</v>
      </c>
      <c r="J17" s="1">
        <f t="shared" si="31"/>
        <v>-1.9392197812647678E-2</v>
      </c>
      <c r="K17" s="1">
        <f t="shared" si="31"/>
        <v>1.2010714285714286E-2</v>
      </c>
      <c r="L17" s="1">
        <f t="shared" si="31"/>
        <v>-4.5772530663121657E-3</v>
      </c>
      <c r="M17" s="1">
        <f t="shared" si="31"/>
        <v>-1.2815959040547336E-2</v>
      </c>
      <c r="N17" s="1">
        <f t="shared" si="31"/>
        <v>1.2010714285714286E-2</v>
      </c>
      <c r="O17" s="1">
        <f t="shared" si="31"/>
        <v>-3.3853456461535054E-3</v>
      </c>
      <c r="P17" s="1">
        <f t="shared" si="31"/>
        <v>-3.0065582649599579E-3</v>
      </c>
      <c r="Q17" s="1">
        <f t="shared" si="31"/>
        <v>-2.9222774133362342E-3</v>
      </c>
      <c r="R17" s="1">
        <f t="shared" ref="R17" si="32">-R3*R4*(R5+R7*R6) + R8*R5 + R7*(R8+R9*R10)</f>
        <v>-2.4605245071356703E-2</v>
      </c>
      <c r="S17" s="1">
        <f t="shared" si="31"/>
        <v>-1.2586399022991709E-2</v>
      </c>
      <c r="T17" s="1">
        <f t="shared" si="31"/>
        <v>-2.2575414462614192E-2</v>
      </c>
      <c r="U17" s="3" t="s">
        <v>49</v>
      </c>
      <c r="V17" s="1">
        <f t="shared" ref="V17:AN17" si="33">-V3*V4*(V5+V7*V6) + V8*V5 + V7*(V8+V9*V10)</f>
        <v>-2.4997223150389693E-2</v>
      </c>
      <c r="W17" s="1">
        <f t="shared" si="33"/>
        <v>-1.4295170498272025E-2</v>
      </c>
      <c r="X17" s="1">
        <f t="shared" si="33"/>
        <v>-5.9762239655124626E-3</v>
      </c>
      <c r="Y17" t="s">
        <v>49</v>
      </c>
      <c r="Z17" s="1">
        <f t="shared" si="33"/>
        <v>-7.9281340192329085E-3</v>
      </c>
      <c r="AA17" s="1">
        <f t="shared" si="33"/>
        <v>-4.0976744093471854E-3</v>
      </c>
      <c r="AB17" s="1">
        <f t="shared" si="33"/>
        <v>-8.2076734918923085E-3</v>
      </c>
      <c r="AC17" s="1">
        <f t="shared" si="33"/>
        <v>-1.711342255591191E-2</v>
      </c>
      <c r="AD17" s="1">
        <f t="shared" si="33"/>
        <v>-5.6824598750487999E-3</v>
      </c>
      <c r="AE17" s="1">
        <f t="shared" si="33"/>
        <v>-3.3743550376186579E-2</v>
      </c>
      <c r="AF17" s="1">
        <f t="shared" si="33"/>
        <v>-2.46356311465507E-2</v>
      </c>
      <c r="AG17" s="1">
        <f t="shared" si="33"/>
        <v>-1.2952066241511129E-3</v>
      </c>
      <c r="AH17" s="1">
        <f t="shared" si="33"/>
        <v>-8.9803859318630056E-3</v>
      </c>
      <c r="AI17" s="1">
        <f t="shared" si="33"/>
        <v>-1.0118024590331455E-2</v>
      </c>
      <c r="AJ17" s="1">
        <f t="shared" ref="AJ17" si="34">-AJ3*AJ4*(AJ5+AJ7*AJ6) + AJ8*AJ5 + AJ7*(AJ8+AJ9*AJ10)</f>
        <v>-2.2747705430362204E-2</v>
      </c>
      <c r="AK17" s="1">
        <f t="shared" si="33"/>
        <v>-1.0165253533863569E-2</v>
      </c>
      <c r="AL17" t="s">
        <v>49</v>
      </c>
      <c r="AM17" s="1">
        <f t="shared" si="33"/>
        <v>-2.0948872270188566E-2</v>
      </c>
      <c r="AN17" s="1">
        <f t="shared" si="33"/>
        <v>-1.2282628859900252E-3</v>
      </c>
      <c r="AO17" s="1">
        <f t="shared" ref="AO17" si="35">-AO3*AO4*(AO5+AO7*AO6) + AO8*AO5 + AO7*(AO8+AO9*AO10)</f>
        <v>-1.1162796148192615E-2</v>
      </c>
      <c r="AP17" s="1">
        <f t="shared" ref="AP17:AU17" si="36">-AP3*AP4*(AP5+AP7*AP6) + AP8*AP5 + AP7*(AP8+AP9*AP10)</f>
        <v>-1.8303710828718518E-2</v>
      </c>
      <c r="AQ17" s="1">
        <f t="shared" si="36"/>
        <v>-2.5133545584938008E-2</v>
      </c>
      <c r="AR17" s="1">
        <f t="shared" ref="AR17" si="37">-AR3*AR4*(AR5+AR7*AR6) + AR8*AR5 + AR7*(AR8+AR9*AR10)</f>
        <v>-7.9042517318080544E-3</v>
      </c>
      <c r="AS17" s="1">
        <f t="shared" si="36"/>
        <v>-7.2584255946280974E-3</v>
      </c>
      <c r="AT17" s="1">
        <f t="shared" si="36"/>
        <v>-1.1618160451348706E-2</v>
      </c>
      <c r="AU17" s="1">
        <f t="shared" si="36"/>
        <v>-6.3438985924995275E-3</v>
      </c>
    </row>
    <row r="18" spans="1:47" x14ac:dyDescent="0.2">
      <c r="A18" s="5" t="s">
        <v>35</v>
      </c>
      <c r="B18" s="5"/>
      <c r="C18" s="1">
        <f>(-C16 + (C16^2-4*C15*C17)^(0.5))/(2*C15)</f>
        <v>17.621333333332402</v>
      </c>
      <c r="D18" s="1">
        <f t="shared" ref="D18:T18" si="38">(-D16 + (D16^2-4*D15*D17)^(0.5))/(2*D15)</f>
        <v>37.717333333333343</v>
      </c>
      <c r="E18" s="1">
        <f t="shared" si="38"/>
        <v>24.240000000000123</v>
      </c>
      <c r="F18" s="1">
        <f t="shared" si="38"/>
        <v>79.386666666666272</v>
      </c>
      <c r="G18" s="1">
        <f t="shared" si="38"/>
        <v>8.0480000000000231</v>
      </c>
      <c r="H18" s="1">
        <f t="shared" si="38"/>
        <v>18.858666666666643</v>
      </c>
      <c r="I18" s="1">
        <f t="shared" si="38"/>
        <v>12.07200000000006</v>
      </c>
      <c r="J18" s="1">
        <f t="shared" si="38"/>
        <v>25.477333333333302</v>
      </c>
      <c r="K18" s="1" t="e">
        <f t="shared" si="38"/>
        <v>#DIV/0!</v>
      </c>
      <c r="L18" s="1">
        <f t="shared" si="38"/>
        <v>6.7386666666667114</v>
      </c>
      <c r="M18" s="1">
        <f t="shared" si="38"/>
        <v>44.455999999999996</v>
      </c>
      <c r="N18" s="1" t="e">
        <f t="shared" si="38"/>
        <v>#DIV/0!</v>
      </c>
      <c r="O18" s="1">
        <f t="shared" si="38"/>
        <v>4.0480000000002079</v>
      </c>
      <c r="P18" s="1">
        <f t="shared" si="38"/>
        <v>5.3813333333332389</v>
      </c>
      <c r="Q18" s="1">
        <f t="shared" si="38"/>
        <v>4.0720000000001235</v>
      </c>
      <c r="R18" s="1">
        <f t="shared" ref="R18" si="39">(-R16 + (R16^2-4*R15*R17)^(0.5))/(2*R15)</f>
        <v>106.38933333333328</v>
      </c>
      <c r="S18" s="1">
        <f t="shared" si="38"/>
        <v>16.192000000000139</v>
      </c>
      <c r="T18" s="1">
        <f t="shared" si="38"/>
        <v>103.67466666666671</v>
      </c>
      <c r="U18" s="3" t="s">
        <v>49</v>
      </c>
      <c r="V18" s="1">
        <f t="shared" ref="V18:AN18" si="40">(-V16 + (V16^2-4*V15*V17)^(0.5))/(2*V15)</f>
        <v>716.07733333333067</v>
      </c>
      <c r="W18" s="1">
        <f t="shared" si="40"/>
        <v>22.858666666666576</v>
      </c>
      <c r="X18" s="1">
        <f t="shared" si="40"/>
        <v>4.0719999999999725</v>
      </c>
      <c r="Y18" t="s">
        <v>49</v>
      </c>
      <c r="Z18" s="1">
        <f t="shared" si="40"/>
        <v>16.120000000000516</v>
      </c>
      <c r="AA18" s="1">
        <f t="shared" si="40"/>
        <v>4.0239999999993996</v>
      </c>
      <c r="AB18" s="1">
        <f t="shared" si="40"/>
        <v>2.7146666666667283</v>
      </c>
      <c r="AC18" s="1">
        <f t="shared" si="40"/>
        <v>12.167999999999957</v>
      </c>
      <c r="AD18" s="1">
        <f t="shared" si="40"/>
        <v>20.191999999998075</v>
      </c>
      <c r="AE18" s="1">
        <f t="shared" si="40"/>
        <v>251.6373333333328</v>
      </c>
      <c r="AF18" s="1">
        <f t="shared" si="40"/>
        <v>17.549333333333305</v>
      </c>
      <c r="AG18" s="1">
        <f t="shared" si="40"/>
        <v>1.3333333333332644</v>
      </c>
      <c r="AH18" s="1">
        <f t="shared" si="40"/>
        <v>20.143999999999895</v>
      </c>
      <c r="AI18" s="1">
        <f t="shared" si="40"/>
        <v>10.786666666666497</v>
      </c>
      <c r="AJ18" s="1">
        <f t="shared" ref="AJ18" si="41">(-AJ16 + (AJ16^2-4*AJ15*AJ17)^(0.5))/(2*AJ15)</f>
        <v>98.173333333333318</v>
      </c>
      <c r="AK18" s="1">
        <f t="shared" si="40"/>
        <v>21.525333333333407</v>
      </c>
      <c r="AL18" t="s">
        <v>49</v>
      </c>
      <c r="AM18" s="1">
        <f t="shared" si="40"/>
        <v>52.503999999999557</v>
      </c>
      <c r="AN18" s="1">
        <f t="shared" si="40"/>
        <v>2.6666666666668881</v>
      </c>
      <c r="AO18" s="1">
        <f t="shared" ref="AO18" si="42">(-AO16 + (AO16^2-4*AO15*AO17)^(0.5))/(2*AO15)</f>
        <v>22.906666666666585</v>
      </c>
      <c r="AP18" s="1">
        <f t="shared" ref="AP18:AU18" si="43">(-AP16 + (AP16^2-4*AP15*AP17)^(0.5))/(2*AP15)</f>
        <v>25.597333333333445</v>
      </c>
      <c r="AQ18" s="1">
        <f t="shared" si="43"/>
        <v>135.93866666666665</v>
      </c>
      <c r="AR18" s="1">
        <f t="shared" ref="AR18" si="44">(-AR16 + (AR16^2-4*AR15*AR17)^(0.5))/(2*AR15)</f>
        <v>6.7386666666667745</v>
      </c>
      <c r="AS18" s="1">
        <f t="shared" si="43"/>
        <v>6.7146666666666253</v>
      </c>
      <c r="AT18" s="1">
        <f t="shared" si="43"/>
        <v>12.00000000000024</v>
      </c>
      <c r="AU18" s="1">
        <f t="shared" si="43"/>
        <v>12.095999999999611</v>
      </c>
    </row>
    <row r="19" spans="1:47" x14ac:dyDescent="0.2">
      <c r="A19" s="5" t="s">
        <v>36</v>
      </c>
      <c r="B19" s="5"/>
      <c r="C19" s="1">
        <f>(-C16 - (C16^2-4*C15*C17)^(0.5))/(2*C15)</f>
        <v>-14304.789893498157</v>
      </c>
      <c r="D19" s="1">
        <f t="shared" ref="D19:T19" si="45">(-D16 - (D16^2-4*D15*D17)^(0.5))/(2*D15)</f>
        <v>-4891.4020557946178</v>
      </c>
      <c r="E19" s="1">
        <f t="shared" si="45"/>
        <v>-10376.548026949415</v>
      </c>
      <c r="F19" s="1">
        <f t="shared" si="45"/>
        <v>-15022.592513922747</v>
      </c>
      <c r="G19" s="1">
        <f t="shared" si="45"/>
        <v>-5771.9912017563965</v>
      </c>
      <c r="H19" s="1">
        <f t="shared" si="45"/>
        <v>-10203.314485308158</v>
      </c>
      <c r="I19" s="1">
        <f t="shared" si="45"/>
        <v>-6074.6913888131921</v>
      </c>
      <c r="J19" s="1">
        <f t="shared" si="45"/>
        <v>-4692.4206590409594</v>
      </c>
      <c r="K19" s="1" t="e">
        <f t="shared" si="45"/>
        <v>#DIV/0!</v>
      </c>
      <c r="L19" s="1">
        <f t="shared" si="45"/>
        <v>-13221.913985671843</v>
      </c>
      <c r="M19" s="1">
        <f t="shared" si="45"/>
        <v>-19652.800132499848</v>
      </c>
      <c r="N19" s="1" t="e">
        <f t="shared" si="45"/>
        <v>#DIV/0!</v>
      </c>
      <c r="O19" s="1">
        <f t="shared" si="45"/>
        <v>-11388.730753306791</v>
      </c>
      <c r="P19" s="1">
        <f t="shared" si="45"/>
        <v>-17362.528956995993</v>
      </c>
      <c r="Q19" s="1">
        <f t="shared" si="45"/>
        <v>-13571.855922865594</v>
      </c>
      <c r="R19" s="1">
        <f t="shared" ref="R19" si="46">(-R16 - (R16^2-4*R15*R17)^(0.5))/(2*R15)</f>
        <v>-9772.8683930508341</v>
      </c>
      <c r="S19" s="1">
        <f t="shared" si="45"/>
        <v>-7394.0308875268865</v>
      </c>
      <c r="T19" s="1">
        <f t="shared" si="45"/>
        <v>-12556.635627502556</v>
      </c>
      <c r="U19" s="3" t="s">
        <v>49</v>
      </c>
      <c r="V19" s="1">
        <f t="shared" ref="V19:AN19" si="47">(-V16 - (V16^2-4*V15*V17)^(0.5))/(2*V15)</f>
        <v>-62278.969407002565</v>
      </c>
      <c r="W19" s="1">
        <f t="shared" si="47"/>
        <v>-8238.0466815168638</v>
      </c>
      <c r="X19" s="1">
        <f t="shared" si="47"/>
        <v>-5698.7971853365361</v>
      </c>
      <c r="Y19" t="s">
        <v>49</v>
      </c>
      <c r="Z19" s="1">
        <f t="shared" si="47"/>
        <v>-15330.143933940515</v>
      </c>
      <c r="AA19" s="1">
        <f t="shared" si="47"/>
        <v>-9032.3444568913219</v>
      </c>
      <c r="AB19" s="1">
        <f t="shared" si="47"/>
        <v>-2455.8595187235765</v>
      </c>
      <c r="AC19" s="1">
        <f t="shared" si="47"/>
        <v>-3015.9455224935409</v>
      </c>
      <c r="AD19" s="1">
        <f t="shared" si="47"/>
        <v>-30173.773806823345</v>
      </c>
      <c r="AE19" s="1">
        <f t="shared" si="47"/>
        <v>-5250.2098271923587</v>
      </c>
      <c r="AF19" s="1">
        <f t="shared" si="47"/>
        <v>-1605.2821522162044</v>
      </c>
      <c r="AG19" s="1">
        <f t="shared" si="47"/>
        <v>-10825.769640186118</v>
      </c>
      <c r="AH19" s="1">
        <f t="shared" si="47"/>
        <v>-15955.981730372725</v>
      </c>
      <c r="AI19" s="1">
        <f t="shared" si="47"/>
        <v>-7107.0723644776608</v>
      </c>
      <c r="AJ19" s="1">
        <f t="shared" ref="AJ19" si="48">(-AJ16 - (AJ16^2-4*AJ15*AJ17)^(0.5))/(2*AJ15)</f>
        <v>-11618.811885321973</v>
      </c>
      <c r="AK19" s="1">
        <f t="shared" si="47"/>
        <v>-14078.018478207747</v>
      </c>
      <c r="AL19" t="s">
        <v>49</v>
      </c>
      <c r="AM19" s="1">
        <f t="shared" si="47"/>
        <v>-7889.2691249830823</v>
      </c>
      <c r="AN19" s="1">
        <f t="shared" si="47"/>
        <v>-22902.352601110237</v>
      </c>
      <c r="AO19" s="1">
        <f t="shared" ref="AO19" si="49">(-AO16 - (AO16^2-4*AO15*AO17)^(0.5))/(2*AO15)</f>
        <v>-12864.569945005427</v>
      </c>
      <c r="AP19" s="1">
        <f t="shared" ref="AP19:AU19" si="50">(-AP16 - (AP16^2-4*AP15*AP17)^(0.5))/(2*AP15)</f>
        <v>-5432.2087951200119</v>
      </c>
      <c r="AQ19" s="1">
        <f t="shared" si="50"/>
        <v>-11598.931605694002</v>
      </c>
      <c r="AR19" s="1">
        <f t="shared" ref="AR19" si="51">(-AR16 - (AR16^2-4*AR15*AR17)^(0.5))/(2*AR15)</f>
        <v>-6436.2186070474772</v>
      </c>
      <c r="AS19" s="1">
        <f t="shared" si="50"/>
        <v>-7231.9065579000235</v>
      </c>
      <c r="AT19" s="1">
        <f t="shared" si="50"/>
        <v>-6300.2561517086715</v>
      </c>
      <c r="AU19" s="1">
        <f t="shared" si="50"/>
        <v>-15645.039229776801</v>
      </c>
    </row>
    <row r="20" spans="1:47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A21" s="5" t="s">
        <v>37</v>
      </c>
      <c r="B21" s="5" t="s">
        <v>38</v>
      </c>
      <c r="C21" s="1">
        <f>C3-C22-C23</f>
        <v>3900.9117112650556</v>
      </c>
      <c r="D21" s="1">
        <f t="shared" ref="D21:T21" si="52">D3-D22-D23</f>
        <v>1361.1027141065722</v>
      </c>
      <c r="E21" s="1">
        <f t="shared" si="52"/>
        <v>2842.8744755356006</v>
      </c>
      <c r="F21" s="1">
        <f t="shared" si="52"/>
        <v>4154.7851961207407</v>
      </c>
      <c r="G21" s="1">
        <f t="shared" si="52"/>
        <v>1575.1996020534746</v>
      </c>
      <c r="H21" s="1">
        <f t="shared" si="52"/>
        <v>2790.0005095830852</v>
      </c>
      <c r="I21" s="1">
        <f t="shared" si="52"/>
        <v>1662.0120391269497</v>
      </c>
      <c r="J21" s="1">
        <f t="shared" si="52"/>
        <v>1298.293367161933</v>
      </c>
      <c r="K21" s="1">
        <f t="shared" si="52"/>
        <v>2206.0059999999999</v>
      </c>
      <c r="L21" s="1">
        <f t="shared" si="52"/>
        <v>3592.1896917012259</v>
      </c>
      <c r="M21" s="1">
        <f t="shared" si="52"/>
        <v>5382.7703251517723</v>
      </c>
      <c r="N21" s="1">
        <f t="shared" si="52"/>
        <v>6070.3339999999998</v>
      </c>
      <c r="O21" s="1">
        <f t="shared" si="52"/>
        <v>3091.3313314213815</v>
      </c>
      <c r="P21" s="1">
        <f t="shared" si="52"/>
        <v>4711.535021578441</v>
      </c>
      <c r="Q21" s="1">
        <f t="shared" si="52"/>
        <v>3682.6640170804903</v>
      </c>
      <c r="R21" s="1">
        <f t="shared" ref="R21" si="53">R3-R22-R23</f>
        <v>2737.9142425405894</v>
      </c>
      <c r="S21" s="1">
        <f t="shared" si="52"/>
        <v>2024.6075867418656</v>
      </c>
      <c r="T21" s="1">
        <f t="shared" si="52"/>
        <v>3498.4200089878932</v>
      </c>
      <c r="U21" s="3" t="s">
        <v>49</v>
      </c>
      <c r="V21" s="1">
        <f t="shared" ref="V21:AN21" si="54">V3-V22-V23</f>
        <v>17468.51173306366</v>
      </c>
      <c r="W21" s="1">
        <f t="shared" si="54"/>
        <v>2260.6506354985645</v>
      </c>
      <c r="X21" s="1">
        <f t="shared" si="54"/>
        <v>1550.0362165958063</v>
      </c>
      <c r="Y21" t="s">
        <v>49</v>
      </c>
      <c r="Z21" s="1">
        <f t="shared" si="54"/>
        <v>4176.9113723943356</v>
      </c>
      <c r="AA21" s="1">
        <f t="shared" si="54"/>
        <v>2453.035724579724</v>
      </c>
      <c r="AB21" s="1">
        <f t="shared" si="54"/>
        <v>669.30866986911656</v>
      </c>
      <c r="AC21" s="1">
        <f t="shared" si="54"/>
        <v>831.08903343568011</v>
      </c>
      <c r="AD21" s="1">
        <f t="shared" si="54"/>
        <v>8205.059217581007</v>
      </c>
      <c r="AE21" s="1">
        <f t="shared" si="54"/>
        <v>1541.5242721000352</v>
      </c>
      <c r="AF21" s="1">
        <f t="shared" si="54"/>
        <v>449.76799231058891</v>
      </c>
      <c r="AG21" s="1">
        <f t="shared" si="54"/>
        <v>2934.1909336519388</v>
      </c>
      <c r="AH21" s="1">
        <f t="shared" si="54"/>
        <v>4351.8146617945222</v>
      </c>
      <c r="AI21" s="1">
        <f t="shared" si="54"/>
        <v>1940.6189429109509</v>
      </c>
      <c r="AJ21" s="1">
        <f t="shared" ref="AJ21" si="55">AJ3-AJ22-AJ23</f>
        <v>3238.5284740211073</v>
      </c>
      <c r="AK21" s="1">
        <f t="shared" si="54"/>
        <v>3844.2588928088512</v>
      </c>
      <c r="AL21" t="s">
        <v>49</v>
      </c>
      <c r="AM21" s="1">
        <f t="shared" si="54"/>
        <v>2189.7488396814983</v>
      </c>
      <c r="AN21" s="1">
        <f t="shared" si="54"/>
        <v>6207.1204051533987</v>
      </c>
      <c r="AO21" s="1">
        <f t="shared" ref="AO21" si="56">AO3-AO22-AO23</f>
        <v>3516.7036128410346</v>
      </c>
      <c r="AP21" s="1">
        <f t="shared" ref="AP21:AU21" si="57">AP3-AP22-AP23</f>
        <v>1499.9585397183089</v>
      </c>
      <c r="AQ21" s="1">
        <f t="shared" si="57"/>
        <v>3254.7430698683261</v>
      </c>
      <c r="AR21" s="1">
        <f t="shared" ref="AR21" si="58">AR3-AR22-AR23</f>
        <v>1753.5984859373868</v>
      </c>
      <c r="AS21" s="1">
        <f t="shared" si="57"/>
        <v>1969.2267712977894</v>
      </c>
      <c r="AT21" s="1">
        <f t="shared" si="57"/>
        <v>1723.1463174860039</v>
      </c>
      <c r="AU21" s="1">
        <f t="shared" si="57"/>
        <v>4256.6792033418678</v>
      </c>
    </row>
    <row r="22" spans="1:47" x14ac:dyDescent="0.2">
      <c r="A22" s="5" t="s">
        <v>39</v>
      </c>
      <c r="B22" s="5" t="s">
        <v>40</v>
      </c>
      <c r="C22" s="1">
        <f>((1-C6)*C8 + C9*C10)*C23/(C5+C6*C7+C6*C11*C4*C23)</f>
        <v>4466.7329554016114</v>
      </c>
      <c r="D22" s="1">
        <f t="shared" ref="D22:T22" si="59">((1-D6)*D8 + D9*D10)*D23/(D5+D6*D7+D6*D11*D4*D23)</f>
        <v>6021.3819525600948</v>
      </c>
      <c r="E22" s="1">
        <f t="shared" si="59"/>
        <v>5418.3875244643996</v>
      </c>
      <c r="F22" s="1">
        <f t="shared" si="59"/>
        <v>14288.338137212591</v>
      </c>
      <c r="G22" s="1">
        <f t="shared" si="59"/>
        <v>1997.0583979465255</v>
      </c>
      <c r="H22" s="1">
        <f t="shared" si="59"/>
        <v>4434.210823750248</v>
      </c>
      <c r="I22" s="1">
        <f t="shared" si="59"/>
        <v>2795.9539608730497</v>
      </c>
      <c r="J22" s="1">
        <f t="shared" si="59"/>
        <v>4548.0532995047333</v>
      </c>
      <c r="K22" s="1">
        <f t="shared" si="59"/>
        <v>0</v>
      </c>
      <c r="L22" s="1">
        <f t="shared" si="59"/>
        <v>1912.5236416321079</v>
      </c>
      <c r="M22" s="1">
        <f t="shared" si="59"/>
        <v>10009.725674848227</v>
      </c>
      <c r="N22" s="1">
        <f t="shared" si="59"/>
        <v>0</v>
      </c>
      <c r="O22" s="1">
        <f t="shared" si="59"/>
        <v>1183.2746685786185</v>
      </c>
      <c r="P22" s="1">
        <f t="shared" si="59"/>
        <v>1587.5576450882263</v>
      </c>
      <c r="Q22" s="1">
        <f t="shared" si="59"/>
        <v>1203.7359829195091</v>
      </c>
      <c r="R22" s="1">
        <f t="shared" ref="R22" si="60">((1-R6)*R8 + R9*R10)*R23/(R5+R6*R7+R6*R11*R4*R23)</f>
        <v>15080.640424126077</v>
      </c>
      <c r="S22" s="1">
        <f t="shared" si="59"/>
        <v>3672.2164132581338</v>
      </c>
      <c r="T22" s="1">
        <f t="shared" si="59"/>
        <v>16176.627324345442</v>
      </c>
      <c r="U22" s="3" t="s">
        <v>49</v>
      </c>
      <c r="V22" s="1">
        <f t="shared" ref="V22:AN22" si="61">((1-V6)*V8 + V9*V10)*V23/(V5+V6*V7+V6*V11*V4*V23)</f>
        <v>99532.858933603013</v>
      </c>
      <c r="W22" s="1">
        <f t="shared" si="61"/>
        <v>4906.624697834769</v>
      </c>
      <c r="X22" s="1">
        <f t="shared" si="61"/>
        <v>1115.0877834041937</v>
      </c>
      <c r="Y22" t="s">
        <v>49</v>
      </c>
      <c r="Z22" s="1">
        <f t="shared" si="61"/>
        <v>4190.1986276056632</v>
      </c>
      <c r="AA22" s="1">
        <f t="shared" si="61"/>
        <v>1155.8222754202764</v>
      </c>
      <c r="AB22" s="1">
        <f t="shared" si="61"/>
        <v>700.2406634642166</v>
      </c>
      <c r="AC22" s="1">
        <f t="shared" si="61"/>
        <v>2368.5329665643198</v>
      </c>
      <c r="AD22" s="1">
        <f t="shared" si="61"/>
        <v>5571.7027824189963</v>
      </c>
      <c r="AE22" s="1">
        <f t="shared" si="61"/>
        <v>19767.060394566633</v>
      </c>
      <c r="AF22" s="1">
        <f t="shared" si="61"/>
        <v>2483.8646743560776</v>
      </c>
      <c r="AG22" s="1">
        <f t="shared" si="61"/>
        <v>409.62373301472803</v>
      </c>
      <c r="AH22" s="1">
        <f t="shared" si="61"/>
        <v>5085.2613382054769</v>
      </c>
      <c r="AI22" s="1">
        <f t="shared" si="61"/>
        <v>2635.7023904223829</v>
      </c>
      <c r="AJ22" s="1">
        <f t="shared" ref="AJ22" si="62">((1-AJ6)*AJ8 + AJ9*AJ10)*AJ23/(AJ5+AJ6*AJ7+AJ6*AJ11*AJ4*AJ23)</f>
        <v>15199.042192645558</v>
      </c>
      <c r="AK22" s="1">
        <f t="shared" si="61"/>
        <v>5252.4417738578159</v>
      </c>
      <c r="AL22" t="s">
        <v>49</v>
      </c>
      <c r="AM22" s="1">
        <f t="shared" si="61"/>
        <v>8794.9031603185031</v>
      </c>
      <c r="AN22" s="1">
        <f t="shared" si="61"/>
        <v>820.520928179934</v>
      </c>
      <c r="AO22" s="1">
        <f t="shared" ref="AO22" si="63">((1-AO6)*AO8 + AO9*AO10)*AO23/(AO5+AO6*AO7+AO6*AO11*AO4*AO23)</f>
        <v>5426.9337204922986</v>
      </c>
      <c r="AP22" s="1">
        <f t="shared" ref="AP22" si="64">((1-AP6)*AP8 + AP9*AP10)*AP23/(AP5+AP6*AP7+AP6*AP11*AP4*AP23)</f>
        <v>4766.7021269483575</v>
      </c>
      <c r="AQ22" s="1">
        <f t="shared" ref="AQ22:AU22" si="65">((1-AQ6)*AQ8 + AQ9*AQ10)*AQ23/(AQ5+AQ6*AQ7+AQ6*AQ11*AQ4*AQ23)</f>
        <v>18765.070263465008</v>
      </c>
      <c r="AR22" s="1">
        <f t="shared" ref="AR22" si="66">((1-AR6)*AR8 + AR9*AR10)*AR23/(AR5+AR6*AR7+AR6*AR11*AR4*AR23)</f>
        <v>1752.7808473959462</v>
      </c>
      <c r="AS22" s="1">
        <f t="shared" si="65"/>
        <v>1777.4245620355441</v>
      </c>
      <c r="AT22" s="1">
        <f t="shared" si="65"/>
        <v>2804.1156825139956</v>
      </c>
      <c r="AU22" s="1">
        <f t="shared" si="65"/>
        <v>3280.7127966581334</v>
      </c>
    </row>
    <row r="23" spans="1:47" x14ac:dyDescent="0.2">
      <c r="A23" s="5" t="s">
        <v>41</v>
      </c>
      <c r="B23" s="5" t="s">
        <v>42</v>
      </c>
      <c r="C23" s="1">
        <f>IF(C13&gt;1, IF(C18&gt;0,C18,C19),0)</f>
        <v>17.621333333332402</v>
      </c>
      <c r="D23" s="1">
        <f t="shared" ref="D23:T23" si="67">IF(D13&gt;1, IF(D18&gt;0,D18,D19),0)</f>
        <v>37.717333333333343</v>
      </c>
      <c r="E23" s="1">
        <f t="shared" si="67"/>
        <v>24.240000000000123</v>
      </c>
      <c r="F23" s="1">
        <f t="shared" si="67"/>
        <v>79.386666666666272</v>
      </c>
      <c r="G23" s="1">
        <f t="shared" si="67"/>
        <v>8.0480000000000231</v>
      </c>
      <c r="H23" s="1">
        <f t="shared" si="67"/>
        <v>18.858666666666643</v>
      </c>
      <c r="I23" s="1">
        <f t="shared" si="67"/>
        <v>12.07200000000006</v>
      </c>
      <c r="J23" s="1">
        <f t="shared" si="67"/>
        <v>25.477333333333302</v>
      </c>
      <c r="K23" s="1">
        <f t="shared" si="67"/>
        <v>0</v>
      </c>
      <c r="L23" s="1">
        <f t="shared" si="67"/>
        <v>6.7386666666667114</v>
      </c>
      <c r="M23" s="1">
        <f t="shared" si="67"/>
        <v>44.455999999999996</v>
      </c>
      <c r="N23" s="1">
        <f t="shared" si="67"/>
        <v>0</v>
      </c>
      <c r="O23" s="1">
        <f t="shared" si="67"/>
        <v>4.0480000000002079</v>
      </c>
      <c r="P23" s="1">
        <f t="shared" si="67"/>
        <v>5.3813333333332389</v>
      </c>
      <c r="Q23" s="1">
        <f t="shared" si="67"/>
        <v>4.0720000000001235</v>
      </c>
      <c r="R23" s="1">
        <f t="shared" ref="R23" si="68">IF(R13&gt;1, IF(R18&gt;0,R18,R19),0)</f>
        <v>106.38933333333328</v>
      </c>
      <c r="S23" s="1">
        <f t="shared" si="67"/>
        <v>16.192000000000139</v>
      </c>
      <c r="T23" s="1">
        <f t="shared" si="67"/>
        <v>103.67466666666671</v>
      </c>
      <c r="U23" s="1" t="str">
        <f t="shared" ref="U23:AN23" si="69">IF(U13&gt;1, IF(U18&gt;0,U18,U19),0)</f>
        <v>NA</v>
      </c>
      <c r="V23" s="1">
        <f t="shared" si="69"/>
        <v>716.07733333333067</v>
      </c>
      <c r="W23" s="1">
        <f t="shared" si="69"/>
        <v>22.858666666666576</v>
      </c>
      <c r="X23" s="1">
        <f t="shared" si="69"/>
        <v>4.0719999999999725</v>
      </c>
      <c r="Y23" t="s">
        <v>49</v>
      </c>
      <c r="Z23" s="1">
        <f t="shared" si="69"/>
        <v>16.120000000000516</v>
      </c>
      <c r="AA23" s="1">
        <f t="shared" si="69"/>
        <v>4.0239999999993996</v>
      </c>
      <c r="AB23" s="1">
        <f t="shared" si="69"/>
        <v>2.7146666666667283</v>
      </c>
      <c r="AC23" s="1">
        <f t="shared" si="69"/>
        <v>12.167999999999957</v>
      </c>
      <c r="AD23" s="1">
        <f t="shared" si="69"/>
        <v>20.191999999998075</v>
      </c>
      <c r="AE23" s="1">
        <f t="shared" si="69"/>
        <v>251.6373333333328</v>
      </c>
      <c r="AF23" s="1">
        <f t="shared" si="69"/>
        <v>17.549333333333305</v>
      </c>
      <c r="AG23" s="1">
        <f t="shared" si="69"/>
        <v>1.3333333333332644</v>
      </c>
      <c r="AH23" s="1">
        <f t="shared" si="69"/>
        <v>20.143999999999895</v>
      </c>
      <c r="AI23" s="1">
        <f t="shared" si="69"/>
        <v>10.786666666666497</v>
      </c>
      <c r="AJ23" s="1">
        <f t="shared" ref="AJ23" si="70">IF(AJ13&gt;1, IF(AJ18&gt;0,AJ18,AJ19),0)</f>
        <v>98.173333333333318</v>
      </c>
      <c r="AK23" s="1">
        <f t="shared" si="69"/>
        <v>21.525333333333407</v>
      </c>
      <c r="AL23" s="1" t="str">
        <f t="shared" si="69"/>
        <v>NA</v>
      </c>
      <c r="AM23" s="1">
        <f t="shared" si="69"/>
        <v>52.503999999999557</v>
      </c>
      <c r="AN23" s="1">
        <f t="shared" si="69"/>
        <v>2.6666666666668881</v>
      </c>
      <c r="AO23" s="1">
        <f t="shared" ref="AO23" si="71">IF(AO13&gt;1, IF(AO18&gt;0,AO18,AO19),0)</f>
        <v>22.906666666666585</v>
      </c>
      <c r="AP23" s="1">
        <f t="shared" ref="AP23:AU23" si="72">IF(AP13&gt;1, IF(AP18&gt;0,AP18,AP19),0)</f>
        <v>25.597333333333445</v>
      </c>
      <c r="AQ23" s="1">
        <f t="shared" si="72"/>
        <v>135.93866666666665</v>
      </c>
      <c r="AR23" s="1">
        <f t="shared" ref="AR23" si="73">IF(AR13&gt;1, IF(AR18&gt;0,AR18,AR19),0)</f>
        <v>6.7386666666667745</v>
      </c>
      <c r="AS23" s="1">
        <f t="shared" si="72"/>
        <v>6.7146666666666253</v>
      </c>
      <c r="AT23" s="1">
        <f t="shared" si="72"/>
        <v>12.00000000000024</v>
      </c>
      <c r="AU23" s="1">
        <f t="shared" si="72"/>
        <v>12.095999999999611</v>
      </c>
    </row>
    <row r="24" spans="1:47" x14ac:dyDescent="0.2">
      <c r="A24" s="6"/>
      <c r="B24" s="6"/>
      <c r="C24" s="2">
        <f>params_low!B13</f>
        <v>17.621333333333336</v>
      </c>
      <c r="D24" s="2">
        <f>params_low!C13</f>
        <v>37.717333333333421</v>
      </c>
      <c r="E24" s="2">
        <f>params_low!D13</f>
        <v>24.239999999999924</v>
      </c>
      <c r="F24" s="2">
        <f>params_low!E13</f>
        <v>79.386666666666642</v>
      </c>
      <c r="G24" s="2">
        <f>params_low!F13</f>
        <v>8.0479999999999947</v>
      </c>
      <c r="H24" s="2">
        <f>params_low!G13</f>
        <v>18.858666666666672</v>
      </c>
      <c r="I24" s="2">
        <f>params_low!H13</f>
        <v>12.072000000000054</v>
      </c>
      <c r="J24" s="2">
        <f>params_low!I13</f>
        <v>25.477333333333359</v>
      </c>
      <c r="K24" s="2">
        <f>params_low!J13</f>
        <v>0</v>
      </c>
      <c r="L24" s="2">
        <f>params_low!K13</f>
        <v>6.7386666666666715</v>
      </c>
      <c r="M24" s="2">
        <f>params_low!L13</f>
        <v>44.456000000000124</v>
      </c>
      <c r="N24" s="2">
        <f>params_low!M13</f>
        <v>0</v>
      </c>
      <c r="O24" s="2">
        <f>params_low!N13</f>
        <v>4.0479999999999956</v>
      </c>
      <c r="P24" s="2">
        <f>params_low!O13</f>
        <v>5.3813333333333278</v>
      </c>
      <c r="Q24" s="2">
        <f>params_low!P13</f>
        <v>4.072000000000001</v>
      </c>
      <c r="R24" s="2">
        <f>params_low!Q13</f>
        <v>106.38933333333358</v>
      </c>
      <c r="S24" s="2">
        <f>params_low!R13</f>
        <v>16.192000000000004</v>
      </c>
      <c r="T24" s="2">
        <f>params_low!S13</f>
        <v>103.6746666666666</v>
      </c>
      <c r="U24" s="2" t="e">
        <f>params_low!T13</f>
        <v>#VALUE!</v>
      </c>
      <c r="V24" s="2">
        <f>params_low!U13</f>
        <v>716.07733333333215</v>
      </c>
      <c r="W24" s="2">
        <f>params_low!V13</f>
        <v>22.858666666666732</v>
      </c>
      <c r="X24" s="2">
        <f>params_low!W13</f>
        <v>4.0719999999999983</v>
      </c>
      <c r="Y24" t="s">
        <v>49</v>
      </c>
      <c r="Z24" s="2">
        <f>params_low!Y13</f>
        <v>16.119999999999994</v>
      </c>
      <c r="AA24" s="2">
        <f>params_low!Z13</f>
        <v>4.0240000000000009</v>
      </c>
      <c r="AB24" s="2">
        <f>params_low!AA13</f>
        <v>2.7146666666666666</v>
      </c>
      <c r="AC24" s="2">
        <f>params_low!AB13</f>
        <v>12.167999999999985</v>
      </c>
      <c r="AD24" s="2">
        <f>params_low!AC13</f>
        <v>20.19199999999999</v>
      </c>
      <c r="AE24" s="2">
        <f>params_low!AD13</f>
        <v>251.63733333333326</v>
      </c>
      <c r="AF24" s="2">
        <f>params_low!AE13</f>
        <v>17.549333333333337</v>
      </c>
      <c r="AG24" s="2">
        <f>params_low!AF13</f>
        <v>1.3333333333333348</v>
      </c>
      <c r="AH24" s="2">
        <f>params_low!AG13</f>
        <v>20.144000000000002</v>
      </c>
      <c r="AI24" s="2">
        <f>params_low!AH13</f>
        <v>10.786666666666674</v>
      </c>
      <c r="AJ24" s="2">
        <f>params_low!AI13</f>
        <v>98.173333333333119</v>
      </c>
      <c r="AK24" s="2">
        <f>params_low!AJ13</f>
        <v>21.525333333333339</v>
      </c>
      <c r="AL24" s="2" t="e">
        <f>params_low!AK13</f>
        <v>#VALUE!</v>
      </c>
      <c r="AM24" s="2">
        <f>params_low!AL13</f>
        <v>52.50399999999987</v>
      </c>
      <c r="AN24" s="2">
        <f>params_low!AM13</f>
        <v>2.6666666666666599</v>
      </c>
      <c r="AO24" s="2">
        <f>params_low!AN13</f>
        <v>22.906666666666663</v>
      </c>
      <c r="AP24" s="2">
        <f>params_low!AO13</f>
        <v>25.597333333333282</v>
      </c>
      <c r="AQ24" s="2">
        <f>params_low!AP13</f>
        <v>135.93866666666639</v>
      </c>
      <c r="AR24" s="2">
        <f>params_low!AQ13</f>
        <v>6.7386666666666715</v>
      </c>
      <c r="AS24" s="2">
        <f>params_low!AR13</f>
        <v>6.7146666666666652</v>
      </c>
      <c r="AT24" s="2">
        <f>params_low!AS13</f>
        <v>11.999999999999998</v>
      </c>
      <c r="AU24" s="2">
        <f>params_low!AT13</f>
        <v>12.095999999999991</v>
      </c>
    </row>
    <row r="25" spans="1:47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</row>
    <row r="26" spans="1:47" x14ac:dyDescent="0.2">
      <c r="A26" s="6"/>
      <c r="B26" s="6"/>
      <c r="C26" s="2">
        <f>C6*C11*(C3/C24-1)</f>
        <v>17.807203862742128</v>
      </c>
      <c r="D26" s="2">
        <f t="shared" ref="D26:T26" si="74">D6*D11*(D3/D24-1)</f>
        <v>7.3399456041430815</v>
      </c>
      <c r="E26" s="2">
        <f t="shared" si="74"/>
        <v>12.780417698019841</v>
      </c>
      <c r="F26" s="2">
        <f t="shared" si="74"/>
        <v>8.7120061093382617</v>
      </c>
      <c r="G26" s="2">
        <f t="shared" si="74"/>
        <v>16.645088841948322</v>
      </c>
      <c r="H26" s="2">
        <f t="shared" si="74"/>
        <v>14.365168534360857</v>
      </c>
      <c r="I26" s="2">
        <f t="shared" si="74"/>
        <v>13.848055417494965</v>
      </c>
      <c r="J26" s="2">
        <f t="shared" si="74"/>
        <v>8.6052177098597351</v>
      </c>
      <c r="K26" s="2" t="e">
        <f t="shared" si="74"/>
        <v>#DIV/0!</v>
      </c>
      <c r="L26" s="2">
        <f t="shared" si="74"/>
        <v>30.633174218440814</v>
      </c>
      <c r="M26" s="2">
        <f t="shared" si="74"/>
        <v>12.984042648911247</v>
      </c>
      <c r="N26" s="2" t="e">
        <f t="shared" si="74"/>
        <v>#DIV/0!</v>
      </c>
      <c r="O26" s="2">
        <f t="shared" si="74"/>
        <v>39.599240365612694</v>
      </c>
      <c r="P26" s="2">
        <f t="shared" si="74"/>
        <v>43.895436385034728</v>
      </c>
      <c r="Q26" s="2">
        <f t="shared" si="74"/>
        <v>44.999999999999979</v>
      </c>
      <c r="R26" s="2">
        <f t="shared" ref="R26" si="75">R6*R11*(R3/R24-1)</f>
        <v>6.2806653549227844</v>
      </c>
      <c r="S26" s="2">
        <f t="shared" si="74"/>
        <v>13.193607954545449</v>
      </c>
      <c r="T26" s="2">
        <f t="shared" si="74"/>
        <v>7.1166303082720352</v>
      </c>
      <c r="U26" s="3" t="s">
        <v>49</v>
      </c>
      <c r="V26" s="2">
        <f t="shared" ref="V26:AN26" si="76">V6*V11*(V3/V24-1)</f>
        <v>6.1272033002022228</v>
      </c>
      <c r="W26" s="2">
        <f t="shared" si="76"/>
        <v>11.758027225268282</v>
      </c>
      <c r="X26" s="2">
        <f t="shared" si="76"/>
        <v>24.543750000000006</v>
      </c>
      <c r="Y26" t="s">
        <v>49</v>
      </c>
      <c r="Z26" s="2">
        <f t="shared" si="76"/>
        <v>19.464430831265513</v>
      </c>
      <c r="AA26" s="2">
        <f t="shared" si="76"/>
        <v>33.631256212723649</v>
      </c>
      <c r="AB26" s="2">
        <f t="shared" si="76"/>
        <v>18.918749999999999</v>
      </c>
      <c r="AC26" s="2">
        <f t="shared" si="76"/>
        <v>9.8607679980276242</v>
      </c>
      <c r="AD26" s="2">
        <f t="shared" si="76"/>
        <v>25.585805021790822</v>
      </c>
      <c r="AE26" s="2">
        <f t="shared" si="76"/>
        <v>3.1754903551672262</v>
      </c>
      <c r="AF26" s="2">
        <f t="shared" si="76"/>
        <v>6.2686839955933733</v>
      </c>
      <c r="AG26" s="2">
        <f t="shared" si="76"/>
        <v>94.044787499999885</v>
      </c>
      <c r="AH26" s="2">
        <f t="shared" si="76"/>
        <v>17.568027700555994</v>
      </c>
      <c r="AI26" s="2">
        <f t="shared" si="76"/>
        <v>15.909646168108765</v>
      </c>
      <c r="AJ26" s="2">
        <f t="shared" ref="AJ26" si="77">AJ6*AJ11*(AJ3/AJ24-1)</f>
        <v>7.0427363167187433</v>
      </c>
      <c r="AK26" s="2">
        <f t="shared" si="76"/>
        <v>15.847665154236864</v>
      </c>
      <c r="AL26" t="s">
        <v>49</v>
      </c>
      <c r="AM26" s="2">
        <f t="shared" si="76"/>
        <v>7.8455822413530596</v>
      </c>
      <c r="AN26" s="2">
        <f t="shared" si="76"/>
        <v>98.826206250000254</v>
      </c>
      <c r="AO26" s="2">
        <f t="shared" ref="AO26" si="78">AO6*AO11*(AO3/AO24-1)</f>
        <v>14.641431897555298</v>
      </c>
      <c r="AP26" s="2">
        <f t="shared" ref="AP26:AU26" si="79">AP6*AP11*(AP3/AP24-1)</f>
        <v>9.1806350270861738</v>
      </c>
      <c r="AQ26" s="2">
        <f t="shared" si="79"/>
        <v>6.0743791317653182</v>
      </c>
      <c r="AR26" s="2">
        <f t="shared" ref="AR26" si="80">AR6*AR11*(AR3/AR24-1)</f>
        <v>19.512647160664805</v>
      </c>
      <c r="AS26" s="2">
        <f t="shared" si="79"/>
        <v>20.924259084590947</v>
      </c>
      <c r="AT26" s="2">
        <f t="shared" si="79"/>
        <v>14.14769375</v>
      </c>
      <c r="AU26" s="2">
        <f t="shared" si="79"/>
        <v>23.367410714285732</v>
      </c>
    </row>
    <row r="27" spans="1:47" x14ac:dyDescent="0.2">
      <c r="A27" s="6"/>
      <c r="B27" s="6"/>
      <c r="C27" s="2">
        <f>C3*(C5+C7*C6)/(C24*C24)-(C6*C11*C8+(1-C6)*C8+C9*C10+C5+C7*C6)/C24</f>
        <v>2.2795687484728093E-2</v>
      </c>
      <c r="D27" s="2">
        <f t="shared" ref="D27:T27" si="81">D3*(D5+D7*D6)/(D24*D24)-(D6*D11*D8+(1-D6)*D8+D9*D10+D5+D7*D6)/D24</f>
        <v>-8.379819471701716E-3</v>
      </c>
      <c r="E27" s="2">
        <f t="shared" si="81"/>
        <v>2.3513407299005432E-3</v>
      </c>
      <c r="F27" s="2">
        <f t="shared" si="81"/>
        <v>-2.7961911575368949E-3</v>
      </c>
      <c r="G27" s="2">
        <f t="shared" si="81"/>
        <v>4.0010253552527617E-2</v>
      </c>
      <c r="H27" s="2">
        <f t="shared" si="81"/>
        <v>8.7845620795279911E-3</v>
      </c>
      <c r="I27" s="2">
        <f t="shared" si="81"/>
        <v>1.0785780559471492E-2</v>
      </c>
      <c r="J27" s="2">
        <f t="shared" si="81"/>
        <v>-9.0002719463089104E-3</v>
      </c>
      <c r="K27" s="2" t="e">
        <f t="shared" si="81"/>
        <v>#DIV/0!</v>
      </c>
      <c r="L27" s="2">
        <f t="shared" si="81"/>
        <v>0.19012448325622389</v>
      </c>
      <c r="M27" s="2">
        <f t="shared" si="81"/>
        <v>1.5961704397201605E-3</v>
      </c>
      <c r="N27" s="2" t="e">
        <f t="shared" si="81"/>
        <v>#DIV/0!</v>
      </c>
      <c r="O27" s="2">
        <f t="shared" si="81"/>
        <v>0.46837981279976382</v>
      </c>
      <c r="P27" s="2">
        <f t="shared" si="81"/>
        <v>0.40707342307137601</v>
      </c>
      <c r="Q27" s="2">
        <f t="shared" si="81"/>
        <v>0.55656662222845887</v>
      </c>
      <c r="R27" s="2">
        <f t="shared" ref="R27" si="82">R3*(R5+R7*R6)/(R24*R24)-(R6*R11*R8+(1-R6)*R8+R9*R10+R5+R7*R6)/R24</f>
        <v>-3.6535693199242917E-3</v>
      </c>
      <c r="S27" s="2">
        <f t="shared" si="81"/>
        <v>5.2698582914121259E-3</v>
      </c>
      <c r="T27" s="2">
        <f t="shared" si="81"/>
        <v>-3.1963207965982759E-3</v>
      </c>
      <c r="U27" s="3" t="s">
        <v>49</v>
      </c>
      <c r="V27" s="2">
        <f t="shared" ref="V27:AN27" si="83">V3*(V5+V7*V6)/(V24*V24)-(V6*V11*V8+(1-V6)*V8+V9*V10+V5+V7*V6)/V24</f>
        <v>-5.5751508667252307E-4</v>
      </c>
      <c r="W27" s="2">
        <f t="shared" si="83"/>
        <v>-5.7353633843926222E-4</v>
      </c>
      <c r="X27" s="2">
        <f t="shared" si="83"/>
        <v>0.2120886542239688</v>
      </c>
      <c r="Y27" t="s">
        <v>49</v>
      </c>
      <c r="Z27" s="2">
        <f t="shared" si="83"/>
        <v>3.1968289604816076E-2</v>
      </c>
      <c r="AA27" s="2">
        <f t="shared" si="83"/>
        <v>0.36947521947271195</v>
      </c>
      <c r="AB27" s="2">
        <f t="shared" si="83"/>
        <v>0.17604765997754696</v>
      </c>
      <c r="AC27" s="2">
        <f t="shared" si="83"/>
        <v>-1.1769235006888583E-2</v>
      </c>
      <c r="AD27" s="2">
        <f t="shared" si="83"/>
        <v>4.6309439455934437E-2</v>
      </c>
      <c r="AE27" s="2">
        <f t="shared" si="83"/>
        <v>-2.3908498868665108E-3</v>
      </c>
      <c r="AF27" s="2">
        <f t="shared" si="83"/>
        <v>-2.2195850734651544E-2</v>
      </c>
      <c r="AG27" s="2">
        <f t="shared" si="83"/>
        <v>4.222057821428562</v>
      </c>
      <c r="AH27" s="2">
        <f t="shared" si="83"/>
        <v>1.912677505011684E-2</v>
      </c>
      <c r="AI27" s="2">
        <f t="shared" si="83"/>
        <v>2.5176653196524013E-2</v>
      </c>
      <c r="AJ27" s="2">
        <f t="shared" ref="AJ27" si="84">AJ3*(AJ5+AJ7*AJ6)/(AJ24*AJ24)-(AJ6*AJ11*AJ8+(1-AJ6)*AJ8+AJ9*AJ10+AJ5+AJ7*AJ6)/AJ24</f>
        <v>-3.4270458003943594E-3</v>
      </c>
      <c r="AK27" s="2">
        <f t="shared" si="83"/>
        <v>1.2418950034734443E-2</v>
      </c>
      <c r="AL27" t="s">
        <v>49</v>
      </c>
      <c r="AM27" s="2">
        <f t="shared" si="83"/>
        <v>-5.3594434278491365E-3</v>
      </c>
      <c r="AN27" s="2">
        <f t="shared" si="83"/>
        <v>2.2339796785714405</v>
      </c>
      <c r="AO27" s="2">
        <f t="shared" ref="AO27" si="85">AO3*(AO5+AO7*AO6)/(AO24*AO24)-(AO6*AO11*AO8+(1-AO6)*AO8+AO9*AO10+AO5+AO7*AO6)/AO24</f>
        <v>8.0591778905696604E-3</v>
      </c>
      <c r="AP27" s="2">
        <f t="shared" ref="AP27:AU27" si="86">AP3*(AP5+AP7*AP6)/(AP24*AP24)-(AP6*AP11*AP8+(1-AP6)*AP8+AP9*AP10+AP5+AP7*AP6)/AP24</f>
        <v>-7.4166218225781011E-3</v>
      </c>
      <c r="AQ27" s="2">
        <f t="shared" si="86"/>
        <v>-2.9634404627359818E-3</v>
      </c>
      <c r="AR27" s="2">
        <f t="shared" ref="AR27" si="87">AR3*(AR5+AR7*AR6)/(AR24*AR24)-(AR6*AR11*AR8+(1-AR6)*AR8+AR9*AR10+AR5+AR7*AR6)/AR24</f>
        <v>7.696405189211733E-2</v>
      </c>
      <c r="AS27" s="2">
        <f t="shared" si="86"/>
        <v>9.1654786124269305E-2</v>
      </c>
      <c r="AT27" s="2">
        <f t="shared" si="86"/>
        <v>1.2562714285714274E-2</v>
      </c>
      <c r="AU27" s="2">
        <f t="shared" si="86"/>
        <v>6.4728979389374955E-2</v>
      </c>
    </row>
    <row r="28" spans="1:47" x14ac:dyDescent="0.2">
      <c r="A28" s="6"/>
      <c r="B28" s="6"/>
      <c r="C28" s="2">
        <f>-(C8*C5 + C7*(C8+C9*C10))/(C24*C24)</f>
        <v>-3.8680430839860142E-5</v>
      </c>
      <c r="D28" s="2">
        <f t="shared" ref="D28:T28" si="88">-(D8*D5 + D7*(D8+D9*D10))/(D24*D24)</f>
        <v>-8.4428072827185108E-6</v>
      </c>
      <c r="E28" s="2">
        <f t="shared" si="88"/>
        <v>-2.044106903618239E-5</v>
      </c>
      <c r="F28" s="2">
        <f t="shared" si="88"/>
        <v>-1.9057841124452992E-6</v>
      </c>
      <c r="G28" s="2">
        <f t="shared" si="88"/>
        <v>-1.8543550892881873E-4</v>
      </c>
      <c r="H28" s="2">
        <f t="shared" si="88"/>
        <v>-3.3771229130874185E-5</v>
      </c>
      <c r="I28" s="2">
        <f t="shared" si="88"/>
        <v>-8.2415781746140806E-5</v>
      </c>
      <c r="J28" s="2">
        <f t="shared" si="88"/>
        <v>-1.8503798800903464E-5</v>
      </c>
      <c r="K28" s="2" t="e">
        <f t="shared" si="88"/>
        <v>#DIV/0!</v>
      </c>
      <c r="L28" s="2">
        <f t="shared" si="88"/>
        <v>-2.6449708348546722E-4</v>
      </c>
      <c r="M28" s="2">
        <f t="shared" si="88"/>
        <v>-6.077263519289779E-6</v>
      </c>
      <c r="N28" s="2" t="e">
        <f t="shared" si="88"/>
        <v>#DIV/0!</v>
      </c>
      <c r="O28" s="2">
        <f t="shared" si="88"/>
        <v>-7.3297274880987882E-4</v>
      </c>
      <c r="P28" s="2">
        <f t="shared" si="88"/>
        <v>-4.1475253354806126E-4</v>
      </c>
      <c r="Q28" s="2">
        <f t="shared" si="88"/>
        <v>-7.243580606616681E-4</v>
      </c>
      <c r="R28" s="2">
        <f t="shared" ref="R28" si="89">-(R8*R5 + R7*(R8+R9*R10))/(R24*R24)</f>
        <v>-1.06113993964803E-6</v>
      </c>
      <c r="S28" s="2">
        <f t="shared" si="88"/>
        <v>-4.5810796800617305E-5</v>
      </c>
      <c r="T28" s="2">
        <f t="shared" si="88"/>
        <v>-1.1174382689313146E-6</v>
      </c>
      <c r="U28" s="3" t="s">
        <v>49</v>
      </c>
      <c r="V28" s="2">
        <f t="shared" ref="V28:AN28" si="90">-(V8*V5 + V7*(V8+V9*V10))/(V24*V24)</f>
        <v>-2.3423348625149049E-8</v>
      </c>
      <c r="W28" s="2">
        <f t="shared" si="90"/>
        <v>-2.2986192884621063E-5</v>
      </c>
      <c r="X28" s="2">
        <f t="shared" si="90"/>
        <v>-7.2435806066166908E-4</v>
      </c>
      <c r="Y28" t="s">
        <v>49</v>
      </c>
      <c r="Z28" s="2">
        <f t="shared" si="90"/>
        <v>-4.6220938670710571E-5</v>
      </c>
      <c r="AA28" s="2">
        <f t="shared" si="90"/>
        <v>-7.4174203571527361E-4</v>
      </c>
      <c r="AB28" s="2">
        <f t="shared" si="90"/>
        <v>-1.6298056364887541E-3</v>
      </c>
      <c r="AC28" s="2">
        <f t="shared" si="90"/>
        <v>-8.1120465451371438E-5</v>
      </c>
      <c r="AD28" s="2">
        <f t="shared" si="90"/>
        <v>-2.9458468231802887E-5</v>
      </c>
      <c r="AE28" s="2">
        <f t="shared" si="90"/>
        <v>-1.8967875376581164E-7</v>
      </c>
      <c r="AF28" s="2">
        <f t="shared" si="90"/>
        <v>-3.8998471871570594E-5</v>
      </c>
      <c r="AG28" s="2">
        <f t="shared" si="90"/>
        <v>-6.7560267857142715E-3</v>
      </c>
      <c r="AH28" s="2">
        <f t="shared" si="90"/>
        <v>-2.9599025335974261E-5</v>
      </c>
      <c r="AI28" s="2">
        <f t="shared" si="90"/>
        <v>-1.0322724090866314E-4</v>
      </c>
      <c r="AJ28" s="2">
        <f t="shared" ref="AJ28" si="91">-(AJ8*AJ5 + AJ7*(AJ8+AJ9*AJ10))/(AJ24*AJ24)</f>
        <v>-1.2461828259375059E-6</v>
      </c>
      <c r="AK28" s="2">
        <f t="shared" si="90"/>
        <v>-2.5922033346753761E-5</v>
      </c>
      <c r="AL28" t="s">
        <v>49</v>
      </c>
      <c r="AM28" s="2">
        <f t="shared" si="90"/>
        <v>-4.356964822050847E-6</v>
      </c>
      <c r="AN28" s="2">
        <f t="shared" si="90"/>
        <v>-1.68900669642858E-3</v>
      </c>
      <c r="AO28" s="2">
        <f t="shared" ref="AO28" si="92">-(AO8*AO5 + AO7*(AO8+AO9*AO10))/(AO24*AO24)</f>
        <v>-2.2889960527897753E-5</v>
      </c>
      <c r="AP28" s="2">
        <f t="shared" ref="AP28:AU28" si="93">-(AP8*AP5 + AP7*(AP8+AP9*AP10))/(AP24*AP24)</f>
        <v>-1.8330714277473867E-5</v>
      </c>
      <c r="AQ28" s="2">
        <f t="shared" si="93"/>
        <v>-6.4995430426780605E-7</v>
      </c>
      <c r="AR28" s="2">
        <f t="shared" ref="AR28" si="94">-(AR8*AR5 + AR7*(AR8+AR9*AR10))/(AR24*AR24)</f>
        <v>-2.6449708348546722E-4</v>
      </c>
      <c r="AS28" s="2">
        <f t="shared" si="93"/>
        <v>-2.6639122802376853E-4</v>
      </c>
      <c r="AT28" s="2">
        <f t="shared" si="93"/>
        <v>-8.3407738095238109E-5</v>
      </c>
      <c r="AU28" s="2">
        <f t="shared" si="93"/>
        <v>-8.2089059444324591E-5</v>
      </c>
    </row>
    <row r="29" spans="1:47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  <row r="30" spans="1:47" x14ac:dyDescent="0.2">
      <c r="A30" s="6"/>
      <c r="B30" s="6" t="s">
        <v>43</v>
      </c>
      <c r="C30" s="2">
        <f>(-C27+(C27^2-4*C26*C28)^(1/2))/(2*C26)</f>
        <v>9.667497934730874E-4</v>
      </c>
      <c r="D30" s="2">
        <f t="shared" ref="D30:T30" si="95">(-D27+(D27^2-4*D26*D28)^(1/2))/(2*D26)</f>
        <v>1.785788961899112E-3</v>
      </c>
      <c r="E30" s="2">
        <f t="shared" si="95"/>
        <v>1.1760271940146501E-3</v>
      </c>
      <c r="F30" s="2">
        <f t="shared" si="95"/>
        <v>6.5495600119871858E-4</v>
      </c>
      <c r="G30" s="2">
        <f t="shared" si="95"/>
        <v>2.3456749659942176E-3</v>
      </c>
      <c r="H30" s="2">
        <f t="shared" si="95"/>
        <v>1.2576984051933557E-3</v>
      </c>
      <c r="I30" s="2">
        <f t="shared" si="95"/>
        <v>2.0810105768608116E-3</v>
      </c>
      <c r="J30" s="2">
        <f t="shared" si="95"/>
        <v>2.0798040938910006E-3</v>
      </c>
      <c r="K30" s="2" t="e">
        <f t="shared" si="95"/>
        <v>#DIV/0!</v>
      </c>
      <c r="L30" s="2">
        <f t="shared" si="95"/>
        <v>1.1704494917953983E-3</v>
      </c>
      <c r="M30" s="2">
        <f t="shared" si="95"/>
        <v>6.2543547486947537E-4</v>
      </c>
      <c r="N30" s="2" t="e">
        <f t="shared" si="95"/>
        <v>#DIV/0!</v>
      </c>
      <c r="O30" s="2">
        <f t="shared" si="95"/>
        <v>1.3993551804307633E-3</v>
      </c>
      <c r="P30" s="2">
        <f t="shared" si="95"/>
        <v>9.2633428837573411E-4</v>
      </c>
      <c r="Q30" s="2">
        <f t="shared" si="95"/>
        <v>1.1874670889907475E-3</v>
      </c>
      <c r="R30" s="2">
        <f t="shared" ref="R30" si="96">(-R27+(R27^2-4*R26*R28)^(1/2))/(2*R26)</f>
        <v>7.9439800481229139E-4</v>
      </c>
      <c r="S30" s="2">
        <f t="shared" si="95"/>
        <v>1.6743422501349159E-3</v>
      </c>
      <c r="T30" s="2">
        <f t="shared" si="95"/>
        <v>6.8003186353018778E-4</v>
      </c>
      <c r="U30" s="3" t="s">
        <v>49</v>
      </c>
      <c r="V30" s="2">
        <f t="shared" ref="V30:AN30" si="97">(-V27+(V27^2-4*V26*V28)^(1/2))/(2*V26)</f>
        <v>1.2225864486627329E-4</v>
      </c>
      <c r="W30" s="2">
        <f t="shared" si="97"/>
        <v>1.4227921628280594E-3</v>
      </c>
      <c r="X30" s="2">
        <f t="shared" si="97"/>
        <v>2.6206095135136668E-3</v>
      </c>
      <c r="Y30" t="s">
        <v>49</v>
      </c>
      <c r="Z30" s="2">
        <f t="shared" si="97"/>
        <v>9.2494140838734259E-4</v>
      </c>
      <c r="AA30" s="2">
        <f t="shared" si="97"/>
        <v>1.7338992475848351E-3</v>
      </c>
      <c r="AB30" s="2">
        <f t="shared" si="97"/>
        <v>5.7297330236442271E-3</v>
      </c>
      <c r="AC30" s="2">
        <f t="shared" si="97"/>
        <v>3.5263990535458313E-3</v>
      </c>
      <c r="AD30" s="2">
        <f t="shared" si="97"/>
        <v>4.9870999354616652E-4</v>
      </c>
      <c r="AE30" s="2">
        <f t="shared" si="97"/>
        <v>8.2528487630112446E-4</v>
      </c>
      <c r="AF30" s="2">
        <f t="shared" si="97"/>
        <v>4.8290334371082306E-3</v>
      </c>
      <c r="AG30" s="2">
        <f t="shared" si="97"/>
        <v>1.5468746968089271E-3</v>
      </c>
      <c r="AH30" s="2">
        <f t="shared" si="97"/>
        <v>8.6317180314817116E-4</v>
      </c>
      <c r="AI30" s="2">
        <f t="shared" si="97"/>
        <v>1.8760449228615915E-3</v>
      </c>
      <c r="AJ30" s="2">
        <f t="shared" ref="AJ30" si="98">(-AJ27+(AJ27^2-4*AJ26*AJ28)^(1/2))/(2*AJ26)</f>
        <v>7.29248484599196E-4</v>
      </c>
      <c r="AK30" s="2">
        <f t="shared" si="97"/>
        <v>9.4579663691066543E-4</v>
      </c>
      <c r="AL30" t="s">
        <v>49</v>
      </c>
      <c r="AM30" s="2">
        <f t="shared" si="97"/>
        <v>1.1613151969549239E-3</v>
      </c>
      <c r="AN30" s="2">
        <f t="shared" si="97"/>
        <v>7.3232796092709664E-4</v>
      </c>
      <c r="AO30" s="2">
        <f t="shared" ref="AO30" si="99">(-AO27+(AO27^2-4*AO26*AO28)^(1/2))/(2*AO26)</f>
        <v>1.0050606704542051E-3</v>
      </c>
      <c r="AP30" s="2">
        <f t="shared" ref="AP30:AU30" si="100">(-AP27+(AP27^2-4*AP26*AP28)^(1/2))/(2*AP26)</f>
        <v>1.8735632105449593E-3</v>
      </c>
      <c r="AQ30" s="2">
        <f t="shared" si="100"/>
        <v>6.5197470840520856E-4</v>
      </c>
      <c r="AR30" s="2">
        <f t="shared" ref="AR30" si="101">(-AR27+(AR27^2-4*AR26*AR28)^(1/2))/(2*AR26)</f>
        <v>2.2045114928716438E-3</v>
      </c>
      <c r="AS30" s="2">
        <f t="shared" si="100"/>
        <v>1.9964891241384206E-3</v>
      </c>
      <c r="AT30" s="2">
        <f t="shared" si="100"/>
        <v>2.0243393842856315E-3</v>
      </c>
      <c r="AU30" s="2">
        <f t="shared" si="100"/>
        <v>9.4548199933482385E-4</v>
      </c>
    </row>
    <row r="31" spans="1:47" x14ac:dyDescent="0.2">
      <c r="A31" s="6"/>
      <c r="B31" s="6"/>
    </row>
    <row r="32" spans="1:47" x14ac:dyDescent="0.2">
      <c r="A32" s="6"/>
      <c r="B32" s="6" t="s">
        <v>44</v>
      </c>
      <c r="C32">
        <f>C6*C4*C23*(C21+C11*C22)+C5*C22</f>
        <v>14.537599999999424</v>
      </c>
      <c r="D32">
        <f t="shared" ref="D32:T32" si="102">D6*D4*D23*(D21+D11*D22)+D5*D22</f>
        <v>31.11680000000004</v>
      </c>
      <c r="E32">
        <f t="shared" si="102"/>
        <v>19.998000000000051</v>
      </c>
      <c r="F32">
        <f t="shared" si="102"/>
        <v>65.493999999999801</v>
      </c>
      <c r="G32">
        <f t="shared" si="102"/>
        <v>6.6396000000000139</v>
      </c>
      <c r="H32">
        <f t="shared" si="102"/>
        <v>15.558399999999988</v>
      </c>
      <c r="I32">
        <f t="shared" si="102"/>
        <v>9.9594000000000484</v>
      </c>
      <c r="J32">
        <f t="shared" si="102"/>
        <v>21.018799999999992</v>
      </c>
      <c r="K32">
        <f t="shared" si="102"/>
        <v>0</v>
      </c>
      <c r="L32">
        <f t="shared" si="102"/>
        <v>5.5594000000000321</v>
      </c>
      <c r="M32">
        <f t="shared" si="102"/>
        <v>36.676200000000037</v>
      </c>
      <c r="N32">
        <f t="shared" si="102"/>
        <v>0</v>
      </c>
      <c r="O32">
        <f t="shared" si="102"/>
        <v>3.3396000000001527</v>
      </c>
      <c r="P32">
        <f t="shared" si="102"/>
        <v>4.4395999999999303</v>
      </c>
      <c r="Q32">
        <f t="shared" si="102"/>
        <v>3.3594000000000923</v>
      </c>
      <c r="R32">
        <f t="shared" ref="R32" si="103">R6*R4*R23*(R21+R11*R22)+R5*R22</f>
        <v>87.771200000000078</v>
      </c>
      <c r="S32">
        <f t="shared" si="102"/>
        <v>13.358400000000078</v>
      </c>
      <c r="T32">
        <f t="shared" si="102"/>
        <v>85.531600000000026</v>
      </c>
      <c r="U32" s="3" t="s">
        <v>49</v>
      </c>
      <c r="V32">
        <f t="shared" ref="V32:AN32" si="104">V6*V4*V23*(V21+V11*V22)+V5*V22</f>
        <v>590.76379999999835</v>
      </c>
      <c r="W32">
        <f t="shared" si="104"/>
        <v>18.858399999999971</v>
      </c>
      <c r="X32">
        <f t="shared" si="104"/>
        <v>3.3593999999999813</v>
      </c>
      <c r="Y32" t="s">
        <v>49</v>
      </c>
      <c r="Z32">
        <f t="shared" si="104"/>
        <v>13.29900000000033</v>
      </c>
      <c r="AA32">
        <f t="shared" si="104"/>
        <v>3.3197999999995695</v>
      </c>
      <c r="AB32">
        <f t="shared" si="104"/>
        <v>2.2396000000000389</v>
      </c>
      <c r="AC32">
        <f t="shared" si="104"/>
        <v>10.038599999999974</v>
      </c>
      <c r="AD32">
        <f t="shared" si="104"/>
        <v>16.658399999998693</v>
      </c>
      <c r="AE32">
        <f t="shared" si="104"/>
        <v>207.60079999999968</v>
      </c>
      <c r="AF32">
        <f t="shared" si="104"/>
        <v>14.478199999999985</v>
      </c>
      <c r="AG32">
        <f t="shared" si="104"/>
        <v>1.0999999999999464</v>
      </c>
      <c r="AH32">
        <f t="shared" si="104"/>
        <v>16.618799999999936</v>
      </c>
      <c r="AI32">
        <f t="shared" si="104"/>
        <v>8.8989999999998997</v>
      </c>
      <c r="AJ32">
        <f t="shared" ref="AJ32" si="105">AJ6*AJ4*AJ23*(AJ21+AJ11*AJ22)+AJ5*AJ22</f>
        <v>80.992999999999938</v>
      </c>
      <c r="AK32">
        <f t="shared" si="104"/>
        <v>17.758400000000048</v>
      </c>
      <c r="AL32" t="s">
        <v>49</v>
      </c>
      <c r="AM32">
        <f t="shared" si="104"/>
        <v>43.315799999999754</v>
      </c>
      <c r="AN32">
        <f t="shared" si="104"/>
        <v>2.200000000000176</v>
      </c>
      <c r="AO32">
        <f t="shared" ref="AO32" si="106">AO6*AO4*AO23*(AO21+AO11*AO22)+AO5*AO22</f>
        <v>18.897999999999954</v>
      </c>
      <c r="AP32">
        <f t="shared" ref="AP32:AU32" si="107">AP6*AP4*AP23*(AP21+AP11*AP22)+AP5*AP22</f>
        <v>21.117800000000045</v>
      </c>
      <c r="AQ32">
        <f t="shared" si="107"/>
        <v>112.14939999999991</v>
      </c>
      <c r="AR32">
        <f t="shared" ref="AR32" si="108">AR6*AR4*AR23*(AR21+AR11*AR22)+AR5*AR22</f>
        <v>5.5594000000000703</v>
      </c>
      <c r="AS32">
        <f t="shared" si="107"/>
        <v>5.5395999999999743</v>
      </c>
      <c r="AT32">
        <f t="shared" si="107"/>
        <v>9.9000000000001407</v>
      </c>
      <c r="AU32">
        <f t="shared" si="107"/>
        <v>9.9791999999997394</v>
      </c>
    </row>
    <row r="33" spans="1:51" x14ac:dyDescent="0.2">
      <c r="A33" s="6"/>
      <c r="B33" s="6" t="s">
        <v>45</v>
      </c>
      <c r="C33">
        <f>1-C5*C22/C32</f>
        <v>0.53911928838992107</v>
      </c>
      <c r="D33">
        <f t="shared" ref="D33:T33" si="109">1-D5*D22/D32</f>
        <v>0.70973644690841819</v>
      </c>
      <c r="E33">
        <f t="shared" si="109"/>
        <v>0.59358029369454046</v>
      </c>
      <c r="F33">
        <f t="shared" si="109"/>
        <v>0.67275617299571033</v>
      </c>
      <c r="G33">
        <f t="shared" si="109"/>
        <v>0.54883011071152144</v>
      </c>
      <c r="H33">
        <f t="shared" si="109"/>
        <v>0.57249355745929043</v>
      </c>
      <c r="I33">
        <f t="shared" si="109"/>
        <v>0.57889722861723059</v>
      </c>
      <c r="J33">
        <f t="shared" si="109"/>
        <v>0.675429617806102</v>
      </c>
      <c r="L33">
        <f t="shared" si="109"/>
        <v>0.48397570557107861</v>
      </c>
      <c r="M33">
        <f t="shared" si="109"/>
        <v>0.59061766180050479</v>
      </c>
      <c r="O33">
        <f t="shared" si="109"/>
        <v>0.46852557106604187</v>
      </c>
      <c r="P33">
        <f t="shared" si="109"/>
        <v>0.46361463473457587</v>
      </c>
      <c r="Q33">
        <f t="shared" si="109"/>
        <v>0.46252188653354354</v>
      </c>
      <c r="R33">
        <f t="shared" ref="R33" si="110">1-R5*R22/R32</f>
        <v>0.74227354033909643</v>
      </c>
      <c r="S33">
        <f t="shared" si="109"/>
        <v>0.58765086987310089</v>
      </c>
      <c r="T33">
        <f t="shared" si="109"/>
        <v>0.71630437187521157</v>
      </c>
      <c r="U33" s="3" t="s">
        <v>49</v>
      </c>
      <c r="V33">
        <f t="shared" ref="V33:AN33" si="111">1-V5*V22/V32</f>
        <v>0.7472775271599158</v>
      </c>
      <c r="W33">
        <f t="shared" si="111"/>
        <v>0.60972632637168767</v>
      </c>
      <c r="X33">
        <f t="shared" si="111"/>
        <v>0.50210404384524021</v>
      </c>
      <c r="Y33" t="s">
        <v>49</v>
      </c>
      <c r="Z33">
        <f t="shared" si="111"/>
        <v>0.52738567250106483</v>
      </c>
      <c r="AA33">
        <f t="shared" si="111"/>
        <v>0.47775968036308236</v>
      </c>
      <c r="AB33">
        <f t="shared" si="111"/>
        <v>0.53100509233956661</v>
      </c>
      <c r="AC33">
        <f t="shared" si="111"/>
        <v>0.64608616242837758</v>
      </c>
      <c r="AD33">
        <f t="shared" si="111"/>
        <v>0.49829790534330121</v>
      </c>
      <c r="AE33">
        <f t="shared" si="111"/>
        <v>0.8571749694998767</v>
      </c>
      <c r="AF33">
        <f t="shared" si="111"/>
        <v>0.7426615869697808</v>
      </c>
      <c r="AG33">
        <f t="shared" si="111"/>
        <v>0.44142218225261631</v>
      </c>
      <c r="AH33">
        <f t="shared" si="111"/>
        <v>0.54100825527064256</v>
      </c>
      <c r="AI33">
        <f t="shared" si="111"/>
        <v>0.55573057808364767</v>
      </c>
      <c r="AJ33">
        <f t="shared" ref="AJ33" si="112">1-AJ5*AJ22/AJ32</f>
        <v>0.71851192956220467</v>
      </c>
      <c r="AK33">
        <f t="shared" si="111"/>
        <v>0.55634163771585832</v>
      </c>
      <c r="AL33" t="s">
        <v>49</v>
      </c>
      <c r="AM33">
        <f t="shared" si="111"/>
        <v>0.69543781390444526</v>
      </c>
      <c r="AN33">
        <f t="shared" si="111"/>
        <v>0.44055391260463517</v>
      </c>
      <c r="AO33">
        <f t="shared" ref="AO33" si="113">1-AO5*AO22/AO32</f>
        <v>0.56924539206590818</v>
      </c>
      <c r="AP33">
        <f t="shared" ref="AP33:AU33" si="114">1-AP5*AP22/AP32</f>
        <v>0.66142054615430967</v>
      </c>
      <c r="AQ33">
        <f t="shared" si="114"/>
        <v>0.74901688822947299</v>
      </c>
      <c r="AR33">
        <f t="shared" ref="AR33" si="115">1-AR5*AR22/AR32</f>
        <v>0.52707643431055762</v>
      </c>
      <c r="AS33">
        <f t="shared" si="114"/>
        <v>0.51871311230895212</v>
      </c>
      <c r="AT33">
        <f t="shared" si="114"/>
        <v>0.57513398749788547</v>
      </c>
      <c r="AU33">
        <f t="shared" si="114"/>
        <v>0.50686736461967608</v>
      </c>
      <c r="AW33">
        <f>MEDIAN(C33:AU33)</f>
        <v>0.5708694747625993</v>
      </c>
      <c r="AX33">
        <f>QUARTILE(C33:AU33,1)</f>
        <v>0.51575167538663313</v>
      </c>
      <c r="AY33">
        <f>QUARTILE(C33:AU33,3)</f>
        <v>0.67342453419830828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3"/>
  <sheetViews>
    <sheetView workbookViewId="0">
      <selection activeCell="J2" sqref="J2"/>
    </sheetView>
  </sheetViews>
  <sheetFormatPr baseColWidth="10" defaultRowHeight="16" x14ac:dyDescent="0.2"/>
  <cols>
    <col min="1" max="1" width="27" bestFit="1" customWidth="1"/>
  </cols>
  <sheetData>
    <row r="1" spans="1:46" x14ac:dyDescent="0.2">
      <c r="A1" t="s">
        <v>48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  <c r="U1" t="s">
        <v>71</v>
      </c>
      <c r="V1" t="s">
        <v>72</v>
      </c>
      <c r="W1" t="s">
        <v>73</v>
      </c>
      <c r="X1" t="s">
        <v>74</v>
      </c>
      <c r="Y1" t="s">
        <v>75</v>
      </c>
      <c r="Z1" t="s">
        <v>76</v>
      </c>
      <c r="AA1" t="s">
        <v>77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  <c r="AI1" t="s">
        <v>85</v>
      </c>
      <c r="AJ1" t="s">
        <v>86</v>
      </c>
      <c r="AK1" t="s">
        <v>87</v>
      </c>
      <c r="AL1" t="s">
        <v>88</v>
      </c>
      <c r="AM1" t="s">
        <v>89</v>
      </c>
      <c r="AN1" t="s">
        <v>90</v>
      </c>
      <c r="AO1" t="s">
        <v>91</v>
      </c>
      <c r="AP1" t="s">
        <v>92</v>
      </c>
      <c r="AQ1" t="s">
        <v>93</v>
      </c>
      <c r="AR1" t="s">
        <v>94</v>
      </c>
      <c r="AS1" t="s">
        <v>95</v>
      </c>
      <c r="AT1" t="s">
        <v>96</v>
      </c>
    </row>
    <row r="2" spans="1:46" x14ac:dyDescent="0.2">
      <c r="A2" t="s">
        <v>50</v>
      </c>
      <c r="B2">
        <v>78.804894203713999</v>
      </c>
      <c r="C2">
        <v>190.61475684893799</v>
      </c>
      <c r="D2">
        <v>109.70970739008899</v>
      </c>
      <c r="E2">
        <v>160.723357687484</v>
      </c>
      <c r="F2">
        <v>84.294470919524699</v>
      </c>
      <c r="G2">
        <v>97.638156196198594</v>
      </c>
      <c r="H2">
        <v>101.27430684034501</v>
      </c>
      <c r="I2">
        <v>162.70923651662599</v>
      </c>
      <c r="J2">
        <v>0</v>
      </c>
      <c r="K2">
        <v>45.849986537123101</v>
      </c>
      <c r="L2">
        <v>107.994116973351</v>
      </c>
      <c r="M2">
        <v>0</v>
      </c>
      <c r="N2">
        <v>35.478447193907201</v>
      </c>
      <c r="O2">
        <v>32.009014550619099</v>
      </c>
      <c r="P2">
        <v>31.223980016652799</v>
      </c>
      <c r="Q2">
        <v>222.57252240230201</v>
      </c>
      <c r="R2">
        <v>106.28361621952401</v>
      </c>
      <c r="S2">
        <v>196.56477299190499</v>
      </c>
      <c r="T2" t="s">
        <v>51</v>
      </c>
      <c r="U2">
        <v>228.11316806663999</v>
      </c>
      <c r="V2">
        <v>119.218918590391</v>
      </c>
      <c r="W2">
        <v>57.208237986269999</v>
      </c>
      <c r="X2" t="s">
        <v>51</v>
      </c>
      <c r="Y2">
        <v>72.108244674188796</v>
      </c>
      <c r="Z2">
        <v>41.767209668071096</v>
      </c>
      <c r="AA2">
        <v>74.183976261127597</v>
      </c>
      <c r="AB2">
        <v>142.070309702689</v>
      </c>
      <c r="AC2">
        <v>54.881678956094198</v>
      </c>
      <c r="AD2">
        <v>437.67638385170602</v>
      </c>
      <c r="AE2">
        <v>222.99539642082399</v>
      </c>
      <c r="AF2">
        <v>14.947021776017101</v>
      </c>
      <c r="AG2">
        <v>79.875481378248594</v>
      </c>
      <c r="AH2">
        <v>88.181922030176807</v>
      </c>
      <c r="AI2">
        <v>198.61625192924501</v>
      </c>
      <c r="AJ2">
        <v>88.525991788314997</v>
      </c>
      <c r="AK2" t="s">
        <v>51</v>
      </c>
      <c r="AL2">
        <v>178.38834569340099</v>
      </c>
      <c r="AM2">
        <v>14.224127876047501</v>
      </c>
      <c r="AN2">
        <v>95.800567085824795</v>
      </c>
      <c r="AO2">
        <v>152.552549498129</v>
      </c>
      <c r="AP2">
        <v>230.084720211708</v>
      </c>
      <c r="AQ2">
        <v>71.930404842649807</v>
      </c>
      <c r="AR2">
        <v>67.086449869264001</v>
      </c>
      <c r="AS2">
        <v>99.1350576371225</v>
      </c>
      <c r="AT2">
        <v>60.083544738398103</v>
      </c>
    </row>
    <row r="3" spans="1:46" x14ac:dyDescent="0.2">
      <c r="A3" t="s">
        <v>0</v>
      </c>
      <c r="B3">
        <v>0.5</v>
      </c>
      <c r="C3">
        <f>$B$3</f>
        <v>0.5</v>
      </c>
      <c r="D3">
        <f t="shared" ref="D3:AT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</row>
    <row r="4" spans="1:46" x14ac:dyDescent="0.2">
      <c r="A4" t="s">
        <v>1</v>
      </c>
      <c r="B4">
        <v>0.9</v>
      </c>
      <c r="C4">
        <f>$B$4</f>
        <v>0.9</v>
      </c>
      <c r="D4">
        <f t="shared" ref="D4:AT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  <c r="AO4">
        <f t="shared" si="1"/>
        <v>0.9</v>
      </c>
      <c r="AP4">
        <f t="shared" si="1"/>
        <v>0.9</v>
      </c>
      <c r="AQ4">
        <f t="shared" si="1"/>
        <v>0.9</v>
      </c>
      <c r="AR4">
        <f t="shared" si="1"/>
        <v>0.9</v>
      </c>
      <c r="AS4">
        <f t="shared" si="1"/>
        <v>0.9</v>
      </c>
      <c r="AT4">
        <f t="shared" si="1"/>
        <v>0.9</v>
      </c>
    </row>
    <row r="5" spans="1:46" x14ac:dyDescent="0.2">
      <c r="A5" t="s">
        <v>2</v>
      </c>
      <c r="B5">
        <v>0.1</v>
      </c>
      <c r="C5">
        <f>$B$5</f>
        <v>0.1</v>
      </c>
      <c r="D5">
        <f t="shared" ref="D5:AT5" si="2">$B$5</f>
        <v>0.1</v>
      </c>
      <c r="E5">
        <f t="shared" si="2"/>
        <v>0.1</v>
      </c>
      <c r="F5">
        <f t="shared" si="2"/>
        <v>0.1</v>
      </c>
      <c r="G5">
        <f t="shared" si="2"/>
        <v>0.1</v>
      </c>
      <c r="H5">
        <f t="shared" si="2"/>
        <v>0.1</v>
      </c>
      <c r="I5">
        <f t="shared" si="2"/>
        <v>0.1</v>
      </c>
      <c r="J5">
        <f t="shared" si="2"/>
        <v>0.1</v>
      </c>
      <c r="K5">
        <f t="shared" si="2"/>
        <v>0.1</v>
      </c>
      <c r="L5">
        <f t="shared" si="2"/>
        <v>0.1</v>
      </c>
      <c r="M5">
        <f t="shared" si="2"/>
        <v>0.1</v>
      </c>
      <c r="N5">
        <f t="shared" si="2"/>
        <v>0.1</v>
      </c>
      <c r="O5">
        <f t="shared" si="2"/>
        <v>0.1</v>
      </c>
      <c r="P5">
        <f t="shared" si="2"/>
        <v>0.1</v>
      </c>
      <c r="Q5">
        <f t="shared" si="2"/>
        <v>0.1</v>
      </c>
      <c r="R5">
        <f t="shared" si="2"/>
        <v>0.1</v>
      </c>
      <c r="S5">
        <f t="shared" si="2"/>
        <v>0.1</v>
      </c>
      <c r="T5">
        <f t="shared" si="2"/>
        <v>0.1</v>
      </c>
      <c r="U5">
        <f t="shared" si="2"/>
        <v>0.1</v>
      </c>
      <c r="V5">
        <f t="shared" si="2"/>
        <v>0.1</v>
      </c>
      <c r="W5">
        <f t="shared" si="2"/>
        <v>0.1</v>
      </c>
      <c r="X5">
        <f t="shared" si="2"/>
        <v>0.1</v>
      </c>
      <c r="Y5">
        <f t="shared" si="2"/>
        <v>0.1</v>
      </c>
      <c r="Z5">
        <f t="shared" si="2"/>
        <v>0.1</v>
      </c>
      <c r="AA5">
        <f t="shared" si="2"/>
        <v>0.1</v>
      </c>
      <c r="AB5">
        <f t="shared" si="2"/>
        <v>0.1</v>
      </c>
      <c r="AC5">
        <f t="shared" si="2"/>
        <v>0.1</v>
      </c>
      <c r="AD5">
        <f t="shared" si="2"/>
        <v>0.1</v>
      </c>
      <c r="AE5">
        <f t="shared" si="2"/>
        <v>0.1</v>
      </c>
      <c r="AF5">
        <f t="shared" si="2"/>
        <v>0.1</v>
      </c>
      <c r="AG5">
        <f t="shared" si="2"/>
        <v>0.1</v>
      </c>
      <c r="AH5">
        <f t="shared" si="2"/>
        <v>0.1</v>
      </c>
      <c r="AI5">
        <f t="shared" si="2"/>
        <v>0.1</v>
      </c>
      <c r="AJ5">
        <f t="shared" si="2"/>
        <v>0.1</v>
      </c>
      <c r="AK5">
        <f t="shared" si="2"/>
        <v>0.1</v>
      </c>
      <c r="AL5">
        <f t="shared" si="2"/>
        <v>0.1</v>
      </c>
      <c r="AM5">
        <f t="shared" si="2"/>
        <v>0.1</v>
      </c>
      <c r="AN5">
        <f t="shared" si="2"/>
        <v>0.1</v>
      </c>
      <c r="AO5">
        <f t="shared" si="2"/>
        <v>0.1</v>
      </c>
      <c r="AP5">
        <f t="shared" si="2"/>
        <v>0.1</v>
      </c>
      <c r="AQ5">
        <f t="shared" si="2"/>
        <v>0.1</v>
      </c>
      <c r="AR5">
        <f t="shared" si="2"/>
        <v>0.1</v>
      </c>
      <c r="AS5">
        <f t="shared" si="2"/>
        <v>0.1</v>
      </c>
      <c r="AT5">
        <f t="shared" si="2"/>
        <v>0.1</v>
      </c>
    </row>
    <row r="6" spans="1:46" x14ac:dyDescent="0.2">
      <c r="A6" t="s">
        <v>3</v>
      </c>
      <c r="B6">
        <v>1.25E-3</v>
      </c>
      <c r="C6">
        <f>$B$6</f>
        <v>1.25E-3</v>
      </c>
      <c r="D6">
        <f t="shared" ref="D6:AT6" si="3">$B$6</f>
        <v>1.25E-3</v>
      </c>
      <c r="E6">
        <f t="shared" si="3"/>
        <v>1.25E-3</v>
      </c>
      <c r="F6">
        <f t="shared" si="3"/>
        <v>1.25E-3</v>
      </c>
      <c r="G6">
        <f t="shared" si="3"/>
        <v>1.25E-3</v>
      </c>
      <c r="H6">
        <f t="shared" si="3"/>
        <v>1.25E-3</v>
      </c>
      <c r="I6">
        <f t="shared" si="3"/>
        <v>1.25E-3</v>
      </c>
      <c r="J6">
        <f t="shared" si="3"/>
        <v>1.25E-3</v>
      </c>
      <c r="K6">
        <f t="shared" si="3"/>
        <v>1.25E-3</v>
      </c>
      <c r="L6">
        <f t="shared" si="3"/>
        <v>1.25E-3</v>
      </c>
      <c r="M6">
        <f t="shared" si="3"/>
        <v>1.25E-3</v>
      </c>
      <c r="N6">
        <f t="shared" si="3"/>
        <v>1.25E-3</v>
      </c>
      <c r="O6">
        <f t="shared" si="3"/>
        <v>1.25E-3</v>
      </c>
      <c r="P6">
        <f t="shared" si="3"/>
        <v>1.25E-3</v>
      </c>
      <c r="Q6">
        <f t="shared" si="3"/>
        <v>1.25E-3</v>
      </c>
      <c r="R6">
        <f t="shared" si="3"/>
        <v>1.25E-3</v>
      </c>
      <c r="S6">
        <f t="shared" si="3"/>
        <v>1.25E-3</v>
      </c>
      <c r="T6">
        <f t="shared" si="3"/>
        <v>1.25E-3</v>
      </c>
      <c r="U6">
        <f t="shared" si="3"/>
        <v>1.25E-3</v>
      </c>
      <c r="V6">
        <f t="shared" si="3"/>
        <v>1.25E-3</v>
      </c>
      <c r="W6">
        <f t="shared" si="3"/>
        <v>1.25E-3</v>
      </c>
      <c r="X6">
        <f t="shared" si="3"/>
        <v>1.25E-3</v>
      </c>
      <c r="Y6">
        <f t="shared" si="3"/>
        <v>1.25E-3</v>
      </c>
      <c r="Z6">
        <f t="shared" si="3"/>
        <v>1.25E-3</v>
      </c>
      <c r="AA6">
        <f t="shared" si="3"/>
        <v>1.25E-3</v>
      </c>
      <c r="AB6">
        <f t="shared" si="3"/>
        <v>1.25E-3</v>
      </c>
      <c r="AC6">
        <f t="shared" si="3"/>
        <v>1.25E-3</v>
      </c>
      <c r="AD6">
        <f t="shared" si="3"/>
        <v>1.25E-3</v>
      </c>
      <c r="AE6">
        <f t="shared" si="3"/>
        <v>1.25E-3</v>
      </c>
      <c r="AF6">
        <f t="shared" si="3"/>
        <v>1.25E-3</v>
      </c>
      <c r="AG6">
        <f t="shared" si="3"/>
        <v>1.25E-3</v>
      </c>
      <c r="AH6">
        <f t="shared" si="3"/>
        <v>1.25E-3</v>
      </c>
      <c r="AI6">
        <f t="shared" si="3"/>
        <v>1.25E-3</v>
      </c>
      <c r="AJ6">
        <f t="shared" si="3"/>
        <v>1.25E-3</v>
      </c>
      <c r="AK6">
        <f t="shared" si="3"/>
        <v>1.25E-3</v>
      </c>
      <c r="AL6">
        <f t="shared" si="3"/>
        <v>1.25E-3</v>
      </c>
      <c r="AM6">
        <f t="shared" si="3"/>
        <v>1.25E-3</v>
      </c>
      <c r="AN6">
        <f t="shared" si="3"/>
        <v>1.25E-3</v>
      </c>
      <c r="AO6">
        <f t="shared" si="3"/>
        <v>1.25E-3</v>
      </c>
      <c r="AP6">
        <f t="shared" si="3"/>
        <v>1.25E-3</v>
      </c>
      <c r="AQ6">
        <f t="shared" si="3"/>
        <v>1.25E-3</v>
      </c>
      <c r="AR6">
        <f t="shared" si="3"/>
        <v>1.25E-3</v>
      </c>
      <c r="AS6">
        <f t="shared" si="3"/>
        <v>1.25E-3</v>
      </c>
      <c r="AT6">
        <f t="shared" si="3"/>
        <v>1.25E-3</v>
      </c>
    </row>
    <row r="7" spans="1:46" x14ac:dyDescent="0.2">
      <c r="A7" t="s">
        <v>4</v>
      </c>
      <c r="B7">
        <v>0.15</v>
      </c>
      <c r="C7">
        <f>$B$7</f>
        <v>0.15</v>
      </c>
      <c r="D7">
        <f t="shared" ref="D7:AT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  <c r="AO7">
        <f t="shared" si="4"/>
        <v>0.15</v>
      </c>
      <c r="AP7">
        <f t="shared" si="4"/>
        <v>0.15</v>
      </c>
      <c r="AQ7">
        <f t="shared" si="4"/>
        <v>0.15</v>
      </c>
      <c r="AR7">
        <f t="shared" si="4"/>
        <v>0.15</v>
      </c>
      <c r="AS7">
        <f t="shared" si="4"/>
        <v>0.15</v>
      </c>
      <c r="AT7">
        <f t="shared" si="4"/>
        <v>0.15</v>
      </c>
    </row>
    <row r="8" spans="1:46" x14ac:dyDescent="0.2">
      <c r="A8" t="s">
        <v>5</v>
      </c>
      <c r="B8">
        <f>3/4</f>
        <v>0.75</v>
      </c>
      <c r="C8">
        <f>$B$8</f>
        <v>0.75</v>
      </c>
      <c r="D8">
        <f t="shared" ref="D8:AT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  <c r="AO8">
        <f t="shared" si="5"/>
        <v>0.75</v>
      </c>
      <c r="AP8">
        <f t="shared" si="5"/>
        <v>0.75</v>
      </c>
      <c r="AQ8">
        <f t="shared" si="5"/>
        <v>0.75</v>
      </c>
      <c r="AR8">
        <f t="shared" si="5"/>
        <v>0.75</v>
      </c>
      <c r="AS8">
        <f t="shared" si="5"/>
        <v>0.75</v>
      </c>
      <c r="AT8">
        <f t="shared" si="5"/>
        <v>0.75</v>
      </c>
    </row>
    <row r="9" spans="1:46" x14ac:dyDescent="0.2">
      <c r="A9" t="s">
        <v>6</v>
      </c>
      <c r="B9">
        <v>0.5</v>
      </c>
      <c r="C9">
        <f>$B$9</f>
        <v>0.5</v>
      </c>
      <c r="D9">
        <f t="shared" ref="D9:AT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  <c r="AO9">
        <f t="shared" si="6"/>
        <v>0.5</v>
      </c>
      <c r="AP9">
        <f t="shared" si="6"/>
        <v>0.5</v>
      </c>
      <c r="AQ9">
        <f t="shared" si="6"/>
        <v>0.5</v>
      </c>
      <c r="AR9">
        <f t="shared" si="6"/>
        <v>0.5</v>
      </c>
      <c r="AS9">
        <f t="shared" si="6"/>
        <v>0.5</v>
      </c>
      <c r="AT9">
        <f t="shared" si="6"/>
        <v>0.5</v>
      </c>
    </row>
    <row r="10" spans="1:46" x14ac:dyDescent="0.2">
      <c r="A10" t="s">
        <v>7</v>
      </c>
      <c r="B10">
        <v>8385.2659999999996</v>
      </c>
      <c r="C10">
        <v>7420.2020000000002</v>
      </c>
      <c r="D10">
        <v>8285.5020000000004</v>
      </c>
      <c r="E10">
        <v>18522.509999999998</v>
      </c>
      <c r="F10">
        <v>3580.306</v>
      </c>
      <c r="G10">
        <v>7243.07</v>
      </c>
      <c r="H10">
        <v>4470.0379999999996</v>
      </c>
      <c r="I10">
        <v>5871.8239999999996</v>
      </c>
      <c r="J10">
        <v>2206.0059999999999</v>
      </c>
      <c r="K10">
        <v>5511.4520000000002</v>
      </c>
      <c r="L10">
        <v>15436.951999999999</v>
      </c>
      <c r="M10">
        <v>6070.3339999999998</v>
      </c>
      <c r="N10">
        <v>4278.6540000000005</v>
      </c>
      <c r="O10">
        <v>6304.4740000000002</v>
      </c>
      <c r="P10">
        <v>4890.4719999999998</v>
      </c>
      <c r="Q10">
        <v>17924.944</v>
      </c>
      <c r="R10">
        <v>5713.0159999999996</v>
      </c>
      <c r="S10">
        <v>19778.722000000002</v>
      </c>
      <c r="T10">
        <v>0</v>
      </c>
      <c r="U10">
        <v>117717.448</v>
      </c>
      <c r="V10">
        <v>7190.134</v>
      </c>
      <c r="W10">
        <v>2669.1959999999999</v>
      </c>
      <c r="X10">
        <v>0</v>
      </c>
      <c r="Y10">
        <v>8383.23</v>
      </c>
      <c r="Z10">
        <v>3612.8820000000001</v>
      </c>
      <c r="AA10">
        <v>1372.2639999999999</v>
      </c>
      <c r="AB10">
        <v>3211.79</v>
      </c>
      <c r="AC10">
        <v>13796.954</v>
      </c>
      <c r="AD10">
        <v>21560.222000000002</v>
      </c>
      <c r="AE10">
        <v>2951.1819999999998</v>
      </c>
      <c r="AF10">
        <v>3345.1480000000001</v>
      </c>
      <c r="AG10">
        <v>9457.2199999999993</v>
      </c>
      <c r="AH10">
        <v>4587.1080000000002</v>
      </c>
      <c r="AI10">
        <v>18535.743999999999</v>
      </c>
      <c r="AJ10">
        <v>9118.2260000000006</v>
      </c>
      <c r="AK10">
        <v>0</v>
      </c>
      <c r="AL10">
        <v>11037.156000000001</v>
      </c>
      <c r="AM10">
        <v>7030.308</v>
      </c>
      <c r="AN10">
        <v>8966.5439999999999</v>
      </c>
      <c r="AO10">
        <v>6292.2579999999998</v>
      </c>
      <c r="AP10">
        <v>22155.752</v>
      </c>
      <c r="AQ10">
        <v>3513.1179999999999</v>
      </c>
      <c r="AR10">
        <v>3753.366</v>
      </c>
      <c r="AS10">
        <v>4539.2619999999997</v>
      </c>
      <c r="AT10">
        <v>7549.4880000000003</v>
      </c>
    </row>
    <row r="11" spans="1:46" x14ac:dyDescent="0.2">
      <c r="A11" t="s">
        <v>8</v>
      </c>
      <c r="B11">
        <f>B2/B3</f>
        <v>157.609788407428</v>
      </c>
      <c r="C11">
        <f t="shared" ref="C11:AT11" si="7">C2/C3</f>
        <v>381.22951369787597</v>
      </c>
      <c r="D11">
        <f t="shared" si="7"/>
        <v>219.41941478017799</v>
      </c>
      <c r="E11">
        <f t="shared" si="7"/>
        <v>321.44671537496799</v>
      </c>
      <c r="F11">
        <f t="shared" si="7"/>
        <v>168.5889418390494</v>
      </c>
      <c r="G11">
        <f t="shared" si="7"/>
        <v>195.27631239239719</v>
      </c>
      <c r="H11">
        <f t="shared" si="7"/>
        <v>202.54861368069001</v>
      </c>
      <c r="I11">
        <f t="shared" si="7"/>
        <v>325.41847303325198</v>
      </c>
      <c r="J11">
        <f t="shared" si="7"/>
        <v>0</v>
      </c>
      <c r="K11">
        <f t="shared" si="7"/>
        <v>91.699973074246202</v>
      </c>
      <c r="L11">
        <f t="shared" si="7"/>
        <v>215.988233946702</v>
      </c>
      <c r="M11">
        <f t="shared" si="7"/>
        <v>0</v>
      </c>
      <c r="N11">
        <f t="shared" si="7"/>
        <v>70.956894387814401</v>
      </c>
      <c r="O11">
        <f t="shared" si="7"/>
        <v>64.018029101238199</v>
      </c>
      <c r="P11">
        <f t="shared" si="7"/>
        <v>62.447960033305598</v>
      </c>
      <c r="Q11">
        <f t="shared" ref="Q11" si="8">Q2/Q3</f>
        <v>445.14504480460403</v>
      </c>
      <c r="R11">
        <f t="shared" si="7"/>
        <v>212.56723243904801</v>
      </c>
      <c r="S11">
        <f t="shared" si="7"/>
        <v>393.12954598380998</v>
      </c>
      <c r="T11" t="s">
        <v>49</v>
      </c>
      <c r="U11">
        <f t="shared" si="7"/>
        <v>456.22633613327997</v>
      </c>
      <c r="V11">
        <f t="shared" si="7"/>
        <v>238.437837180782</v>
      </c>
      <c r="W11">
        <f t="shared" si="7"/>
        <v>114.41647597254</v>
      </c>
      <c r="X11" t="s">
        <v>49</v>
      </c>
      <c r="Y11">
        <f t="shared" si="7"/>
        <v>144.21648934837759</v>
      </c>
      <c r="Z11">
        <f t="shared" si="7"/>
        <v>83.534419336142193</v>
      </c>
      <c r="AA11">
        <f t="shared" si="7"/>
        <v>148.36795252225519</v>
      </c>
      <c r="AB11">
        <f t="shared" si="7"/>
        <v>284.140619405378</v>
      </c>
      <c r="AC11">
        <f t="shared" si="7"/>
        <v>109.7633579121884</v>
      </c>
      <c r="AD11">
        <f t="shared" si="7"/>
        <v>875.35276770341204</v>
      </c>
      <c r="AE11">
        <f t="shared" si="7"/>
        <v>445.99079284164799</v>
      </c>
      <c r="AF11">
        <f t="shared" si="7"/>
        <v>29.894043552034201</v>
      </c>
      <c r="AG11">
        <f t="shared" si="7"/>
        <v>159.75096275649719</v>
      </c>
      <c r="AH11">
        <f t="shared" si="7"/>
        <v>176.36384406035361</v>
      </c>
      <c r="AI11">
        <f t="shared" ref="AI11" si="9">AI2/AI3</f>
        <v>397.23250385849002</v>
      </c>
      <c r="AJ11">
        <f t="shared" si="7"/>
        <v>177.05198357662999</v>
      </c>
      <c r="AK11" t="s">
        <v>49</v>
      </c>
      <c r="AL11">
        <f t="shared" si="7"/>
        <v>356.77669138680199</v>
      </c>
      <c r="AM11">
        <f t="shared" si="7"/>
        <v>28.448255752095001</v>
      </c>
      <c r="AN11">
        <f t="shared" ref="AN11" si="10">AN2/AN3</f>
        <v>191.60113417164959</v>
      </c>
      <c r="AO11">
        <f t="shared" si="7"/>
        <v>305.10509899625799</v>
      </c>
      <c r="AP11">
        <f t="shared" si="7"/>
        <v>460.16944042341601</v>
      </c>
      <c r="AQ11">
        <f t="shared" ref="AQ11" si="11">AQ2/AQ3</f>
        <v>143.86080968529961</v>
      </c>
      <c r="AR11">
        <f t="shared" si="7"/>
        <v>134.172899738528</v>
      </c>
      <c r="AS11">
        <f t="shared" si="7"/>
        <v>198.270115274245</v>
      </c>
      <c r="AT11">
        <f t="shared" si="7"/>
        <v>120.16708947679621</v>
      </c>
    </row>
    <row r="12" spans="1:46" x14ac:dyDescent="0.2">
      <c r="A12" t="s">
        <v>9</v>
      </c>
      <c r="B12">
        <f>B11/100000*B10</f>
        <v>13.216000000000001</v>
      </c>
      <c r="C12">
        <f t="shared" ref="C12:AT12" si="12">C11/100000*C10</f>
        <v>28.288000000000068</v>
      </c>
      <c r="D12">
        <f t="shared" si="12"/>
        <v>18.179999999999943</v>
      </c>
      <c r="E12">
        <f t="shared" si="12"/>
        <v>59.539999999999978</v>
      </c>
      <c r="F12">
        <f t="shared" si="12"/>
        <v>6.035999999999996</v>
      </c>
      <c r="G12">
        <f t="shared" si="12"/>
        <v>14.144000000000004</v>
      </c>
      <c r="H12">
        <f t="shared" si="12"/>
        <v>9.0540000000000411</v>
      </c>
      <c r="I12">
        <f t="shared" si="12"/>
        <v>19.108000000000018</v>
      </c>
      <c r="J12">
        <f t="shared" si="12"/>
        <v>0</v>
      </c>
      <c r="K12">
        <f t="shared" si="12"/>
        <v>5.0540000000000038</v>
      </c>
      <c r="L12">
        <f t="shared" si="12"/>
        <v>33.342000000000091</v>
      </c>
      <c r="M12">
        <f t="shared" si="12"/>
        <v>0</v>
      </c>
      <c r="N12">
        <f t="shared" si="12"/>
        <v>3.0359999999999965</v>
      </c>
      <c r="O12">
        <f t="shared" si="12"/>
        <v>4.035999999999996</v>
      </c>
      <c r="P12">
        <f t="shared" si="12"/>
        <v>3.0540000000000007</v>
      </c>
      <c r="Q12">
        <f t="shared" ref="Q12" si="13">Q11/100000*Q10</f>
        <v>79.792000000000186</v>
      </c>
      <c r="R12">
        <f t="shared" si="12"/>
        <v>12.144000000000002</v>
      </c>
      <c r="S12">
        <f t="shared" si="12"/>
        <v>77.755999999999943</v>
      </c>
      <c r="T12" t="s">
        <v>49</v>
      </c>
      <c r="U12">
        <f t="shared" si="12"/>
        <v>537.05799999999908</v>
      </c>
      <c r="V12">
        <f t="shared" si="12"/>
        <v>17.144000000000048</v>
      </c>
      <c r="W12">
        <f t="shared" si="12"/>
        <v>3.0539999999999989</v>
      </c>
      <c r="X12" t="s">
        <v>49</v>
      </c>
      <c r="Y12">
        <f t="shared" si="12"/>
        <v>12.089999999999995</v>
      </c>
      <c r="Z12">
        <f t="shared" si="12"/>
        <v>3.0180000000000007</v>
      </c>
      <c r="AA12">
        <f t="shared" si="12"/>
        <v>2.036</v>
      </c>
      <c r="AB12">
        <f t="shared" si="12"/>
        <v>9.1259999999999888</v>
      </c>
      <c r="AC12">
        <f t="shared" si="12"/>
        <v>15.143999999999993</v>
      </c>
      <c r="AD12">
        <f t="shared" si="12"/>
        <v>188.72799999999995</v>
      </c>
      <c r="AE12">
        <f t="shared" si="12"/>
        <v>13.162000000000003</v>
      </c>
      <c r="AF12">
        <f t="shared" si="12"/>
        <v>1.0000000000000011</v>
      </c>
      <c r="AG12">
        <f t="shared" si="12"/>
        <v>15.108000000000001</v>
      </c>
      <c r="AH12">
        <f t="shared" si="12"/>
        <v>8.0900000000000052</v>
      </c>
      <c r="AI12">
        <f t="shared" ref="AI12" si="14">AI11/100000*AI10</f>
        <v>73.629999999999839</v>
      </c>
      <c r="AJ12">
        <f t="shared" si="12"/>
        <v>16.144000000000005</v>
      </c>
      <c r="AK12" t="s">
        <v>49</v>
      </c>
      <c r="AL12">
        <f t="shared" si="12"/>
        <v>39.377999999999901</v>
      </c>
      <c r="AM12">
        <f t="shared" si="12"/>
        <v>1.9999999999999949</v>
      </c>
      <c r="AN12">
        <f t="shared" ref="AN12" si="15">AN11/100000*AN10</f>
        <v>17.179999999999996</v>
      </c>
      <c r="AO12">
        <f t="shared" si="12"/>
        <v>19.197999999999961</v>
      </c>
      <c r="AP12">
        <f t="shared" si="12"/>
        <v>101.95399999999979</v>
      </c>
      <c r="AQ12">
        <f t="shared" ref="AQ12" si="16">AQ11/100000*AQ10</f>
        <v>5.0540000000000038</v>
      </c>
      <c r="AR12">
        <f t="shared" si="12"/>
        <v>5.0359999999999987</v>
      </c>
      <c r="AS12">
        <f t="shared" si="12"/>
        <v>8.9999999999999982</v>
      </c>
      <c r="AT12">
        <f t="shared" si="12"/>
        <v>9.0719999999999938</v>
      </c>
    </row>
    <row r="13" spans="1:46" x14ac:dyDescent="0.2">
      <c r="A13" t="s">
        <v>47</v>
      </c>
      <c r="B13">
        <f>B12/B8*B4</f>
        <v>15.859200000000003</v>
      </c>
      <c r="C13">
        <f t="shared" ref="C13:AT13" si="17">C12/C8*C4</f>
        <v>33.945600000000077</v>
      </c>
      <c r="D13">
        <f t="shared" si="17"/>
        <v>21.815999999999931</v>
      </c>
      <c r="E13">
        <f t="shared" si="17"/>
        <v>71.447999999999979</v>
      </c>
      <c r="F13">
        <f t="shared" si="17"/>
        <v>7.2431999999999954</v>
      </c>
      <c r="G13">
        <f t="shared" si="17"/>
        <v>16.972800000000007</v>
      </c>
      <c r="H13">
        <f t="shared" si="17"/>
        <v>10.864800000000049</v>
      </c>
      <c r="I13">
        <f t="shared" si="17"/>
        <v>22.929600000000022</v>
      </c>
      <c r="J13">
        <f t="shared" si="17"/>
        <v>0</v>
      </c>
      <c r="K13">
        <f t="shared" si="17"/>
        <v>6.0648000000000044</v>
      </c>
      <c r="L13">
        <f t="shared" si="17"/>
        <v>40.010400000000111</v>
      </c>
      <c r="M13">
        <f t="shared" si="17"/>
        <v>0</v>
      </c>
      <c r="N13">
        <f t="shared" si="17"/>
        <v>3.6431999999999962</v>
      </c>
      <c r="O13">
        <f t="shared" si="17"/>
        <v>4.8431999999999951</v>
      </c>
      <c r="P13">
        <f t="shared" si="17"/>
        <v>3.6648000000000009</v>
      </c>
      <c r="Q13">
        <f t="shared" ref="Q13" si="18">Q12/Q8*Q4</f>
        <v>95.750400000000226</v>
      </c>
      <c r="R13">
        <f t="shared" si="17"/>
        <v>14.572800000000004</v>
      </c>
      <c r="S13">
        <f t="shared" si="17"/>
        <v>93.307199999999938</v>
      </c>
      <c r="T13" t="s">
        <v>49</v>
      </c>
      <c r="U13">
        <f t="shared" si="17"/>
        <v>644.46959999999899</v>
      </c>
      <c r="V13">
        <f t="shared" si="17"/>
        <v>20.572800000000058</v>
      </c>
      <c r="W13">
        <f t="shared" si="17"/>
        <v>3.6647999999999987</v>
      </c>
      <c r="X13" t="s">
        <v>49</v>
      </c>
      <c r="Y13">
        <f t="shared" si="17"/>
        <v>14.507999999999996</v>
      </c>
      <c r="Z13">
        <f t="shared" si="17"/>
        <v>3.6216000000000008</v>
      </c>
      <c r="AA13">
        <f t="shared" si="17"/>
        <v>2.4432</v>
      </c>
      <c r="AB13">
        <f t="shared" si="17"/>
        <v>10.951199999999988</v>
      </c>
      <c r="AC13">
        <f t="shared" si="17"/>
        <v>18.172799999999992</v>
      </c>
      <c r="AD13">
        <f t="shared" si="17"/>
        <v>226.47359999999995</v>
      </c>
      <c r="AE13">
        <f t="shared" si="17"/>
        <v>15.794400000000003</v>
      </c>
      <c r="AF13">
        <f t="shared" si="17"/>
        <v>1.2000000000000013</v>
      </c>
      <c r="AG13">
        <f t="shared" si="17"/>
        <v>18.129600000000003</v>
      </c>
      <c r="AH13">
        <f t="shared" si="17"/>
        <v>9.7080000000000073</v>
      </c>
      <c r="AI13">
        <f t="shared" ref="AI13" si="19">AI12/AI8*AI4</f>
        <v>88.35599999999981</v>
      </c>
      <c r="AJ13">
        <f t="shared" si="17"/>
        <v>19.372800000000005</v>
      </c>
      <c r="AK13" t="s">
        <v>49</v>
      </c>
      <c r="AL13">
        <f t="shared" si="17"/>
        <v>47.253599999999885</v>
      </c>
      <c r="AM13">
        <f t="shared" si="17"/>
        <v>2.3999999999999941</v>
      </c>
      <c r="AN13">
        <f t="shared" ref="AN13" si="20">AN12/AN8*AN4</f>
        <v>20.615999999999996</v>
      </c>
      <c r="AO13">
        <f t="shared" si="17"/>
        <v>23.037599999999955</v>
      </c>
      <c r="AP13">
        <f t="shared" si="17"/>
        <v>122.34479999999975</v>
      </c>
      <c r="AQ13">
        <f t="shared" ref="AQ13" si="21">AQ12/AQ8*AQ4</f>
        <v>6.0648000000000044</v>
      </c>
      <c r="AR13">
        <f t="shared" si="17"/>
        <v>6.0431999999999988</v>
      </c>
      <c r="AS13">
        <f t="shared" si="17"/>
        <v>10.799999999999999</v>
      </c>
      <c r="AT13">
        <f t="shared" si="17"/>
        <v>10.886399999999993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33"/>
  <sheetViews>
    <sheetView topLeftCell="AJ9" workbookViewId="0">
      <selection activeCell="AW33" sqref="AW33:AY3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7" ht="18" x14ac:dyDescent="0.2">
      <c r="A1" s="7" t="s">
        <v>46</v>
      </c>
      <c r="B1" s="7"/>
      <c r="C1" s="3"/>
    </row>
    <row r="2" spans="1:47" x14ac:dyDescent="0.2">
      <c r="A2" s="4" t="s">
        <v>10</v>
      </c>
      <c r="B2" s="4" t="s">
        <v>11</v>
      </c>
      <c r="C2" t="str">
        <f>params_medium!B1</f>
        <v>Agara</v>
      </c>
      <c r="D2" t="str">
        <f>params_medium!C1</f>
        <v>Ambhanjyang</v>
      </c>
      <c r="E2" t="str">
        <f>params_medium!D1</f>
        <v>Bajrabarahi</v>
      </c>
      <c r="F2" t="str">
        <f>params_medium!E1</f>
        <v>Basamadi</v>
      </c>
      <c r="G2" t="str">
        <f>params_medium!F1</f>
        <v>Betini</v>
      </c>
      <c r="H2" t="str">
        <f>params_medium!G1</f>
        <v>Bhaise</v>
      </c>
      <c r="I2" t="str">
        <f>params_medium!H1</f>
        <v>BhartaPundyadevi</v>
      </c>
      <c r="J2" t="str">
        <f>params_medium!I1</f>
        <v>Bhimfedi</v>
      </c>
      <c r="K2" t="str">
        <f>params_medium!J1</f>
        <v>Budhichaur</v>
      </c>
      <c r="L2" t="str">
        <f>params_medium!K1</f>
        <v>Chitlang</v>
      </c>
      <c r="M2" t="str">
        <f>params_medium!L1</f>
        <v>Churiyamai</v>
      </c>
      <c r="N2" t="str">
        <f>params_medium!M1</f>
        <v>Daman</v>
      </c>
      <c r="O2" t="str">
        <f>params_medium!N1</f>
        <v>Dandakharka</v>
      </c>
      <c r="P2" t="str">
        <f>params_medium!O1</f>
        <v>Dhimal</v>
      </c>
      <c r="Q2" t="str">
        <f>params_medium!P1</f>
        <v>Fakhel</v>
      </c>
      <c r="R2" t="str">
        <f>params_medium!Q1</f>
        <v>Faparbari</v>
      </c>
      <c r="S2" t="str">
        <f>params_medium!R1</f>
        <v>Gogane</v>
      </c>
      <c r="T2" t="str">
        <f>params_medium!S1</f>
        <v>Handikhola</v>
      </c>
      <c r="U2" t="str">
        <f>params_medium!T1</f>
        <v>Hatiya</v>
      </c>
      <c r="V2" t="str">
        <f>params_medium!U1</f>
        <v>HetaudaN.P.</v>
      </c>
      <c r="W2" t="str">
        <f>params_medium!V1</f>
        <v>Hurnamadi</v>
      </c>
      <c r="X2" t="str">
        <f>params_medium!W1</f>
        <v>IpaPanchakanya</v>
      </c>
      <c r="Y2" t="str">
        <f>params_medium!X1</f>
        <v>Kalikatar</v>
      </c>
      <c r="Z2" t="str">
        <f>params_medium!Y1</f>
        <v>Kankada</v>
      </c>
      <c r="AA2" t="str">
        <f>params_medium!Z1</f>
        <v>Khairang</v>
      </c>
      <c r="AB2" t="str">
        <f>params_medium!AA1</f>
        <v>Kogate</v>
      </c>
      <c r="AC2" t="str">
        <f>params_medium!AB1</f>
        <v>Kulekhani</v>
      </c>
      <c r="AD2" t="str">
        <f>params_medium!AC1</f>
        <v>Makwanpurgadhi</v>
      </c>
      <c r="AE2" t="str">
        <f>params_medium!AD1</f>
        <v>Manahari</v>
      </c>
      <c r="AF2" t="str">
        <f>params_medium!AE1</f>
        <v>Manthali</v>
      </c>
      <c r="AG2" t="str">
        <f>params_medium!AF1</f>
        <v>Markhu</v>
      </c>
      <c r="AH2" t="str">
        <f>params_medium!AG1</f>
        <v>Namtar</v>
      </c>
      <c r="AI2" t="str">
        <f>params_medium!AH1</f>
        <v>Nibuwatar</v>
      </c>
      <c r="AJ2" t="str">
        <f>params_medium!AI1</f>
        <v>PadamPokhari</v>
      </c>
      <c r="AK2" t="str">
        <f>params_medium!AJ1</f>
        <v>Palung</v>
      </c>
      <c r="AL2" t="str">
        <f>params_medium!AK1</f>
        <v>Parsa Wildlife Reser</v>
      </c>
      <c r="AM2" t="str">
        <f>params_medium!AL1</f>
        <v>Raigaun</v>
      </c>
      <c r="AN2" t="str">
        <f>params_medium!AM1</f>
        <v>Raksirang</v>
      </c>
      <c r="AO2" t="str">
        <f>params_medium!AN1</f>
        <v>SarikhetPalase</v>
      </c>
      <c r="AP2" t="str">
        <f>params_medium!AO1</f>
        <v>Shikharpur</v>
      </c>
      <c r="AQ2" t="str">
        <f>params_medium!AP1</f>
        <v>ShreepurChhatiwan</v>
      </c>
      <c r="AR2" t="str">
        <f>params_medium!AQ1</f>
        <v>SisneriMahadevsthan</v>
      </c>
      <c r="AS2" t="str">
        <f>params_medium!AR1</f>
        <v>Sukaura</v>
      </c>
      <c r="AT2" t="str">
        <f>params_medium!AS1</f>
        <v>Thingan</v>
      </c>
      <c r="AU2" t="str">
        <f>params_medium!AT1</f>
        <v>TistungDeurali</v>
      </c>
    </row>
    <row r="3" spans="1:47" x14ac:dyDescent="0.2">
      <c r="A3" s="5" t="s">
        <v>12</v>
      </c>
      <c r="B3" s="5" t="s">
        <v>13</v>
      </c>
      <c r="C3" s="3">
        <f>params_medium!B10</f>
        <v>8385.2659999999996</v>
      </c>
      <c r="D3" s="3">
        <f>params_medium!C10</f>
        <v>7420.2020000000002</v>
      </c>
      <c r="E3" s="3">
        <f>params_medium!D10</f>
        <v>8285.5020000000004</v>
      </c>
      <c r="F3" s="3">
        <f>params_medium!E10</f>
        <v>18522.509999999998</v>
      </c>
      <c r="G3" s="3">
        <f>params_medium!F10</f>
        <v>3580.306</v>
      </c>
      <c r="H3" s="3">
        <f>params_medium!G10</f>
        <v>7243.07</v>
      </c>
      <c r="I3" s="3">
        <f>params_medium!H10</f>
        <v>4470.0379999999996</v>
      </c>
      <c r="J3" s="3">
        <f>params_medium!I10</f>
        <v>5871.8239999999996</v>
      </c>
      <c r="K3" s="3">
        <f>params_medium!J10</f>
        <v>2206.0059999999999</v>
      </c>
      <c r="L3" s="3">
        <f>params_medium!K10</f>
        <v>5511.4520000000002</v>
      </c>
      <c r="M3" s="3">
        <f>params_medium!L10</f>
        <v>15436.951999999999</v>
      </c>
      <c r="N3" s="3">
        <f>params_medium!M10</f>
        <v>6070.3339999999998</v>
      </c>
      <c r="O3" s="3">
        <f>params_medium!N10</f>
        <v>4278.6540000000005</v>
      </c>
      <c r="P3" s="3">
        <f>params_medium!O10</f>
        <v>6304.4740000000002</v>
      </c>
      <c r="Q3" s="3">
        <f>params_medium!P10</f>
        <v>4890.4719999999998</v>
      </c>
      <c r="R3" s="3">
        <f>params_medium!Q10</f>
        <v>17924.944</v>
      </c>
      <c r="S3" s="3">
        <f>params_medium!R10</f>
        <v>5713.0159999999996</v>
      </c>
      <c r="T3" s="3">
        <f>params_medium!S10</f>
        <v>19778.722000000002</v>
      </c>
      <c r="U3" s="3">
        <f>params_medium!T10</f>
        <v>0</v>
      </c>
      <c r="V3" s="3">
        <f>params_medium!U10</f>
        <v>117717.448</v>
      </c>
      <c r="W3" s="3">
        <f>params_medium!V10</f>
        <v>7190.134</v>
      </c>
      <c r="X3" s="3">
        <f>params_medium!W10</f>
        <v>2669.1959999999999</v>
      </c>
      <c r="Y3" s="3">
        <f>params_medium!X10</f>
        <v>0</v>
      </c>
      <c r="Z3" s="3">
        <f>params_medium!Y10</f>
        <v>8383.23</v>
      </c>
      <c r="AA3" s="3">
        <f>params_medium!Z10</f>
        <v>3612.8820000000001</v>
      </c>
      <c r="AB3" s="3">
        <f>params_medium!AA10</f>
        <v>1372.2639999999999</v>
      </c>
      <c r="AC3" s="3">
        <f>params_medium!AB10</f>
        <v>3211.79</v>
      </c>
      <c r="AD3" s="3">
        <f>params_medium!AC10</f>
        <v>13796.954</v>
      </c>
      <c r="AE3" s="3">
        <f>params_medium!AD10</f>
        <v>21560.222000000002</v>
      </c>
      <c r="AF3" s="3">
        <f>params_medium!AE10</f>
        <v>2951.1819999999998</v>
      </c>
      <c r="AG3" s="3">
        <f>params_medium!AF10</f>
        <v>3345.1480000000001</v>
      </c>
      <c r="AH3" s="3">
        <f>params_medium!AG10</f>
        <v>9457.2199999999993</v>
      </c>
      <c r="AI3" s="3">
        <f>params_medium!AH10</f>
        <v>4587.1080000000002</v>
      </c>
      <c r="AJ3" s="3">
        <f>params_medium!AI10</f>
        <v>18535.743999999999</v>
      </c>
      <c r="AK3" s="3">
        <f>params_medium!AJ10</f>
        <v>9118.2260000000006</v>
      </c>
      <c r="AL3" s="3">
        <f>params_medium!AK10</f>
        <v>0</v>
      </c>
      <c r="AM3" s="3">
        <f>params_medium!AL10</f>
        <v>11037.156000000001</v>
      </c>
      <c r="AN3" s="3">
        <f>params_medium!AM10</f>
        <v>7030.308</v>
      </c>
      <c r="AO3" s="3">
        <f>params_medium!AN10</f>
        <v>8966.5439999999999</v>
      </c>
      <c r="AP3" s="3">
        <f>params_medium!AO10</f>
        <v>6292.2579999999998</v>
      </c>
      <c r="AQ3" s="3">
        <f>params_medium!AP10</f>
        <v>22155.752</v>
      </c>
      <c r="AR3" s="3">
        <f>params_medium!AQ10</f>
        <v>3513.1179999999999</v>
      </c>
      <c r="AS3" s="3">
        <f>params_medium!AR10</f>
        <v>3753.366</v>
      </c>
      <c r="AT3" s="3">
        <f>params_medium!AS10</f>
        <v>4539.2619999999997</v>
      </c>
      <c r="AU3" s="3">
        <f>params_medium!AT10</f>
        <v>7549.4880000000003</v>
      </c>
    </row>
    <row r="4" spans="1:47" x14ac:dyDescent="0.2">
      <c r="A4" s="5" t="s">
        <v>14</v>
      </c>
      <c r="B4" s="5" t="s">
        <v>15</v>
      </c>
      <c r="C4" s="3">
        <f>C30</f>
        <v>8.0811211414787772E-4</v>
      </c>
      <c r="D4" s="3">
        <f t="shared" ref="D4:AO4" si="0">D30</f>
        <v>1.3453277369632247E-3</v>
      </c>
      <c r="E4" s="3">
        <f t="shared" si="0"/>
        <v>9.3840539669544842E-4</v>
      </c>
      <c r="F4" s="3">
        <f t="shared" si="0"/>
        <v>4.9978383313877732E-4</v>
      </c>
      <c r="G4" s="3">
        <f t="shared" si="0"/>
        <v>1.9426778151795322E-3</v>
      </c>
      <c r="H4" s="3">
        <f t="shared" si="0"/>
        <v>1.0201751634178397E-3</v>
      </c>
      <c r="I4" s="3">
        <f t="shared" si="0"/>
        <v>1.6792558661554652E-3</v>
      </c>
      <c r="J4" s="3">
        <f t="shared" si="0"/>
        <v>1.5853404242278499E-3</v>
      </c>
      <c r="K4" s="3" t="e">
        <f t="shared" si="0"/>
        <v>#DIV/0!</v>
      </c>
      <c r="L4" s="3">
        <f t="shared" si="0"/>
        <v>1.0390490154832878E-3</v>
      </c>
      <c r="M4" s="3">
        <f t="shared" si="0"/>
        <v>5.0015477784632755E-4</v>
      </c>
      <c r="N4" s="3">
        <v>0</v>
      </c>
      <c r="O4" s="3">
        <f t="shared" si="0"/>
        <v>1.2658823869337297E-3</v>
      </c>
      <c r="P4" s="3">
        <f t="shared" si="0"/>
        <v>8.4313030848293558E-4</v>
      </c>
      <c r="Q4" s="3">
        <f t="shared" si="0"/>
        <v>1.0822916372415748E-3</v>
      </c>
      <c r="R4" s="3">
        <f t="shared" ref="R4" si="1">R30</f>
        <v>5.9377941304083884E-4</v>
      </c>
      <c r="S4" s="3">
        <f t="shared" si="0"/>
        <v>1.3419406127565001E-3</v>
      </c>
      <c r="T4" s="3">
        <f t="shared" si="0"/>
        <v>5.1136892211551491E-4</v>
      </c>
      <c r="U4" s="3" t="s">
        <v>49</v>
      </c>
      <c r="V4" s="3">
        <f t="shared" si="0"/>
        <v>9.1295752207107826E-5</v>
      </c>
      <c r="W4" s="3">
        <f t="shared" si="0"/>
        <v>1.1226374984731752E-3</v>
      </c>
      <c r="X4" s="3">
        <f t="shared" si="0"/>
        <v>2.2778321296419669E-3</v>
      </c>
      <c r="Y4" s="3" t="str">
        <f t="shared" ref="Y4" si="2">Y30</f>
        <v>NA</v>
      </c>
      <c r="Z4" s="3">
        <f t="shared" si="0"/>
        <v>7.8230501870458634E-4</v>
      </c>
      <c r="AA4" s="3">
        <f t="shared" si="0"/>
        <v>1.5508208318459258E-3</v>
      </c>
      <c r="AB4" s="3">
        <f t="shared" si="0"/>
        <v>4.8282964379359056E-3</v>
      </c>
      <c r="AC4" s="3">
        <f t="shared" si="0"/>
        <v>2.7240480166902943E-3</v>
      </c>
      <c r="AD4" s="3">
        <f t="shared" si="0"/>
        <v>4.3535998066779156E-4</v>
      </c>
      <c r="AE4" s="3">
        <f t="shared" si="0"/>
        <v>6.1096721538217848E-4</v>
      </c>
      <c r="AF4" s="3">
        <f t="shared" si="0"/>
        <v>3.6092251329273043E-3</v>
      </c>
      <c r="AG4" s="3">
        <f t="shared" si="0"/>
        <v>1.4483838865790887E-3</v>
      </c>
      <c r="AH4" s="3">
        <f t="shared" si="0"/>
        <v>7.2020744465232977E-4</v>
      </c>
      <c r="AI4" s="3">
        <f t="shared" si="0"/>
        <v>1.5439313124258674E-3</v>
      </c>
      <c r="AJ4" s="3">
        <f t="shared" ref="AJ4" si="3">AJ30</f>
        <v>5.4805792213778693E-4</v>
      </c>
      <c r="AK4" s="3">
        <f t="shared" si="0"/>
        <v>7.7793559062821452E-4</v>
      </c>
      <c r="AL4" s="3" t="str">
        <f t="shared" si="0"/>
        <v>NA</v>
      </c>
      <c r="AM4" s="3">
        <f t="shared" si="0"/>
        <v>8.7876369597678582E-4</v>
      </c>
      <c r="AN4" s="3">
        <f t="shared" si="0"/>
        <v>6.8647106449801817E-4</v>
      </c>
      <c r="AO4" s="3">
        <f t="shared" si="0"/>
        <v>8.17458025088E-4</v>
      </c>
      <c r="AP4" s="3">
        <f t="shared" ref="AP4:AU4" si="4">AP30</f>
        <v>1.4366649392269207E-3</v>
      </c>
      <c r="AQ4" s="3">
        <f t="shared" si="4"/>
        <v>4.8670232882841956E-4</v>
      </c>
      <c r="AR4" s="3">
        <f t="shared" si="4"/>
        <v>1.8651437240282918E-3</v>
      </c>
      <c r="AS4" s="3">
        <f t="shared" si="4"/>
        <v>1.7039913350069293E-3</v>
      </c>
      <c r="AT4" s="3">
        <f t="shared" si="4"/>
        <v>1.6384822187459514E-3</v>
      </c>
      <c r="AU4" s="3">
        <f t="shared" si="4"/>
        <v>8.174338721621357E-4</v>
      </c>
    </row>
    <row r="5" spans="1:47" x14ac:dyDescent="0.2">
      <c r="A5" s="5" t="s">
        <v>16</v>
      </c>
      <c r="B5" s="5" t="s">
        <v>17</v>
      </c>
      <c r="C5" s="3">
        <f>params_medium!B6</f>
        <v>1.25E-3</v>
      </c>
      <c r="D5" s="3">
        <f>$C5</f>
        <v>1.25E-3</v>
      </c>
      <c r="E5" s="3">
        <f t="shared" ref="E5:AP10" si="5">$C5</f>
        <v>1.25E-3</v>
      </c>
      <c r="F5" s="3">
        <f t="shared" si="5"/>
        <v>1.25E-3</v>
      </c>
      <c r="G5" s="3">
        <f t="shared" si="5"/>
        <v>1.25E-3</v>
      </c>
      <c r="H5" s="3">
        <f t="shared" si="5"/>
        <v>1.25E-3</v>
      </c>
      <c r="I5" s="3">
        <f t="shared" si="5"/>
        <v>1.25E-3</v>
      </c>
      <c r="J5" s="3">
        <f t="shared" si="5"/>
        <v>1.25E-3</v>
      </c>
      <c r="K5" s="3">
        <f t="shared" si="5"/>
        <v>1.25E-3</v>
      </c>
      <c r="L5" s="3">
        <f t="shared" si="5"/>
        <v>1.25E-3</v>
      </c>
      <c r="M5" s="3">
        <f t="shared" si="5"/>
        <v>1.25E-3</v>
      </c>
      <c r="N5" s="3">
        <f t="shared" si="5"/>
        <v>1.25E-3</v>
      </c>
      <c r="O5" s="3">
        <f t="shared" si="5"/>
        <v>1.25E-3</v>
      </c>
      <c r="P5" s="3">
        <f t="shared" si="5"/>
        <v>1.25E-3</v>
      </c>
      <c r="Q5" s="3">
        <f t="shared" si="5"/>
        <v>1.25E-3</v>
      </c>
      <c r="R5" s="3">
        <f t="shared" si="5"/>
        <v>1.25E-3</v>
      </c>
      <c r="S5" s="3">
        <f t="shared" si="5"/>
        <v>1.25E-3</v>
      </c>
      <c r="T5" s="3">
        <f t="shared" si="5"/>
        <v>1.25E-3</v>
      </c>
      <c r="U5" s="3">
        <f t="shared" si="5"/>
        <v>1.25E-3</v>
      </c>
      <c r="V5" s="3">
        <f t="shared" si="5"/>
        <v>1.25E-3</v>
      </c>
      <c r="W5" s="3">
        <f t="shared" si="5"/>
        <v>1.25E-3</v>
      </c>
      <c r="X5" s="3">
        <f t="shared" si="5"/>
        <v>1.25E-3</v>
      </c>
      <c r="Y5" s="3">
        <f t="shared" si="5"/>
        <v>1.25E-3</v>
      </c>
      <c r="Z5" s="3">
        <f t="shared" si="5"/>
        <v>1.25E-3</v>
      </c>
      <c r="AA5" s="3">
        <f t="shared" si="5"/>
        <v>1.25E-3</v>
      </c>
      <c r="AB5" s="3">
        <f t="shared" si="5"/>
        <v>1.25E-3</v>
      </c>
      <c r="AC5" s="3">
        <f t="shared" si="5"/>
        <v>1.25E-3</v>
      </c>
      <c r="AD5" s="3">
        <f t="shared" si="5"/>
        <v>1.25E-3</v>
      </c>
      <c r="AE5" s="3">
        <f t="shared" si="5"/>
        <v>1.25E-3</v>
      </c>
      <c r="AF5" s="3">
        <f t="shared" si="5"/>
        <v>1.25E-3</v>
      </c>
      <c r="AG5" s="3">
        <f t="shared" si="5"/>
        <v>1.25E-3</v>
      </c>
      <c r="AH5" s="3">
        <f t="shared" si="5"/>
        <v>1.25E-3</v>
      </c>
      <c r="AI5" s="3">
        <f t="shared" si="5"/>
        <v>1.25E-3</v>
      </c>
      <c r="AJ5" s="3">
        <f t="shared" si="5"/>
        <v>1.25E-3</v>
      </c>
      <c r="AK5" s="3">
        <f t="shared" si="5"/>
        <v>1.25E-3</v>
      </c>
      <c r="AL5" s="3">
        <f t="shared" si="5"/>
        <v>1.25E-3</v>
      </c>
      <c r="AM5" s="3">
        <f t="shared" si="5"/>
        <v>1.25E-3</v>
      </c>
      <c r="AN5" s="3">
        <f t="shared" si="5"/>
        <v>1.25E-3</v>
      </c>
      <c r="AO5" s="3">
        <f t="shared" si="5"/>
        <v>1.25E-3</v>
      </c>
      <c r="AP5" s="3">
        <f t="shared" si="5"/>
        <v>1.25E-3</v>
      </c>
      <c r="AQ5" s="3">
        <f t="shared" ref="AP5:AU9" si="6">$C5</f>
        <v>1.25E-3</v>
      </c>
      <c r="AR5" s="3">
        <f t="shared" si="6"/>
        <v>1.25E-3</v>
      </c>
      <c r="AS5" s="3">
        <f t="shared" si="6"/>
        <v>1.25E-3</v>
      </c>
      <c r="AT5" s="3">
        <f t="shared" si="6"/>
        <v>1.25E-3</v>
      </c>
      <c r="AU5" s="3">
        <f t="shared" si="6"/>
        <v>1.25E-3</v>
      </c>
    </row>
    <row r="6" spans="1:47" x14ac:dyDescent="0.2">
      <c r="A6" s="5" t="s">
        <v>18</v>
      </c>
      <c r="B6" s="5" t="s">
        <v>19</v>
      </c>
      <c r="C6" s="3">
        <f>params_medium!B5</f>
        <v>0.1</v>
      </c>
      <c r="D6" s="3">
        <f t="shared" ref="D6:S11" si="7">$C6</f>
        <v>0.1</v>
      </c>
      <c r="E6" s="3">
        <f t="shared" si="7"/>
        <v>0.1</v>
      </c>
      <c r="F6" s="3">
        <f t="shared" si="7"/>
        <v>0.1</v>
      </c>
      <c r="G6" s="3">
        <f t="shared" si="7"/>
        <v>0.1</v>
      </c>
      <c r="H6" s="3">
        <f t="shared" si="7"/>
        <v>0.1</v>
      </c>
      <c r="I6" s="3">
        <f t="shared" si="7"/>
        <v>0.1</v>
      </c>
      <c r="J6" s="3">
        <f t="shared" si="7"/>
        <v>0.1</v>
      </c>
      <c r="K6" s="3">
        <f t="shared" si="7"/>
        <v>0.1</v>
      </c>
      <c r="L6" s="3">
        <f t="shared" si="7"/>
        <v>0.1</v>
      </c>
      <c r="M6" s="3">
        <f t="shared" si="7"/>
        <v>0.1</v>
      </c>
      <c r="N6" s="3">
        <f t="shared" si="7"/>
        <v>0.1</v>
      </c>
      <c r="O6" s="3">
        <f t="shared" si="7"/>
        <v>0.1</v>
      </c>
      <c r="P6" s="3">
        <f t="shared" si="7"/>
        <v>0.1</v>
      </c>
      <c r="Q6" s="3">
        <f t="shared" si="7"/>
        <v>0.1</v>
      </c>
      <c r="R6" s="3">
        <f t="shared" si="7"/>
        <v>0.1</v>
      </c>
      <c r="S6" s="3">
        <f t="shared" si="7"/>
        <v>0.1</v>
      </c>
      <c r="T6" s="3">
        <f t="shared" si="5"/>
        <v>0.1</v>
      </c>
      <c r="U6" s="3">
        <f t="shared" si="5"/>
        <v>0.1</v>
      </c>
      <c r="V6" s="3">
        <f t="shared" si="5"/>
        <v>0.1</v>
      </c>
      <c r="W6" s="3">
        <f t="shared" si="5"/>
        <v>0.1</v>
      </c>
      <c r="X6" s="3">
        <f t="shared" si="5"/>
        <v>0.1</v>
      </c>
      <c r="Y6" s="3">
        <f t="shared" si="5"/>
        <v>0.1</v>
      </c>
      <c r="Z6" s="3">
        <f t="shared" si="5"/>
        <v>0.1</v>
      </c>
      <c r="AA6" s="3">
        <f t="shared" si="5"/>
        <v>0.1</v>
      </c>
      <c r="AB6" s="3">
        <f t="shared" si="5"/>
        <v>0.1</v>
      </c>
      <c r="AC6" s="3">
        <f t="shared" si="5"/>
        <v>0.1</v>
      </c>
      <c r="AD6" s="3">
        <f t="shared" si="5"/>
        <v>0.1</v>
      </c>
      <c r="AE6" s="3">
        <f t="shared" si="5"/>
        <v>0.1</v>
      </c>
      <c r="AF6" s="3">
        <f t="shared" si="5"/>
        <v>0.1</v>
      </c>
      <c r="AG6" s="3">
        <f t="shared" si="5"/>
        <v>0.1</v>
      </c>
      <c r="AH6" s="3">
        <f t="shared" si="5"/>
        <v>0.1</v>
      </c>
      <c r="AI6" s="3">
        <f t="shared" si="5"/>
        <v>0.1</v>
      </c>
      <c r="AJ6" s="3">
        <f t="shared" si="5"/>
        <v>0.1</v>
      </c>
      <c r="AK6" s="3">
        <f t="shared" si="5"/>
        <v>0.1</v>
      </c>
      <c r="AL6" s="3">
        <f t="shared" si="5"/>
        <v>0.1</v>
      </c>
      <c r="AM6" s="3">
        <f t="shared" si="5"/>
        <v>0.1</v>
      </c>
      <c r="AN6" s="3">
        <f t="shared" si="5"/>
        <v>0.1</v>
      </c>
      <c r="AO6" s="3">
        <f t="shared" si="5"/>
        <v>0.1</v>
      </c>
      <c r="AP6" s="3">
        <f t="shared" si="6"/>
        <v>0.1</v>
      </c>
      <c r="AQ6" s="3">
        <f t="shared" si="6"/>
        <v>0.1</v>
      </c>
      <c r="AR6" s="3">
        <f t="shared" si="6"/>
        <v>0.1</v>
      </c>
      <c r="AS6" s="3">
        <f t="shared" si="6"/>
        <v>0.1</v>
      </c>
      <c r="AT6" s="3">
        <f t="shared" si="6"/>
        <v>0.1</v>
      </c>
      <c r="AU6" s="3">
        <f t="shared" si="6"/>
        <v>0.1</v>
      </c>
    </row>
    <row r="7" spans="1:47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7"/>
        <v>1.4285714285714285E-2</v>
      </c>
      <c r="E7" s="3">
        <f t="shared" si="5"/>
        <v>1.4285714285714285E-2</v>
      </c>
      <c r="F7" s="3">
        <f t="shared" si="5"/>
        <v>1.4285714285714285E-2</v>
      </c>
      <c r="G7" s="3">
        <f t="shared" si="5"/>
        <v>1.4285714285714285E-2</v>
      </c>
      <c r="H7" s="3">
        <f t="shared" si="5"/>
        <v>1.4285714285714285E-2</v>
      </c>
      <c r="I7" s="3">
        <f t="shared" si="5"/>
        <v>1.4285714285714285E-2</v>
      </c>
      <c r="J7" s="3">
        <f t="shared" si="5"/>
        <v>1.4285714285714285E-2</v>
      </c>
      <c r="K7" s="3">
        <f t="shared" si="5"/>
        <v>1.4285714285714285E-2</v>
      </c>
      <c r="L7" s="3">
        <f t="shared" si="5"/>
        <v>1.4285714285714285E-2</v>
      </c>
      <c r="M7" s="3">
        <f t="shared" si="5"/>
        <v>1.4285714285714285E-2</v>
      </c>
      <c r="N7" s="3">
        <f t="shared" si="5"/>
        <v>1.4285714285714285E-2</v>
      </c>
      <c r="O7" s="3">
        <f t="shared" si="5"/>
        <v>1.4285714285714285E-2</v>
      </c>
      <c r="P7" s="3">
        <f t="shared" si="5"/>
        <v>1.4285714285714285E-2</v>
      </c>
      <c r="Q7" s="3">
        <f t="shared" si="5"/>
        <v>1.4285714285714285E-2</v>
      </c>
      <c r="R7" s="3">
        <f t="shared" si="5"/>
        <v>1.4285714285714285E-2</v>
      </c>
      <c r="S7" s="3">
        <f t="shared" si="5"/>
        <v>1.4285714285714285E-2</v>
      </c>
      <c r="T7" s="3">
        <f t="shared" si="5"/>
        <v>1.4285714285714285E-2</v>
      </c>
      <c r="U7" s="3">
        <f t="shared" si="5"/>
        <v>1.4285714285714285E-2</v>
      </c>
      <c r="V7" s="3">
        <f t="shared" si="5"/>
        <v>1.4285714285714285E-2</v>
      </c>
      <c r="W7" s="3">
        <f t="shared" si="5"/>
        <v>1.4285714285714285E-2</v>
      </c>
      <c r="X7" s="3">
        <f t="shared" si="5"/>
        <v>1.4285714285714285E-2</v>
      </c>
      <c r="Y7" s="3">
        <f t="shared" si="5"/>
        <v>1.4285714285714285E-2</v>
      </c>
      <c r="Z7" s="3">
        <f t="shared" si="5"/>
        <v>1.4285714285714285E-2</v>
      </c>
      <c r="AA7" s="3">
        <f t="shared" si="5"/>
        <v>1.4285714285714285E-2</v>
      </c>
      <c r="AB7" s="3">
        <f t="shared" si="5"/>
        <v>1.4285714285714285E-2</v>
      </c>
      <c r="AC7" s="3">
        <f t="shared" si="5"/>
        <v>1.4285714285714285E-2</v>
      </c>
      <c r="AD7" s="3">
        <f t="shared" si="5"/>
        <v>1.4285714285714285E-2</v>
      </c>
      <c r="AE7" s="3">
        <f t="shared" si="5"/>
        <v>1.4285714285714285E-2</v>
      </c>
      <c r="AF7" s="3">
        <f t="shared" si="5"/>
        <v>1.4285714285714285E-2</v>
      </c>
      <c r="AG7" s="3">
        <f t="shared" si="5"/>
        <v>1.4285714285714285E-2</v>
      </c>
      <c r="AH7" s="3">
        <f t="shared" si="5"/>
        <v>1.4285714285714285E-2</v>
      </c>
      <c r="AI7" s="3">
        <f t="shared" si="5"/>
        <v>1.4285714285714285E-2</v>
      </c>
      <c r="AJ7" s="3">
        <f t="shared" si="5"/>
        <v>1.4285714285714285E-2</v>
      </c>
      <c r="AK7" s="3">
        <f t="shared" si="5"/>
        <v>1.4285714285714285E-2</v>
      </c>
      <c r="AL7" s="3">
        <f t="shared" si="5"/>
        <v>1.4285714285714285E-2</v>
      </c>
      <c r="AM7" s="3">
        <f t="shared" si="5"/>
        <v>1.4285714285714285E-2</v>
      </c>
      <c r="AN7" s="3">
        <f t="shared" si="5"/>
        <v>1.4285714285714285E-2</v>
      </c>
      <c r="AO7" s="3">
        <f t="shared" si="5"/>
        <v>1.4285714285714285E-2</v>
      </c>
      <c r="AP7" s="3">
        <f t="shared" si="6"/>
        <v>1.4285714285714285E-2</v>
      </c>
      <c r="AQ7" s="3">
        <f t="shared" si="6"/>
        <v>1.4285714285714285E-2</v>
      </c>
      <c r="AR7" s="3">
        <f t="shared" si="6"/>
        <v>1.4285714285714285E-2</v>
      </c>
      <c r="AS7" s="3">
        <f t="shared" si="6"/>
        <v>1.4285714285714285E-2</v>
      </c>
      <c r="AT7" s="3">
        <f t="shared" si="6"/>
        <v>1.4285714285714285E-2</v>
      </c>
      <c r="AU7" s="3">
        <f t="shared" si="6"/>
        <v>1.4285714285714285E-2</v>
      </c>
    </row>
    <row r="8" spans="1:47" x14ac:dyDescent="0.2">
      <c r="A8" s="5" t="s">
        <v>22</v>
      </c>
      <c r="B8" s="5" t="s">
        <v>23</v>
      </c>
      <c r="C8" s="3">
        <f>params_medium!B7</f>
        <v>0.15</v>
      </c>
      <c r="D8" s="3">
        <f t="shared" si="7"/>
        <v>0.15</v>
      </c>
      <c r="E8" s="3">
        <f t="shared" si="5"/>
        <v>0.15</v>
      </c>
      <c r="F8" s="3">
        <f t="shared" si="5"/>
        <v>0.15</v>
      </c>
      <c r="G8" s="3">
        <f t="shared" si="5"/>
        <v>0.15</v>
      </c>
      <c r="H8" s="3">
        <f t="shared" si="5"/>
        <v>0.15</v>
      </c>
      <c r="I8" s="3">
        <f t="shared" si="5"/>
        <v>0.15</v>
      </c>
      <c r="J8" s="3">
        <f t="shared" si="5"/>
        <v>0.15</v>
      </c>
      <c r="K8" s="3">
        <f t="shared" si="5"/>
        <v>0.15</v>
      </c>
      <c r="L8" s="3">
        <f t="shared" si="5"/>
        <v>0.15</v>
      </c>
      <c r="M8" s="3">
        <f t="shared" si="5"/>
        <v>0.15</v>
      </c>
      <c r="N8" s="3">
        <f t="shared" si="5"/>
        <v>0.15</v>
      </c>
      <c r="O8" s="3">
        <f t="shared" si="5"/>
        <v>0.15</v>
      </c>
      <c r="P8" s="3">
        <f t="shared" si="5"/>
        <v>0.15</v>
      </c>
      <c r="Q8" s="3">
        <f t="shared" si="5"/>
        <v>0.15</v>
      </c>
      <c r="R8" s="3">
        <f t="shared" si="5"/>
        <v>0.15</v>
      </c>
      <c r="S8" s="3">
        <f t="shared" si="5"/>
        <v>0.15</v>
      </c>
      <c r="T8" s="3">
        <f t="shared" si="5"/>
        <v>0.15</v>
      </c>
      <c r="U8" s="3">
        <f t="shared" si="5"/>
        <v>0.15</v>
      </c>
      <c r="V8" s="3">
        <f t="shared" si="5"/>
        <v>0.15</v>
      </c>
      <c r="W8" s="3">
        <f t="shared" si="5"/>
        <v>0.15</v>
      </c>
      <c r="X8" s="3">
        <f t="shared" si="5"/>
        <v>0.15</v>
      </c>
      <c r="Y8" s="3">
        <f t="shared" si="5"/>
        <v>0.15</v>
      </c>
      <c r="Z8" s="3">
        <f t="shared" si="5"/>
        <v>0.15</v>
      </c>
      <c r="AA8" s="3">
        <f t="shared" si="5"/>
        <v>0.15</v>
      </c>
      <c r="AB8" s="3">
        <f t="shared" si="5"/>
        <v>0.15</v>
      </c>
      <c r="AC8" s="3">
        <f t="shared" si="5"/>
        <v>0.15</v>
      </c>
      <c r="AD8" s="3">
        <f t="shared" si="5"/>
        <v>0.15</v>
      </c>
      <c r="AE8" s="3">
        <f t="shared" si="5"/>
        <v>0.15</v>
      </c>
      <c r="AF8" s="3">
        <f t="shared" si="5"/>
        <v>0.15</v>
      </c>
      <c r="AG8" s="3">
        <f t="shared" si="5"/>
        <v>0.15</v>
      </c>
      <c r="AH8" s="3">
        <f t="shared" si="5"/>
        <v>0.15</v>
      </c>
      <c r="AI8" s="3">
        <f t="shared" si="5"/>
        <v>0.15</v>
      </c>
      <c r="AJ8" s="3">
        <f t="shared" si="5"/>
        <v>0.15</v>
      </c>
      <c r="AK8" s="3">
        <f t="shared" si="5"/>
        <v>0.15</v>
      </c>
      <c r="AL8" s="3">
        <f t="shared" si="5"/>
        <v>0.15</v>
      </c>
      <c r="AM8" s="3">
        <f t="shared" si="5"/>
        <v>0.15</v>
      </c>
      <c r="AN8" s="3">
        <f t="shared" si="5"/>
        <v>0.15</v>
      </c>
      <c r="AO8" s="3">
        <f t="shared" si="5"/>
        <v>0.15</v>
      </c>
      <c r="AP8" s="3">
        <f t="shared" si="6"/>
        <v>0.15</v>
      </c>
      <c r="AQ8" s="3">
        <f t="shared" si="6"/>
        <v>0.15</v>
      </c>
      <c r="AR8" s="3">
        <f t="shared" si="6"/>
        <v>0.15</v>
      </c>
      <c r="AS8" s="3">
        <f t="shared" si="6"/>
        <v>0.15</v>
      </c>
      <c r="AT8" s="3">
        <f t="shared" si="6"/>
        <v>0.15</v>
      </c>
      <c r="AU8" s="3">
        <f t="shared" si="6"/>
        <v>0.15</v>
      </c>
    </row>
    <row r="9" spans="1:47" x14ac:dyDescent="0.2">
      <c r="A9" s="5" t="s">
        <v>24</v>
      </c>
      <c r="B9" s="5" t="s">
        <v>25</v>
      </c>
      <c r="C9" s="3">
        <f>params_medium!B8</f>
        <v>0.75</v>
      </c>
      <c r="D9" s="3">
        <f t="shared" si="7"/>
        <v>0.75</v>
      </c>
      <c r="E9" s="3">
        <f t="shared" si="5"/>
        <v>0.75</v>
      </c>
      <c r="F9" s="3">
        <f t="shared" si="5"/>
        <v>0.75</v>
      </c>
      <c r="G9" s="3">
        <f t="shared" si="5"/>
        <v>0.75</v>
      </c>
      <c r="H9" s="3">
        <f t="shared" si="5"/>
        <v>0.75</v>
      </c>
      <c r="I9" s="3">
        <f t="shared" si="5"/>
        <v>0.75</v>
      </c>
      <c r="J9" s="3">
        <f t="shared" si="5"/>
        <v>0.75</v>
      </c>
      <c r="K9" s="3">
        <f t="shared" si="5"/>
        <v>0.75</v>
      </c>
      <c r="L9" s="3">
        <f t="shared" si="5"/>
        <v>0.75</v>
      </c>
      <c r="M9" s="3">
        <f t="shared" si="5"/>
        <v>0.75</v>
      </c>
      <c r="N9" s="3">
        <f t="shared" si="5"/>
        <v>0.75</v>
      </c>
      <c r="O9" s="3">
        <f t="shared" si="5"/>
        <v>0.75</v>
      </c>
      <c r="P9" s="3">
        <f t="shared" si="5"/>
        <v>0.75</v>
      </c>
      <c r="Q9" s="3">
        <f t="shared" si="5"/>
        <v>0.75</v>
      </c>
      <c r="R9" s="3">
        <f t="shared" si="5"/>
        <v>0.75</v>
      </c>
      <c r="S9" s="3">
        <f t="shared" si="5"/>
        <v>0.75</v>
      </c>
      <c r="T9" s="3">
        <f t="shared" si="5"/>
        <v>0.75</v>
      </c>
      <c r="U9" s="3">
        <f t="shared" si="5"/>
        <v>0.75</v>
      </c>
      <c r="V9" s="3">
        <f t="shared" si="5"/>
        <v>0.75</v>
      </c>
      <c r="W9" s="3">
        <f t="shared" si="5"/>
        <v>0.75</v>
      </c>
      <c r="X9" s="3">
        <f t="shared" si="5"/>
        <v>0.75</v>
      </c>
      <c r="Y9" s="3">
        <f t="shared" si="5"/>
        <v>0.75</v>
      </c>
      <c r="Z9" s="3">
        <f t="shared" si="5"/>
        <v>0.75</v>
      </c>
      <c r="AA9" s="3">
        <f t="shared" si="5"/>
        <v>0.75</v>
      </c>
      <c r="AB9" s="3">
        <f t="shared" si="5"/>
        <v>0.75</v>
      </c>
      <c r="AC9" s="3">
        <f t="shared" si="5"/>
        <v>0.75</v>
      </c>
      <c r="AD9" s="3">
        <f t="shared" si="5"/>
        <v>0.75</v>
      </c>
      <c r="AE9" s="3">
        <f t="shared" si="5"/>
        <v>0.75</v>
      </c>
      <c r="AF9" s="3">
        <f t="shared" si="5"/>
        <v>0.75</v>
      </c>
      <c r="AG9" s="3">
        <f t="shared" si="5"/>
        <v>0.75</v>
      </c>
      <c r="AH9" s="3">
        <f t="shared" si="5"/>
        <v>0.75</v>
      </c>
      <c r="AI9" s="3">
        <f t="shared" si="5"/>
        <v>0.75</v>
      </c>
      <c r="AJ9" s="3">
        <f t="shared" si="5"/>
        <v>0.75</v>
      </c>
      <c r="AK9" s="3">
        <f t="shared" si="5"/>
        <v>0.75</v>
      </c>
      <c r="AL9" s="3">
        <f t="shared" si="5"/>
        <v>0.75</v>
      </c>
      <c r="AM9" s="3">
        <f t="shared" si="5"/>
        <v>0.75</v>
      </c>
      <c r="AN9" s="3">
        <f t="shared" si="5"/>
        <v>0.75</v>
      </c>
      <c r="AO9" s="3">
        <f t="shared" si="5"/>
        <v>0.75</v>
      </c>
      <c r="AP9" s="3">
        <f t="shared" si="6"/>
        <v>0.75</v>
      </c>
      <c r="AQ9" s="3">
        <f t="shared" si="6"/>
        <v>0.75</v>
      </c>
      <c r="AR9" s="3">
        <f t="shared" si="6"/>
        <v>0.75</v>
      </c>
      <c r="AS9" s="3">
        <f t="shared" si="6"/>
        <v>0.75</v>
      </c>
      <c r="AT9" s="3">
        <f t="shared" si="6"/>
        <v>0.75</v>
      </c>
      <c r="AU9" s="3">
        <f t="shared" si="6"/>
        <v>0.75</v>
      </c>
    </row>
    <row r="10" spans="1:47" x14ac:dyDescent="0.2">
      <c r="A10" s="5" t="s">
        <v>26</v>
      </c>
      <c r="B10" s="5" t="s">
        <v>27</v>
      </c>
      <c r="C10" s="3">
        <f>params_medium!B4</f>
        <v>0.9</v>
      </c>
      <c r="D10" s="3">
        <f t="shared" si="7"/>
        <v>0.9</v>
      </c>
      <c r="E10" s="3">
        <f t="shared" si="5"/>
        <v>0.9</v>
      </c>
      <c r="F10" s="3">
        <f t="shared" si="5"/>
        <v>0.9</v>
      </c>
      <c r="G10" s="3">
        <f t="shared" si="5"/>
        <v>0.9</v>
      </c>
      <c r="H10" s="3">
        <f t="shared" si="5"/>
        <v>0.9</v>
      </c>
      <c r="I10" s="3">
        <f t="shared" si="5"/>
        <v>0.9</v>
      </c>
      <c r="J10" s="3">
        <f t="shared" si="5"/>
        <v>0.9</v>
      </c>
      <c r="K10" s="3">
        <f t="shared" si="5"/>
        <v>0.9</v>
      </c>
      <c r="L10" s="3">
        <f t="shared" si="5"/>
        <v>0.9</v>
      </c>
      <c r="M10" s="3">
        <f t="shared" si="5"/>
        <v>0.9</v>
      </c>
      <c r="N10" s="3">
        <f t="shared" si="5"/>
        <v>0.9</v>
      </c>
      <c r="O10" s="3">
        <f t="shared" ref="E10:AP11" si="8">$C10</f>
        <v>0.9</v>
      </c>
      <c r="P10" s="3">
        <f t="shared" si="8"/>
        <v>0.9</v>
      </c>
      <c r="Q10" s="3">
        <f t="shared" si="8"/>
        <v>0.9</v>
      </c>
      <c r="R10" s="3">
        <f t="shared" si="8"/>
        <v>0.9</v>
      </c>
      <c r="S10" s="3">
        <f t="shared" si="8"/>
        <v>0.9</v>
      </c>
      <c r="T10" s="3">
        <f t="shared" si="8"/>
        <v>0.9</v>
      </c>
      <c r="U10" s="3">
        <f t="shared" si="8"/>
        <v>0.9</v>
      </c>
      <c r="V10" s="3">
        <f t="shared" si="8"/>
        <v>0.9</v>
      </c>
      <c r="W10" s="3">
        <f t="shared" si="8"/>
        <v>0.9</v>
      </c>
      <c r="X10" s="3">
        <f t="shared" si="8"/>
        <v>0.9</v>
      </c>
      <c r="Y10" s="3">
        <f t="shared" si="8"/>
        <v>0.9</v>
      </c>
      <c r="Z10" s="3">
        <f t="shared" si="8"/>
        <v>0.9</v>
      </c>
      <c r="AA10" s="3">
        <f t="shared" si="8"/>
        <v>0.9</v>
      </c>
      <c r="AB10" s="3">
        <f t="shared" si="8"/>
        <v>0.9</v>
      </c>
      <c r="AC10" s="3">
        <f t="shared" si="8"/>
        <v>0.9</v>
      </c>
      <c r="AD10" s="3">
        <f t="shared" si="8"/>
        <v>0.9</v>
      </c>
      <c r="AE10" s="3">
        <f t="shared" si="8"/>
        <v>0.9</v>
      </c>
      <c r="AF10" s="3">
        <f t="shared" si="8"/>
        <v>0.9</v>
      </c>
      <c r="AG10" s="3">
        <f t="shared" si="8"/>
        <v>0.9</v>
      </c>
      <c r="AH10" s="3">
        <f t="shared" si="8"/>
        <v>0.9</v>
      </c>
      <c r="AI10" s="3">
        <f t="shared" si="8"/>
        <v>0.9</v>
      </c>
      <c r="AJ10" s="3">
        <f t="shared" si="8"/>
        <v>0.9</v>
      </c>
      <c r="AK10" s="3">
        <f t="shared" si="8"/>
        <v>0.9</v>
      </c>
      <c r="AL10" s="3">
        <f t="shared" si="8"/>
        <v>0.9</v>
      </c>
      <c r="AM10" s="3">
        <f t="shared" si="8"/>
        <v>0.9</v>
      </c>
      <c r="AN10" s="3">
        <f t="shared" si="8"/>
        <v>0.9</v>
      </c>
      <c r="AO10" s="3">
        <f t="shared" si="8"/>
        <v>0.9</v>
      </c>
      <c r="AP10" s="3">
        <f t="shared" si="8"/>
        <v>0.9</v>
      </c>
      <c r="AQ10" s="3">
        <f t="shared" ref="AP10:AU11" si="9">$C10</f>
        <v>0.9</v>
      </c>
      <c r="AR10" s="3">
        <f t="shared" si="9"/>
        <v>0.9</v>
      </c>
      <c r="AS10" s="3">
        <f t="shared" si="9"/>
        <v>0.9</v>
      </c>
      <c r="AT10" s="3">
        <f t="shared" si="9"/>
        <v>0.9</v>
      </c>
      <c r="AU10" s="3">
        <f t="shared" si="9"/>
        <v>0.9</v>
      </c>
    </row>
    <row r="11" spans="1:47" x14ac:dyDescent="0.2">
      <c r="A11" s="5" t="s">
        <v>28</v>
      </c>
      <c r="B11" s="5" t="s">
        <v>29</v>
      </c>
      <c r="C11" s="3">
        <f>params_medium!B9</f>
        <v>0.5</v>
      </c>
      <c r="D11" s="3">
        <f t="shared" si="7"/>
        <v>0.5</v>
      </c>
      <c r="E11" s="3">
        <f t="shared" si="8"/>
        <v>0.5</v>
      </c>
      <c r="F11" s="3">
        <f t="shared" si="8"/>
        <v>0.5</v>
      </c>
      <c r="G11" s="3">
        <f t="shared" si="8"/>
        <v>0.5</v>
      </c>
      <c r="H11" s="3">
        <f t="shared" si="8"/>
        <v>0.5</v>
      </c>
      <c r="I11" s="3">
        <f t="shared" si="8"/>
        <v>0.5</v>
      </c>
      <c r="J11" s="3">
        <f t="shared" si="8"/>
        <v>0.5</v>
      </c>
      <c r="K11" s="3">
        <f t="shared" si="8"/>
        <v>0.5</v>
      </c>
      <c r="L11" s="3">
        <f t="shared" si="8"/>
        <v>0.5</v>
      </c>
      <c r="M11" s="3">
        <f t="shared" si="8"/>
        <v>0.5</v>
      </c>
      <c r="N11" s="3">
        <f t="shared" si="8"/>
        <v>0.5</v>
      </c>
      <c r="O11" s="3">
        <f t="shared" si="8"/>
        <v>0.5</v>
      </c>
      <c r="P11" s="3">
        <f t="shared" si="8"/>
        <v>0.5</v>
      </c>
      <c r="Q11" s="3">
        <f t="shared" si="8"/>
        <v>0.5</v>
      </c>
      <c r="R11" s="3">
        <f t="shared" si="8"/>
        <v>0.5</v>
      </c>
      <c r="S11" s="3">
        <f t="shared" si="8"/>
        <v>0.5</v>
      </c>
      <c r="T11" s="3">
        <f t="shared" si="8"/>
        <v>0.5</v>
      </c>
      <c r="U11" s="3">
        <f t="shared" si="8"/>
        <v>0.5</v>
      </c>
      <c r="V11" s="3">
        <f t="shared" si="8"/>
        <v>0.5</v>
      </c>
      <c r="W11" s="3">
        <f t="shared" si="8"/>
        <v>0.5</v>
      </c>
      <c r="X11" s="3">
        <f t="shared" si="8"/>
        <v>0.5</v>
      </c>
      <c r="Y11" s="3">
        <f t="shared" si="8"/>
        <v>0.5</v>
      </c>
      <c r="Z11" s="3">
        <f t="shared" si="8"/>
        <v>0.5</v>
      </c>
      <c r="AA11" s="3">
        <f t="shared" si="8"/>
        <v>0.5</v>
      </c>
      <c r="AB11" s="3">
        <f t="shared" si="8"/>
        <v>0.5</v>
      </c>
      <c r="AC11" s="3">
        <f t="shared" si="8"/>
        <v>0.5</v>
      </c>
      <c r="AD11" s="3">
        <f t="shared" si="8"/>
        <v>0.5</v>
      </c>
      <c r="AE11" s="3">
        <f t="shared" si="8"/>
        <v>0.5</v>
      </c>
      <c r="AF11" s="3">
        <f t="shared" si="8"/>
        <v>0.5</v>
      </c>
      <c r="AG11" s="3">
        <f t="shared" si="8"/>
        <v>0.5</v>
      </c>
      <c r="AH11" s="3">
        <f t="shared" si="8"/>
        <v>0.5</v>
      </c>
      <c r="AI11" s="3">
        <f t="shared" si="8"/>
        <v>0.5</v>
      </c>
      <c r="AJ11" s="3">
        <f t="shared" si="8"/>
        <v>0.5</v>
      </c>
      <c r="AK11" s="3">
        <f t="shared" si="8"/>
        <v>0.5</v>
      </c>
      <c r="AL11" s="3">
        <f t="shared" si="8"/>
        <v>0.5</v>
      </c>
      <c r="AM11" s="3">
        <f t="shared" si="8"/>
        <v>0.5</v>
      </c>
      <c r="AN11" s="3">
        <f t="shared" si="8"/>
        <v>0.5</v>
      </c>
      <c r="AO11" s="3">
        <f t="shared" si="8"/>
        <v>0.5</v>
      </c>
      <c r="AP11" s="3">
        <f t="shared" si="9"/>
        <v>0.5</v>
      </c>
      <c r="AQ11" s="3">
        <f t="shared" si="9"/>
        <v>0.5</v>
      </c>
      <c r="AR11" s="3">
        <f t="shared" si="9"/>
        <v>0.5</v>
      </c>
      <c r="AS11" s="3">
        <f t="shared" si="9"/>
        <v>0.5</v>
      </c>
      <c r="AT11" s="3">
        <f t="shared" si="9"/>
        <v>0.5</v>
      </c>
      <c r="AU11" s="3">
        <f t="shared" si="9"/>
        <v>0.5</v>
      </c>
    </row>
    <row r="12" spans="1:47" x14ac:dyDescent="0.2">
      <c r="A12" s="5"/>
      <c r="B12" s="5"/>
      <c r="C12" s="3"/>
    </row>
    <row r="13" spans="1:47" x14ac:dyDescent="0.2">
      <c r="A13" s="5" t="s">
        <v>30</v>
      </c>
      <c r="B13" s="5" t="s">
        <v>31</v>
      </c>
      <c r="C13" s="5">
        <f>C3*C4*(C5+C6*C7)/(C8*(C7+C5) +C7*C9*C10)</f>
        <v>1.5159362494300483</v>
      </c>
      <c r="D13" s="5">
        <f t="shared" ref="D13:AN13" si="10">D3*D4*(D5+D6*D7)/(D8*(D7+D5) +D7*D9*D10)</f>
        <v>2.2332446452953003</v>
      </c>
      <c r="E13" s="5">
        <f t="shared" si="10"/>
        <v>1.7394093492462934</v>
      </c>
      <c r="F13" s="5">
        <f t="shared" si="10"/>
        <v>2.0709733886244592</v>
      </c>
      <c r="G13" s="5">
        <f t="shared" si="10"/>
        <v>1.5560136549785617</v>
      </c>
      <c r="H13" s="5">
        <f t="shared" si="10"/>
        <v>1.6530649040037702</v>
      </c>
      <c r="I13" s="5">
        <f t="shared" si="10"/>
        <v>1.6792701417086895</v>
      </c>
      <c r="J13" s="5">
        <f t="shared" si="10"/>
        <v>2.082514530458897</v>
      </c>
      <c r="K13" s="5" t="e">
        <f t="shared" si="10"/>
        <v>#DIV/0!</v>
      </c>
      <c r="L13" s="5">
        <f t="shared" si="10"/>
        <v>1.2811339540231312</v>
      </c>
      <c r="M13" s="5">
        <f t="shared" si="10"/>
        <v>1.7272629302425997</v>
      </c>
      <c r="N13" s="5">
        <f t="shared" si="10"/>
        <v>0</v>
      </c>
      <c r="O13" s="5">
        <f t="shared" si="10"/>
        <v>1.2116941249180202</v>
      </c>
      <c r="P13" s="5">
        <f t="shared" si="10"/>
        <v>1.1891483464077508</v>
      </c>
      <c r="Q13" s="5">
        <f t="shared" si="10"/>
        <v>1.1840977511776463</v>
      </c>
      <c r="R13" s="5">
        <f t="shared" ref="R13" si="11">R3*R4*(R5+R6*R7)/(R8*(R7+R5) +R7*R9*R10)</f>
        <v>2.3810878584138488</v>
      </c>
      <c r="S13" s="5">
        <f t="shared" si="10"/>
        <v>1.7151069780151429</v>
      </c>
      <c r="T13" s="5">
        <f t="shared" si="10"/>
        <v>2.2626898769490875</v>
      </c>
      <c r="U13" s="3" t="s">
        <v>49</v>
      </c>
      <c r="V13" s="5">
        <f t="shared" si="10"/>
        <v>2.4042735935259731</v>
      </c>
      <c r="W13" s="5">
        <f t="shared" si="10"/>
        <v>1.8057973260507658</v>
      </c>
      <c r="X13" s="5">
        <f t="shared" si="10"/>
        <v>1.3601745881681919</v>
      </c>
      <c r="Y13" t="s">
        <v>49</v>
      </c>
      <c r="Z13" s="5">
        <f t="shared" si="10"/>
        <v>1.4671684344418006</v>
      </c>
      <c r="AA13" s="5">
        <f t="shared" si="10"/>
        <v>1.2534524985684947</v>
      </c>
      <c r="AB13" s="5">
        <f t="shared" si="10"/>
        <v>1.4822589223954534</v>
      </c>
      <c r="AC13" s="5">
        <f t="shared" si="10"/>
        <v>1.957286393629915</v>
      </c>
      <c r="AD13" s="5">
        <f t="shared" si="10"/>
        <v>1.3437677017258185</v>
      </c>
      <c r="AE13" s="5">
        <f t="shared" si="10"/>
        <v>2.9468878743538216</v>
      </c>
      <c r="AF13" s="5">
        <f t="shared" si="10"/>
        <v>2.3828814868551826</v>
      </c>
      <c r="AG13" s="5">
        <f t="shared" si="10"/>
        <v>1.0839056960676208</v>
      </c>
      <c r="AH13" s="5">
        <f t="shared" si="10"/>
        <v>1.5237494965805156</v>
      </c>
      <c r="AI13" s="5">
        <f t="shared" si="10"/>
        <v>1.5843802404204017</v>
      </c>
      <c r="AJ13" s="5">
        <f t="shared" ref="AJ13" si="12">AJ3*AJ4*(AJ5+AJ6*AJ7)/(AJ8*(AJ7+AJ5) +AJ7*AJ9*AJ10)</f>
        <v>2.2726311726885795</v>
      </c>
      <c r="AK13" s="5">
        <f t="shared" si="10"/>
        <v>1.586888708901911</v>
      </c>
      <c r="AL13" s="3" t="s">
        <v>49</v>
      </c>
      <c r="AM13" s="5">
        <f t="shared" si="10"/>
        <v>2.1698102907454939</v>
      </c>
      <c r="AN13" s="5">
        <f t="shared" si="10"/>
        <v>1.0796651043644145</v>
      </c>
      <c r="AO13" s="5">
        <f t="shared" ref="AO13" si="13">AO3*AO4*(AO5+AO6*AO7)/(AO8*(AO7+AO5) +AO7*AO9*AO10)</f>
        <v>1.6397703244082003</v>
      </c>
      <c r="AP13" s="5">
        <f t="shared" ref="AP13:AU13" si="14">AP3*AP4*(AP5+AP6*AP7)/(AP8*(AP7+AP5) +AP7*AP9*AP10)</f>
        <v>2.0223414892997997</v>
      </c>
      <c r="AQ13" s="5">
        <f t="shared" si="14"/>
        <v>2.4123615425827545</v>
      </c>
      <c r="AR13" s="5">
        <f t="shared" ref="AR13" si="15">AR3*AR4*(AR5+AR6*AR7)/(AR8*(AR7+AR5) +AR7*AR9*AR10)</f>
        <v>1.4658769551388868</v>
      </c>
      <c r="AS13" s="5">
        <f t="shared" si="14"/>
        <v>1.4308060718366036</v>
      </c>
      <c r="AT13" s="5">
        <f t="shared" si="14"/>
        <v>1.6638702624673789</v>
      </c>
      <c r="AU13" s="5">
        <f t="shared" si="14"/>
        <v>1.3805832681614265</v>
      </c>
    </row>
    <row r="14" spans="1:47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47" x14ac:dyDescent="0.2">
      <c r="A15" s="5" t="s">
        <v>32</v>
      </c>
      <c r="B15" s="5"/>
      <c r="C15" s="1">
        <f>C6*C11*C4*C4</f>
        <v>3.2652259451627624E-8</v>
      </c>
      <c r="D15" s="1">
        <f t="shared" ref="D15:AN15" si="16">D6*D11*D4*D4</f>
        <v>9.0495335992129587E-8</v>
      </c>
      <c r="E15" s="1">
        <f t="shared" si="16"/>
        <v>4.4030234427357099E-8</v>
      </c>
      <c r="F15" s="1">
        <f t="shared" si="16"/>
        <v>1.2489193993344463E-8</v>
      </c>
      <c r="G15" s="1">
        <f t="shared" si="16"/>
        <v>1.8869985467953606E-7</v>
      </c>
      <c r="H15" s="1">
        <f t="shared" si="16"/>
        <v>5.2037868202730801E-8</v>
      </c>
      <c r="I15" s="1">
        <f t="shared" si="16"/>
        <v>1.4099501320087709E-7</v>
      </c>
      <c r="J15" s="1">
        <f t="shared" si="16"/>
        <v>1.2566521303454697E-7</v>
      </c>
      <c r="K15" s="1" t="e">
        <f t="shared" si="16"/>
        <v>#DIV/0!</v>
      </c>
      <c r="L15" s="1">
        <f t="shared" si="16"/>
        <v>5.3981142828839491E-8</v>
      </c>
      <c r="M15" s="1">
        <f t="shared" si="16"/>
        <v>1.2507740090125464E-8</v>
      </c>
      <c r="N15" s="1">
        <f t="shared" si="16"/>
        <v>0</v>
      </c>
      <c r="O15" s="1">
        <f t="shared" si="16"/>
        <v>8.0122910877451846E-8</v>
      </c>
      <c r="P15" s="1">
        <f t="shared" si="16"/>
        <v>3.554343585412651E-8</v>
      </c>
      <c r="Q15" s="1">
        <f t="shared" si="16"/>
        <v>5.8567759402152435E-8</v>
      </c>
      <c r="R15" s="1">
        <f t="shared" ref="R15" si="17">R6*R11*R4*R4</f>
        <v>1.7628699567556155E-8</v>
      </c>
      <c r="S15" s="1">
        <f t="shared" si="16"/>
        <v>9.0040230408264552E-8</v>
      </c>
      <c r="T15" s="1">
        <f t="shared" si="16"/>
        <v>1.3074908725279177E-8</v>
      </c>
      <c r="U15" s="3" t="s">
        <v>49</v>
      </c>
      <c r="V15" s="1">
        <f t="shared" si="16"/>
        <v>4.1674571855308171E-10</v>
      </c>
      <c r="W15" s="1">
        <f t="shared" si="16"/>
        <v>6.3015747648905425E-8</v>
      </c>
      <c r="X15" s="1">
        <f t="shared" si="16"/>
        <v>2.594259605414629E-7</v>
      </c>
      <c r="Y15" t="s">
        <v>49</v>
      </c>
      <c r="Z15" s="1">
        <f t="shared" si="16"/>
        <v>3.0600057114519163E-8</v>
      </c>
      <c r="AA15" s="1">
        <f t="shared" si="16"/>
        <v>1.2025226262436446E-7</v>
      </c>
      <c r="AB15" s="1">
        <f t="shared" si="16"/>
        <v>1.1656223246292277E-6</v>
      </c>
      <c r="AC15" s="1">
        <f t="shared" si="16"/>
        <v>3.7102187986171635E-7</v>
      </c>
      <c r="AD15" s="1">
        <f t="shared" si="16"/>
        <v>9.4769156383529941E-9</v>
      </c>
      <c r="AE15" s="1">
        <f t="shared" si="16"/>
        <v>1.8664046913592663E-8</v>
      </c>
      <c r="AF15" s="1">
        <f t="shared" si="16"/>
        <v>6.5132530300770589E-7</v>
      </c>
      <c r="AG15" s="1">
        <f t="shared" si="16"/>
        <v>1.0489079414509734E-7</v>
      </c>
      <c r="AH15" s="1">
        <f t="shared" si="16"/>
        <v>2.5934938166631935E-8</v>
      </c>
      <c r="AI15" s="1">
        <f t="shared" si="16"/>
        <v>1.1918619487445307E-7</v>
      </c>
      <c r="AJ15" s="1">
        <f t="shared" ref="AJ15" si="18">AJ6*AJ11*AJ4*AJ4</f>
        <v>1.5018374300899428E-8</v>
      </c>
      <c r="AK15" s="1">
        <f t="shared" si="16"/>
        <v>3.0259189158303454E-8</v>
      </c>
      <c r="AL15" s="3" t="s">
        <v>49</v>
      </c>
      <c r="AM15" s="1">
        <f t="shared" si="16"/>
        <v>3.8611281668339046E-8</v>
      </c>
      <c r="AN15" s="1">
        <f t="shared" si="16"/>
        <v>2.3562126119652112E-8</v>
      </c>
      <c r="AO15" s="1">
        <f t="shared" ref="AO15" si="19">AO6*AO11*AO4*AO4</f>
        <v>3.3411881139038665E-8</v>
      </c>
      <c r="AP15" s="1">
        <f t="shared" ref="AP15:AU15" si="20">AP6*AP11*AP4*AP4</f>
        <v>1.0320030738019459E-7</v>
      </c>
      <c r="AQ15" s="1">
        <f t="shared" si="20"/>
        <v>1.1843957844350352E-8</v>
      </c>
      <c r="AR15" s="1">
        <f t="shared" ref="AR15" si="21">AR6*AR11*AR4*AR4</f>
        <v>1.7393805556410625E-7</v>
      </c>
      <c r="AS15" s="1">
        <f t="shared" si="20"/>
        <v>1.4517932348893485E-7</v>
      </c>
      <c r="AT15" s="1">
        <f t="shared" si="20"/>
        <v>1.3423119905733281E-7</v>
      </c>
      <c r="AU15" s="1">
        <f t="shared" si="20"/>
        <v>3.3409906767899148E-8</v>
      </c>
    </row>
    <row r="16" spans="1:47" x14ac:dyDescent="0.2">
      <c r="A16" s="5" t="s">
        <v>33</v>
      </c>
      <c r="B16" s="5"/>
      <c r="C16" s="1">
        <f>C4*(-C3*C6*C11*C4 +C6*C11*C8 +(1-C6)*C8 +C9*C10 +C5+C7*C6)</f>
        <v>3.8899835833301722E-4</v>
      </c>
      <c r="D16" s="1">
        <f t="shared" ref="D16:AN16" si="22">D4*(-D3*D6*D11*D4 +D6*D11*D8 +(1-D6)*D8 +D9*D10 +D5+D7*D6)</f>
        <v>4.3191530828625866E-4</v>
      </c>
      <c r="E16" s="1">
        <f t="shared" si="22"/>
        <v>4.0484740227419866E-4</v>
      </c>
      <c r="F16" s="1">
        <f t="shared" si="22"/>
        <v>1.7858076965319522E-4</v>
      </c>
      <c r="G16" s="1">
        <f t="shared" si="22"/>
        <v>9.177394932916561E-4</v>
      </c>
      <c r="H16" s="1">
        <f t="shared" si="22"/>
        <v>4.5981188609579984E-4</v>
      </c>
      <c r="I16" s="1">
        <f t="shared" si="22"/>
        <v>7.4703661054801576E-4</v>
      </c>
      <c r="J16" s="1">
        <f t="shared" si="22"/>
        <v>5.6237823050979776E-4</v>
      </c>
      <c r="K16" s="1" t="e">
        <f t="shared" si="22"/>
        <v>#DIV/0!</v>
      </c>
      <c r="L16" s="1">
        <f t="shared" si="22"/>
        <v>5.5469125955705364E-4</v>
      </c>
      <c r="M16" s="1">
        <f t="shared" si="22"/>
        <v>2.1713484778743299E-4</v>
      </c>
      <c r="N16" s="1">
        <f t="shared" si="22"/>
        <v>0</v>
      </c>
      <c r="O16" s="1">
        <f t="shared" si="22"/>
        <v>6.9543139459444375E-4</v>
      </c>
      <c r="P16" s="1">
        <f t="shared" si="22"/>
        <v>4.6743474472665651E-4</v>
      </c>
      <c r="Q16" s="1">
        <f t="shared" si="22"/>
        <v>6.0124842144292144E-4</v>
      </c>
      <c r="R16" s="1">
        <f t="shared" ref="R16" si="23">R4*(-R3*R6*R11*R4 +R6*R11*R8 +(1-R6)*R8 +R9*R10 +R5+R7*R6)</f>
        <v>1.7101169819026254E-4</v>
      </c>
      <c r="S16" s="1">
        <f t="shared" si="22"/>
        <v>5.862296577465062E-4</v>
      </c>
      <c r="T16" s="1">
        <f t="shared" si="22"/>
        <v>1.6080884716100017E-4</v>
      </c>
      <c r="U16" s="3" t="s">
        <v>49</v>
      </c>
      <c r="V16" s="1">
        <f t="shared" si="22"/>
        <v>2.5820577169727512E-5</v>
      </c>
      <c r="W16" s="1">
        <f t="shared" si="22"/>
        <v>4.6767155002405897E-4</v>
      </c>
      <c r="X16" s="1">
        <f t="shared" si="22"/>
        <v>1.1757703658704184E-3</v>
      </c>
      <c r="Y16" t="s">
        <v>49</v>
      </c>
      <c r="Z16" s="1">
        <f t="shared" si="22"/>
        <v>3.8510249585837906E-4</v>
      </c>
      <c r="AA16" s="1">
        <f t="shared" si="22"/>
        <v>8.3749277931022118E-4</v>
      </c>
      <c r="AB16" s="1">
        <f t="shared" si="22"/>
        <v>2.3605237212149291E-3</v>
      </c>
      <c r="AC16" s="1">
        <f t="shared" si="22"/>
        <v>1.0425614473108171E-3</v>
      </c>
      <c r="AD16" s="1">
        <f t="shared" si="22"/>
        <v>2.263203578770429E-4</v>
      </c>
      <c r="AE16" s="1">
        <f t="shared" si="22"/>
        <v>9.8701223026374769E-5</v>
      </c>
      <c r="AF16" s="1">
        <f t="shared" si="22"/>
        <v>1.0380296031075246E-3</v>
      </c>
      <c r="AG16" s="1">
        <f t="shared" si="22"/>
        <v>8.3705819672171499E-4</v>
      </c>
      <c r="AH16" s="1">
        <f t="shared" si="22"/>
        <v>3.4542629715893496E-4</v>
      </c>
      <c r="AI16" s="1">
        <f t="shared" si="22"/>
        <v>7.1957943021112468E-4</v>
      </c>
      <c r="AJ16" s="1">
        <f t="shared" ref="AJ16" si="24">AJ4*(-AJ3*AJ6*AJ11*AJ4 +AJ6*AJ11*AJ8 +(1-AJ6)*AJ8 +AJ9*AJ10 +AJ5+AJ7*AJ6)</f>
        <v>1.7112862230143057E-4</v>
      </c>
      <c r="AK16" s="1">
        <f t="shared" si="22"/>
        <v>3.6213597606273034E-4</v>
      </c>
      <c r="AL16" s="3" t="s">
        <v>49</v>
      </c>
      <c r="AM16" s="1">
        <f t="shared" si="22"/>
        <v>2.945844136561333E-4</v>
      </c>
      <c r="AN16" s="1">
        <f t="shared" si="22"/>
        <v>3.9737985325103613E-4</v>
      </c>
      <c r="AO16" s="1">
        <f t="shared" ref="AO16" si="25">AO4*(-AO3*AO6*AO11*AO4 +AO6*AO11*AO8 +(1-AO6)*AO8 +AO9*AO10 +AO5+AO7*AO6)</f>
        <v>3.7087245286353688E-4</v>
      </c>
      <c r="AP16" s="1">
        <f t="shared" ref="AP16:AU16" si="26">AP4*(-AP3*AP6*AP11*AP4 +AP6*AP11*AP8 +(1-AP6)*AP8 +AP9*AP10 +AP5+AP7*AP6)</f>
        <v>5.289588377611628E-4</v>
      </c>
      <c r="AQ16" s="1">
        <f t="shared" si="26"/>
        <v>1.3677102807157094E-4</v>
      </c>
      <c r="AR16" s="1">
        <f t="shared" ref="AR16" si="27">AR4*(-AR3*AR6*AR11*AR4 +AR6*AR11*AR8 +(1-AR6)*AR8 +AR9*AR10 +AR5+AR7*AR6)</f>
        <v>9.1868600119522832E-4</v>
      </c>
      <c r="AS16" s="1">
        <f t="shared" si="26"/>
        <v>8.5266604218627799E-4</v>
      </c>
      <c r="AT16" s="1">
        <f t="shared" si="26"/>
        <v>7.3453742438678402E-4</v>
      </c>
      <c r="AU16" s="1">
        <f t="shared" si="26"/>
        <v>4.1821405528189259E-4</v>
      </c>
    </row>
    <row r="17" spans="1:47" x14ac:dyDescent="0.2">
      <c r="A17" s="5" t="s">
        <v>34</v>
      </c>
      <c r="B17" s="5"/>
      <c r="C17" s="1">
        <f>-C3*C4*(C5+C7*C6) + C8*C5 + C7*(C8+C9*C10)</f>
        <v>-6.1774152721937054E-3</v>
      </c>
      <c r="D17" s="1">
        <f t="shared" ref="D17:AN17" si="28">-D3*D4*(D5+D7*D6) + D8*D5 + D7*(D8+D9*D10)</f>
        <v>-1.4765902404830339E-2</v>
      </c>
      <c r="E17" s="1">
        <f t="shared" si="28"/>
        <v>-8.8531065833864237E-3</v>
      </c>
      <c r="F17" s="1">
        <f t="shared" si="28"/>
        <v>-1.2822993876298214E-2</v>
      </c>
      <c r="G17" s="1">
        <f t="shared" si="28"/>
        <v>-6.657270636841529E-3</v>
      </c>
      <c r="H17" s="1">
        <f t="shared" si="28"/>
        <v>-7.8192860381165689E-3</v>
      </c>
      <c r="I17" s="1">
        <f t="shared" si="28"/>
        <v>-8.1330469645656493E-3</v>
      </c>
      <c r="J17" s="1">
        <f t="shared" si="28"/>
        <v>-1.2961178440583759E-2</v>
      </c>
      <c r="K17" s="1" t="e">
        <f t="shared" si="28"/>
        <v>#DIV/0!</v>
      </c>
      <c r="L17" s="1">
        <f t="shared" si="28"/>
        <v>-3.3660770745090988E-3</v>
      </c>
      <c r="M17" s="1">
        <f t="shared" si="28"/>
        <v>-8.7076749058511271E-3</v>
      </c>
      <c r="N17" s="1">
        <f t="shared" si="28"/>
        <v>1.1973214285714287E-2</v>
      </c>
      <c r="O17" s="1">
        <f t="shared" si="28"/>
        <v>-2.5346591206702254E-3</v>
      </c>
      <c r="P17" s="1">
        <f t="shared" si="28"/>
        <v>-2.2647136833285168E-3</v>
      </c>
      <c r="Q17" s="1">
        <f t="shared" si="28"/>
        <v>-2.2042418243680677E-3</v>
      </c>
      <c r="R17" s="1">
        <f t="shared" ref="R17" si="29">-R3*R4*(R5+R7*R6) + R8*R5 + R7*(R8+R9*R10)</f>
        <v>-1.6536060876187246E-2</v>
      </c>
      <c r="S17" s="1">
        <f t="shared" si="28"/>
        <v>-8.5621290849848802E-3</v>
      </c>
      <c r="T17" s="1">
        <f t="shared" si="28"/>
        <v>-1.5118456473113629E-2</v>
      </c>
      <c r="U17" s="3" t="s">
        <v>49</v>
      </c>
      <c r="V17" s="1">
        <f t="shared" si="28"/>
        <v>-1.6813668651056518E-2</v>
      </c>
      <c r="W17" s="1">
        <f t="shared" si="28"/>
        <v>-9.6479840556614026E-3</v>
      </c>
      <c r="X17" s="1">
        <f t="shared" si="28"/>
        <v>-4.3124475244066558E-3</v>
      </c>
      <c r="Y17" t="s">
        <v>49</v>
      </c>
      <c r="Z17" s="1">
        <f t="shared" si="28"/>
        <v>-5.5935077730933456E-3</v>
      </c>
      <c r="AA17" s="1">
        <f t="shared" si="28"/>
        <v>-3.03464107661028E-3</v>
      </c>
      <c r="AB17" s="1">
        <f t="shared" si="28"/>
        <v>-5.7741894190384193E-3</v>
      </c>
      <c r="AC17" s="1">
        <f t="shared" si="28"/>
        <v>-1.1461795123729608E-2</v>
      </c>
      <c r="AD17" s="1">
        <f t="shared" si="28"/>
        <v>-4.1160043572707385E-3</v>
      </c>
      <c r="AE17" s="1">
        <f t="shared" si="28"/>
        <v>-2.3310505709897095E-2</v>
      </c>
      <c r="AF17" s="1">
        <f t="shared" si="28"/>
        <v>-1.6557536373864284E-2</v>
      </c>
      <c r="AG17" s="1">
        <f t="shared" si="28"/>
        <v>-1.0046208788096391E-3</v>
      </c>
      <c r="AH17" s="1">
        <f t="shared" si="28"/>
        <v>-6.2709649545934967E-3</v>
      </c>
      <c r="AI17" s="1">
        <f t="shared" si="28"/>
        <v>-6.9969098428907025E-3</v>
      </c>
      <c r="AJ17" s="1">
        <f t="shared" ref="AJ17" si="30">-AJ3*AJ4*(AJ5+AJ7*AJ6) + AJ8*AJ5 + AJ7*(AJ8+AJ9*AJ10)</f>
        <v>-1.5237485737280223E-2</v>
      </c>
      <c r="AK17" s="1">
        <f t="shared" si="28"/>
        <v>-7.0269442735487759E-3</v>
      </c>
      <c r="AL17" s="3" t="s">
        <v>49</v>
      </c>
      <c r="AM17" s="1">
        <f t="shared" si="28"/>
        <v>-1.4006389284729531E-2</v>
      </c>
      <c r="AN17" s="1">
        <f t="shared" si="28"/>
        <v>-9.5384736564892679E-4</v>
      </c>
      <c r="AO17" s="1">
        <f t="shared" ref="AO17" si="31">-AO3*AO4*(AO5+AO7*AO6) + AO8*AO5 + AO7*(AO8+AO9*AO10)</f>
        <v>-7.6601071877803271E-3</v>
      </c>
      <c r="AP17" s="1">
        <f t="shared" ref="AP17:AU17" si="32">-AP3*AP4*(AP5+AP7*AP6) + AP8*AP5 + AP7*(AP8+AP9*AP10)</f>
        <v>-1.224071372456278E-2</v>
      </c>
      <c r="AQ17" s="1">
        <f t="shared" si="32"/>
        <v>-1.6910507398245303E-2</v>
      </c>
      <c r="AR17" s="1">
        <f t="shared" ref="AR17" si="33">-AR3*AR4*(AR5+AR7*AR6) + AR8*AR5 + AR7*(AR8+AR9*AR10)</f>
        <v>-5.5780446146539934E-3</v>
      </c>
      <c r="AS17" s="1">
        <f t="shared" si="32"/>
        <v>-5.1581334136864779E-3</v>
      </c>
      <c r="AT17" s="1">
        <f t="shared" si="32"/>
        <v>-7.9486609104353154E-3</v>
      </c>
      <c r="AU17" s="1">
        <f t="shared" si="32"/>
        <v>-4.5568050232542238E-3</v>
      </c>
    </row>
    <row r="18" spans="1:47" x14ac:dyDescent="0.2">
      <c r="A18" s="5" t="s">
        <v>35</v>
      </c>
      <c r="B18" s="5"/>
      <c r="C18" s="1">
        <f>(-C16 + (C16^2-4*C15*C17)^(0.5))/(2*C15)</f>
        <v>15.859199999999609</v>
      </c>
      <c r="D18" s="1">
        <f t="shared" ref="D18:AN18" si="34">(-D16 + (D16^2-4*D15*D17)^(0.5))/(2*D15)</f>
        <v>33.945600000000326</v>
      </c>
      <c r="E18" s="1">
        <f t="shared" si="34"/>
        <v>21.815999999999345</v>
      </c>
      <c r="F18" s="1">
        <f t="shared" si="34"/>
        <v>71.447999999999809</v>
      </c>
      <c r="G18" s="1">
        <f t="shared" si="34"/>
        <v>7.2431999999999821</v>
      </c>
      <c r="H18" s="1">
        <f t="shared" si="34"/>
        <v>16.97280000000011</v>
      </c>
      <c r="I18" s="1">
        <f t="shared" si="34"/>
        <v>10.864800000000098</v>
      </c>
      <c r="J18" s="1">
        <f t="shared" si="34"/>
        <v>22.929599999999869</v>
      </c>
      <c r="K18" s="1" t="e">
        <f t="shared" si="34"/>
        <v>#DIV/0!</v>
      </c>
      <c r="L18" s="1">
        <f t="shared" si="34"/>
        <v>6.0647999999994813</v>
      </c>
      <c r="M18" s="1">
        <f t="shared" si="34"/>
        <v>40.010400000000722</v>
      </c>
      <c r="N18" s="1" t="e">
        <f t="shared" si="34"/>
        <v>#DIV/0!</v>
      </c>
      <c r="O18" s="1">
        <f t="shared" si="34"/>
        <v>3.6432000000003204</v>
      </c>
      <c r="P18" s="1">
        <f t="shared" si="34"/>
        <v>4.8431999999996309</v>
      </c>
      <c r="Q18" s="1">
        <f t="shared" si="34"/>
        <v>3.6648000000001182</v>
      </c>
      <c r="R18" s="1">
        <f t="shared" ref="R18" si="35">(-R16 + (R16^2-4*R15*R17)^(0.5))/(2*R15)</f>
        <v>95.750400000000369</v>
      </c>
      <c r="S18" s="1">
        <f t="shared" si="34"/>
        <v>14.572799999999916</v>
      </c>
      <c r="T18" s="1">
        <f t="shared" si="34"/>
        <v>93.307199999999611</v>
      </c>
      <c r="U18" s="3" t="s">
        <v>49</v>
      </c>
      <c r="V18" s="1">
        <f t="shared" si="34"/>
        <v>644.46959999999774</v>
      </c>
      <c r="W18" s="1">
        <f t="shared" si="34"/>
        <v>20.572800000000047</v>
      </c>
      <c r="X18" s="1">
        <f t="shared" si="34"/>
        <v>3.6647999999998615</v>
      </c>
      <c r="Y18" t="s">
        <v>49</v>
      </c>
      <c r="Z18" s="1">
        <f t="shared" si="34"/>
        <v>14.507999999999829</v>
      </c>
      <c r="AA18" s="1">
        <f t="shared" si="34"/>
        <v>3.6215999999999262</v>
      </c>
      <c r="AB18" s="1">
        <f t="shared" si="34"/>
        <v>2.4431999999999512</v>
      </c>
      <c r="AC18" s="1">
        <f t="shared" si="34"/>
        <v>10.951199999999838</v>
      </c>
      <c r="AD18" s="1">
        <f t="shared" si="34"/>
        <v>18.172799999999754</v>
      </c>
      <c r="AE18" s="1">
        <f t="shared" si="34"/>
        <v>226.47360000000018</v>
      </c>
      <c r="AF18" s="1">
        <f t="shared" si="34"/>
        <v>15.794399999999985</v>
      </c>
      <c r="AG18" s="1">
        <f t="shared" si="34"/>
        <v>1.199999999999837</v>
      </c>
      <c r="AH18" s="1">
        <f t="shared" si="34"/>
        <v>18.129600000000153</v>
      </c>
      <c r="AI18" s="1">
        <f t="shared" si="34"/>
        <v>9.7080000000002986</v>
      </c>
      <c r="AJ18" s="1">
        <f t="shared" ref="AJ18" si="36">(-AJ16 + (AJ16^2-4*AJ15*AJ17)^(0.5))/(2*AJ15)</f>
        <v>88.355999999999611</v>
      </c>
      <c r="AK18" s="1">
        <f t="shared" si="34"/>
        <v>19.372800000000272</v>
      </c>
      <c r="AL18" s="3" t="s">
        <v>49</v>
      </c>
      <c r="AM18" s="1">
        <f t="shared" si="34"/>
        <v>47.25360000000002</v>
      </c>
      <c r="AN18" s="1">
        <f t="shared" si="34"/>
        <v>2.3999999999998733</v>
      </c>
      <c r="AO18" s="1">
        <f t="shared" ref="AO18" si="37">(-AO16 + (AO16^2-4*AO15*AO17)^(0.5))/(2*AO15)</f>
        <v>20.615999999999826</v>
      </c>
      <c r="AP18" s="1">
        <f t="shared" ref="AP18:AU18" si="38">(-AP16 + (AP16^2-4*AP15*AP17)^(0.5))/(2*AP15)</f>
        <v>23.037599999999866</v>
      </c>
      <c r="AQ18" s="1">
        <f t="shared" si="38"/>
        <v>122.34480000000012</v>
      </c>
      <c r="AR18" s="1">
        <f t="shared" ref="AR18" si="39">(-AR16 + (AR16^2-4*AR15*AR17)^(0.5))/(2*AR15)</f>
        <v>6.0648000000000506</v>
      </c>
      <c r="AS18" s="1">
        <f t="shared" si="38"/>
        <v>6.0432000000002111</v>
      </c>
      <c r="AT18" s="1">
        <f t="shared" si="38"/>
        <v>10.799999999999985</v>
      </c>
      <c r="AU18" s="1">
        <f t="shared" si="38"/>
        <v>10.88639999999952</v>
      </c>
    </row>
    <row r="19" spans="1:47" x14ac:dyDescent="0.2">
      <c r="A19" s="5" t="s">
        <v>36</v>
      </c>
      <c r="B19" s="5"/>
      <c r="C19" s="1">
        <f>(-C16 - (C16^2-4*C15*C17)^(0.5))/(2*C15)</f>
        <v>-11929.226448269452</v>
      </c>
      <c r="D19" s="1">
        <f t="shared" ref="D19:AN19" si="40">(-D16 - (D16^2-4*D15*D17)^(0.5))/(2*D15)</f>
        <v>-4806.7364134826148</v>
      </c>
      <c r="E19" s="1">
        <f t="shared" si="40"/>
        <v>-9216.5751817193832</v>
      </c>
      <c r="F19" s="1">
        <f t="shared" si="40"/>
        <v>-14370.270626052696</v>
      </c>
      <c r="G19" s="1">
        <f t="shared" si="40"/>
        <v>-4870.7312766083714</v>
      </c>
      <c r="H19" s="1">
        <f t="shared" si="40"/>
        <v>-8853.0743156203152</v>
      </c>
      <c r="I19" s="1">
        <f t="shared" si="40"/>
        <v>-5309.1841773222668</v>
      </c>
      <c r="J19" s="1">
        <f t="shared" si="40"/>
        <v>-4498.1396993549652</v>
      </c>
      <c r="K19" s="1" t="e">
        <f t="shared" si="40"/>
        <v>#DIV/0!</v>
      </c>
      <c r="L19" s="1">
        <f t="shared" si="40"/>
        <v>-10281.713489318026</v>
      </c>
      <c r="M19" s="1">
        <f t="shared" si="40"/>
        <v>-17400.048762074322</v>
      </c>
      <c r="N19" s="1" t="e">
        <f t="shared" si="40"/>
        <v>#DIV/0!</v>
      </c>
      <c r="O19" s="1">
        <f t="shared" si="40"/>
        <v>-8683.2004824121123</v>
      </c>
      <c r="P19" s="1">
        <f t="shared" si="40"/>
        <v>-13155.928161089614</v>
      </c>
      <c r="Q19" s="1">
        <f t="shared" si="40"/>
        <v>-10269.524849630392</v>
      </c>
      <c r="R19" s="1">
        <f t="shared" ref="R19" si="41">(-R16 - (R16^2-4*R15*R17)^(0.5))/(2*R15)</f>
        <v>-9796.5055541120091</v>
      </c>
      <c r="S19" s="1">
        <f t="shared" si="40"/>
        <v>-6525.3253279355331</v>
      </c>
      <c r="T19" s="1">
        <f t="shared" si="40"/>
        <v>-12392.348863678348</v>
      </c>
      <c r="U19" s="3" t="s">
        <v>49</v>
      </c>
      <c r="V19" s="1">
        <f t="shared" si="40"/>
        <v>-62602.099925213995</v>
      </c>
      <c r="W19" s="1">
        <f t="shared" si="40"/>
        <v>-7442.0756381430683</v>
      </c>
      <c r="X19" s="1">
        <f t="shared" si="40"/>
        <v>-4535.8649060202306</v>
      </c>
      <c r="Y19" t="s">
        <v>49</v>
      </c>
      <c r="Z19" s="1">
        <f t="shared" si="40"/>
        <v>-12599.533394467484</v>
      </c>
      <c r="AA19" s="1">
        <f t="shared" si="40"/>
        <v>-6968.0874739297242</v>
      </c>
      <c r="AB19" s="1">
        <f t="shared" si="40"/>
        <v>-2027.5620325221782</v>
      </c>
      <c r="AC19" s="1">
        <f t="shared" si="40"/>
        <v>-2820.9241528064231</v>
      </c>
      <c r="AD19" s="1">
        <f t="shared" si="40"/>
        <v>-23899.398138877812</v>
      </c>
      <c r="AE19" s="1">
        <f t="shared" si="40"/>
        <v>-5514.7813010748714</v>
      </c>
      <c r="AF19" s="1">
        <f t="shared" si="40"/>
        <v>-1609.5135420540339</v>
      </c>
      <c r="AG19" s="1">
        <f t="shared" si="40"/>
        <v>-7981.4827649850495</v>
      </c>
      <c r="AH19" s="1">
        <f t="shared" si="40"/>
        <v>-13337.085478728979</v>
      </c>
      <c r="AI19" s="1">
        <f t="shared" si="40"/>
        <v>-6047.1474112431115</v>
      </c>
      <c r="AJ19" s="1">
        <f t="shared" ref="AJ19" si="42">(-AJ16 - (AJ16^2-4*AJ15*AJ17)^(0.5))/(2*AJ15)</f>
        <v>-11482.972945402802</v>
      </c>
      <c r="AK19" s="1">
        <f t="shared" si="40"/>
        <v>-11987.174520270362</v>
      </c>
      <c r="AL19" s="3" t="s">
        <v>49</v>
      </c>
      <c r="AM19" s="1">
        <f t="shared" si="40"/>
        <v>-7676.7442806393392</v>
      </c>
      <c r="AN19" s="1">
        <f t="shared" si="40"/>
        <v>-16867.595069115578</v>
      </c>
      <c r="AO19" s="1">
        <f t="shared" ref="AO19" si="43">(-AO16 - (AO16^2-4*AO15*AO17)^(0.5))/(2*AO15)</f>
        <v>-11120.633126249351</v>
      </c>
      <c r="AP19" s="1">
        <f t="shared" ref="AP19:AU19" si="44">(-AP16 - (AP16^2-4*AP15*AP17)^(0.5))/(2*AP15)</f>
        <v>-5148.5924669293645</v>
      </c>
      <c r="AQ19" s="1">
        <f t="shared" si="44"/>
        <v>-11670.091749877203</v>
      </c>
      <c r="AR19" s="1">
        <f t="shared" ref="AR19" si="45">(-AR16 - (AR16^2-4*AR15*AR17)^(0.5))/(2*AR15)</f>
        <v>-5287.7496976251741</v>
      </c>
      <c r="AS19" s="1">
        <f t="shared" si="44"/>
        <v>-5879.2352062381733</v>
      </c>
      <c r="AT19" s="1">
        <f t="shared" si="44"/>
        <v>-5482.9810543691001</v>
      </c>
      <c r="AU19" s="1">
        <f t="shared" si="44"/>
        <v>-12528.552438018409</v>
      </c>
    </row>
    <row r="20" spans="1:47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A21" s="5" t="s">
        <v>37</v>
      </c>
      <c r="B21" s="5" t="s">
        <v>38</v>
      </c>
      <c r="C21" s="1">
        <f>C3-C22-C23</f>
        <v>4499.4121266238062</v>
      </c>
      <c r="D21" s="1">
        <f t="shared" ref="D21:AN21" si="46">D3-D22-D23</f>
        <v>1844.9210161613835</v>
      </c>
      <c r="E21" s="1">
        <f t="shared" si="46"/>
        <v>3490.5683398373899</v>
      </c>
      <c r="F21" s="1">
        <f t="shared" si="46"/>
        <v>5486.7048207255002</v>
      </c>
      <c r="G21" s="1">
        <f t="shared" si="46"/>
        <v>1838.3603553360999</v>
      </c>
      <c r="H21" s="1">
        <f t="shared" si="46"/>
        <v>3347.2380554570182</v>
      </c>
      <c r="I21" s="1">
        <f t="shared" si="46"/>
        <v>2008.3370221769858</v>
      </c>
      <c r="J21" s="1">
        <f t="shared" si="46"/>
        <v>1718.0161562949738</v>
      </c>
      <c r="K21" s="1" t="e">
        <f t="shared" si="46"/>
        <v>#DIV/0!</v>
      </c>
      <c r="L21" s="1">
        <f t="shared" si="46"/>
        <v>3864.4192685086596</v>
      </c>
      <c r="M21" s="1">
        <f t="shared" si="46"/>
        <v>6588.2486388848338</v>
      </c>
      <c r="N21" s="1">
        <f t="shared" si="46"/>
        <v>6070.3339999999998</v>
      </c>
      <c r="O21" s="1">
        <f t="shared" si="46"/>
        <v>3260.6329829661877</v>
      </c>
      <c r="P21" s="1">
        <f t="shared" si="46"/>
        <v>4938.7773267205284</v>
      </c>
      <c r="Q21" s="1">
        <f t="shared" si="46"/>
        <v>3854.9681535411505</v>
      </c>
      <c r="R21" s="1">
        <f t="shared" ref="R21" si="47">R3-R22-R23</f>
        <v>3782.1770500583575</v>
      </c>
      <c r="S21" s="1">
        <f t="shared" si="46"/>
        <v>2470.1073149469044</v>
      </c>
      <c r="T21" s="1">
        <f t="shared" si="46"/>
        <v>4761.5441346772495</v>
      </c>
      <c r="U21" s="3" t="s">
        <v>49</v>
      </c>
      <c r="V21" s="1">
        <f t="shared" si="46"/>
        <v>24194.033634439213</v>
      </c>
      <c r="W21" s="1">
        <f t="shared" si="46"/>
        <v>2822.4707882132516</v>
      </c>
      <c r="X21" s="1">
        <f t="shared" si="46"/>
        <v>1706.7052884433895</v>
      </c>
      <c r="Y21" t="s">
        <v>49</v>
      </c>
      <c r="Z21" s="1">
        <f t="shared" si="46"/>
        <v>4748.4881379121261</v>
      </c>
      <c r="AA21" s="1">
        <f t="shared" si="46"/>
        <v>2618.0115376433996</v>
      </c>
      <c r="AB21" s="1">
        <f t="shared" si="46"/>
        <v>764.32748570298429</v>
      </c>
      <c r="AC21" s="1">
        <f t="shared" si="46"/>
        <v>1073.7043968566552</v>
      </c>
      <c r="AD21" s="1">
        <f t="shared" si="46"/>
        <v>8990.4869208418932</v>
      </c>
      <c r="AE21" s="1">
        <f t="shared" si="46"/>
        <v>2219.0026523203132</v>
      </c>
      <c r="AF21" s="1">
        <f t="shared" si="46"/>
        <v>621.44039454748349</v>
      </c>
      <c r="AG21" s="1">
        <f t="shared" si="46"/>
        <v>2992.4712413323023</v>
      </c>
      <c r="AH21" s="1">
        <f t="shared" si="46"/>
        <v>5031.0741072077335</v>
      </c>
      <c r="AI21" s="1">
        <f t="shared" si="46"/>
        <v>2283.4997980855346</v>
      </c>
      <c r="AJ21" s="1">
        <f t="shared" ref="AJ21" si="48">AJ3-AJ22-AJ23</f>
        <v>4413.7755884051476</v>
      </c>
      <c r="AK21" s="1">
        <f t="shared" si="46"/>
        <v>4526.7492712220846</v>
      </c>
      <c r="AL21" s="3" t="s">
        <v>49</v>
      </c>
      <c r="AM21" s="1">
        <f t="shared" si="46"/>
        <v>2940.0696294662312</v>
      </c>
      <c r="AN21" s="1">
        <f t="shared" si="46"/>
        <v>6323.8020078692352</v>
      </c>
      <c r="AO21" s="1">
        <f t="shared" ref="AO21" si="49">AO3-AO22-AO23</f>
        <v>4203.5316463433855</v>
      </c>
      <c r="AP21" s="1">
        <f t="shared" ref="AP21:AU21" si="50">AP3-AP22-AP23</f>
        <v>1963.0643781036858</v>
      </c>
      <c r="AQ21" s="1">
        <f t="shared" si="50"/>
        <v>4511.8407894739748</v>
      </c>
      <c r="AR21" s="1">
        <f t="shared" ref="AR21" si="51">AR3-AR22-AR23</f>
        <v>1992.7963147401094</v>
      </c>
      <c r="AS21" s="1">
        <f t="shared" si="50"/>
        <v>2214.5000401304997</v>
      </c>
      <c r="AT21" s="1">
        <f t="shared" si="50"/>
        <v>2073.4700639060552</v>
      </c>
      <c r="AU21" s="1">
        <f t="shared" si="50"/>
        <v>4715.5070228324348</v>
      </c>
    </row>
    <row r="22" spans="1:47" x14ac:dyDescent="0.2">
      <c r="A22" s="5" t="s">
        <v>39</v>
      </c>
      <c r="B22" s="5" t="s">
        <v>40</v>
      </c>
      <c r="C22" s="1">
        <f>((1-C6)*C8 + C9*C10)*C23/(C5+C6*C7+C6*C11*C4*C23)</f>
        <v>3869.9946733761931</v>
      </c>
      <c r="D22" s="1">
        <f t="shared" ref="D22:AN22" si="52">((1-D6)*D8 + D9*D10)*D23/(D5+D6*D7+D6*D11*D4*D23)</f>
        <v>5541.3353838386165</v>
      </c>
      <c r="E22" s="1">
        <f t="shared" si="52"/>
        <v>4773.1176601626112</v>
      </c>
      <c r="F22" s="1">
        <f t="shared" si="52"/>
        <v>12964.357179274499</v>
      </c>
      <c r="G22" s="1">
        <f t="shared" si="52"/>
        <v>1734.7024446639002</v>
      </c>
      <c r="H22" s="1">
        <f t="shared" si="52"/>
        <v>3878.8591445429815</v>
      </c>
      <c r="I22" s="1">
        <f t="shared" si="52"/>
        <v>2450.8361778230137</v>
      </c>
      <c r="J22" s="1">
        <f t="shared" si="52"/>
        <v>4130.8782437050259</v>
      </c>
      <c r="K22" s="1" t="e">
        <f t="shared" si="52"/>
        <v>#DIV/0!</v>
      </c>
      <c r="L22" s="1">
        <f t="shared" si="52"/>
        <v>1640.9679314913408</v>
      </c>
      <c r="M22" s="1">
        <f t="shared" si="52"/>
        <v>8808.6929611151645</v>
      </c>
      <c r="N22" s="1">
        <f t="shared" si="52"/>
        <v>0</v>
      </c>
      <c r="O22" s="1">
        <f t="shared" si="52"/>
        <v>1014.3778170338122</v>
      </c>
      <c r="P22" s="1">
        <f t="shared" si="52"/>
        <v>1360.8534732794724</v>
      </c>
      <c r="Q22" s="1">
        <f t="shared" si="52"/>
        <v>1031.8390464588495</v>
      </c>
      <c r="R22" s="1">
        <f t="shared" ref="R22" si="53">((1-R6)*R8 + R9*R10)*R23/(R5+R6*R7+R6*R11*R4*R23)</f>
        <v>14047.016549941642</v>
      </c>
      <c r="S22" s="1">
        <f t="shared" si="52"/>
        <v>3228.3358850530954</v>
      </c>
      <c r="T22" s="1">
        <f t="shared" si="52"/>
        <v>14923.870665322753</v>
      </c>
      <c r="U22" s="3" t="s">
        <v>49</v>
      </c>
      <c r="V22" s="1">
        <f t="shared" si="52"/>
        <v>92878.944765560795</v>
      </c>
      <c r="W22" s="1">
        <f t="shared" si="52"/>
        <v>4347.0904117867485</v>
      </c>
      <c r="X22" s="1">
        <f t="shared" si="52"/>
        <v>958.82591155661066</v>
      </c>
      <c r="Y22" t="s">
        <v>49</v>
      </c>
      <c r="Z22" s="1">
        <f t="shared" si="52"/>
        <v>3620.2338620878736</v>
      </c>
      <c r="AA22" s="1">
        <f t="shared" si="52"/>
        <v>991.2488623566004</v>
      </c>
      <c r="AB22" s="1">
        <f t="shared" si="52"/>
        <v>605.49331429701567</v>
      </c>
      <c r="AC22" s="1">
        <f t="shared" si="52"/>
        <v>2127.134403143345</v>
      </c>
      <c r="AD22" s="1">
        <f t="shared" si="52"/>
        <v>4788.2942791581072</v>
      </c>
      <c r="AE22" s="1">
        <f t="shared" si="52"/>
        <v>19114.745747679688</v>
      </c>
      <c r="AF22" s="1">
        <f t="shared" si="52"/>
        <v>2313.9472054525163</v>
      </c>
      <c r="AG22" s="1">
        <f t="shared" si="52"/>
        <v>351.47675866769822</v>
      </c>
      <c r="AH22" s="1">
        <f t="shared" si="52"/>
        <v>4408.0162927922656</v>
      </c>
      <c r="AI22" s="1">
        <f t="shared" si="52"/>
        <v>2293.9002019144655</v>
      </c>
      <c r="AJ22" s="1">
        <f t="shared" ref="AJ22" si="54">((1-AJ6)*AJ8 + AJ9*AJ10)*AJ23/(AJ5+AJ6*AJ7+AJ6*AJ11*AJ4*AJ23)</f>
        <v>14033.612411594851</v>
      </c>
      <c r="AK22" s="1">
        <f t="shared" si="52"/>
        <v>4572.1039287779158</v>
      </c>
      <c r="AL22" s="3" t="s">
        <v>49</v>
      </c>
      <c r="AM22" s="1">
        <f t="shared" si="52"/>
        <v>8049.8327705337697</v>
      </c>
      <c r="AN22" s="1">
        <f t="shared" si="52"/>
        <v>704.10599213076557</v>
      </c>
      <c r="AO22" s="1">
        <f t="shared" ref="AO22" si="55">((1-AO6)*AO8 + AO9*AO10)*AO23/(AO5+AO6*AO7+AO6*AO11*AO4*AO23)</f>
        <v>4742.3963536566143</v>
      </c>
      <c r="AP22" s="1">
        <f t="shared" ref="AP22:AU22" si="56">((1-AP6)*AP8 + AP9*AP10)*AP23/(AP5+AP6*AP7+AP6*AP11*AP4*AP23)</f>
        <v>4306.1560218963141</v>
      </c>
      <c r="AQ22" s="1">
        <f t="shared" si="56"/>
        <v>17521.566410526026</v>
      </c>
      <c r="AR22" s="1">
        <f t="shared" ref="AR22" si="57">((1-AR6)*AR8 + AR9*AR10)*AR23/(AR5+AR6*AR7+AR6*AR11*AR4*AR23)</f>
        <v>1514.2568852598904</v>
      </c>
      <c r="AS22" s="1">
        <f t="shared" si="56"/>
        <v>1532.8227598695005</v>
      </c>
      <c r="AT22" s="1">
        <f t="shared" si="56"/>
        <v>2454.9919360939443</v>
      </c>
      <c r="AU22" s="1">
        <f t="shared" si="56"/>
        <v>2823.0945771675665</v>
      </c>
    </row>
    <row r="23" spans="1:47" x14ac:dyDescent="0.2">
      <c r="A23" s="5" t="s">
        <v>41</v>
      </c>
      <c r="B23" s="5" t="s">
        <v>42</v>
      </c>
      <c r="C23" s="1">
        <f>IF(C13&gt;1, IF(C18&gt;0,C18,C19),0)</f>
        <v>15.859199999999609</v>
      </c>
      <c r="D23" s="1">
        <f t="shared" ref="D23:AN23" si="58">IF(D13&gt;1, IF(D18&gt;0,D18,D19),0)</f>
        <v>33.945600000000326</v>
      </c>
      <c r="E23" s="1">
        <f t="shared" si="58"/>
        <v>21.815999999999345</v>
      </c>
      <c r="F23" s="1">
        <f t="shared" si="58"/>
        <v>71.447999999999809</v>
      </c>
      <c r="G23" s="1">
        <f t="shared" si="58"/>
        <v>7.2431999999999821</v>
      </c>
      <c r="H23" s="1">
        <f t="shared" si="58"/>
        <v>16.97280000000011</v>
      </c>
      <c r="I23" s="1">
        <f t="shared" si="58"/>
        <v>10.864800000000098</v>
      </c>
      <c r="J23" s="1">
        <f t="shared" si="58"/>
        <v>22.929599999999869</v>
      </c>
      <c r="K23" s="1" t="e">
        <f t="shared" si="58"/>
        <v>#DIV/0!</v>
      </c>
      <c r="L23" s="1">
        <f t="shared" si="58"/>
        <v>6.0647999999994813</v>
      </c>
      <c r="M23" s="1">
        <f t="shared" si="58"/>
        <v>40.010400000000722</v>
      </c>
      <c r="N23" s="1">
        <f t="shared" si="58"/>
        <v>0</v>
      </c>
      <c r="O23" s="1">
        <f t="shared" si="58"/>
        <v>3.6432000000003204</v>
      </c>
      <c r="P23" s="1">
        <f t="shared" si="58"/>
        <v>4.8431999999996309</v>
      </c>
      <c r="Q23" s="1">
        <f t="shared" si="58"/>
        <v>3.6648000000001182</v>
      </c>
      <c r="R23" s="1">
        <f t="shared" ref="R23" si="59">IF(R13&gt;1, IF(R18&gt;0,R18,R19),0)</f>
        <v>95.750400000000369</v>
      </c>
      <c r="S23" s="1">
        <f t="shared" si="58"/>
        <v>14.572799999999916</v>
      </c>
      <c r="T23" s="1">
        <f t="shared" si="58"/>
        <v>93.307199999999611</v>
      </c>
      <c r="U23" s="1" t="str">
        <f t="shared" si="58"/>
        <v>NA</v>
      </c>
      <c r="V23" s="1">
        <f t="shared" si="58"/>
        <v>644.46959999999774</v>
      </c>
      <c r="W23" s="1">
        <f t="shared" si="58"/>
        <v>20.572800000000047</v>
      </c>
      <c r="X23" s="1">
        <f t="shared" si="58"/>
        <v>3.6647999999998615</v>
      </c>
      <c r="Y23" t="s">
        <v>49</v>
      </c>
      <c r="Z23" s="1">
        <f t="shared" si="58"/>
        <v>14.507999999999829</v>
      </c>
      <c r="AA23" s="1">
        <f t="shared" si="58"/>
        <v>3.6215999999999262</v>
      </c>
      <c r="AB23" s="1">
        <f t="shared" si="58"/>
        <v>2.4431999999999512</v>
      </c>
      <c r="AC23" s="1">
        <f t="shared" si="58"/>
        <v>10.951199999999838</v>
      </c>
      <c r="AD23" s="1">
        <f t="shared" si="58"/>
        <v>18.172799999999754</v>
      </c>
      <c r="AE23" s="1">
        <f t="shared" si="58"/>
        <v>226.47360000000018</v>
      </c>
      <c r="AF23" s="1">
        <f t="shared" si="58"/>
        <v>15.794399999999985</v>
      </c>
      <c r="AG23" s="1">
        <f t="shared" si="58"/>
        <v>1.199999999999837</v>
      </c>
      <c r="AH23" s="1">
        <f t="shared" si="58"/>
        <v>18.129600000000153</v>
      </c>
      <c r="AI23" s="1">
        <f t="shared" si="58"/>
        <v>9.7080000000002986</v>
      </c>
      <c r="AJ23" s="1">
        <f t="shared" ref="AJ23" si="60">IF(AJ13&gt;1, IF(AJ18&gt;0,AJ18,AJ19),0)</f>
        <v>88.355999999999611</v>
      </c>
      <c r="AK23" s="1">
        <f t="shared" si="58"/>
        <v>19.372800000000272</v>
      </c>
      <c r="AL23" s="3" t="s">
        <v>49</v>
      </c>
      <c r="AM23" s="1">
        <f t="shared" si="58"/>
        <v>47.25360000000002</v>
      </c>
      <c r="AN23" s="1">
        <f t="shared" si="58"/>
        <v>2.3999999999998733</v>
      </c>
      <c r="AO23" s="1">
        <f t="shared" ref="AO23" si="61">IF(AO13&gt;1, IF(AO18&gt;0,AO18,AO19),0)</f>
        <v>20.615999999999826</v>
      </c>
      <c r="AP23" s="1">
        <f t="shared" ref="AP23:AU23" si="62">IF(AP13&gt;1, IF(AP18&gt;0,AP18,AP19),0)</f>
        <v>23.037599999999866</v>
      </c>
      <c r="AQ23" s="1">
        <f t="shared" si="62"/>
        <v>122.34480000000012</v>
      </c>
      <c r="AR23" s="1">
        <f t="shared" ref="AR23" si="63">IF(AR13&gt;1, IF(AR18&gt;0,AR18,AR19),0)</f>
        <v>6.0648000000000506</v>
      </c>
      <c r="AS23" s="1">
        <f t="shared" si="62"/>
        <v>6.0432000000002111</v>
      </c>
      <c r="AT23" s="1">
        <f t="shared" si="62"/>
        <v>10.799999999999985</v>
      </c>
      <c r="AU23" s="1">
        <f t="shared" si="62"/>
        <v>10.88639999999952</v>
      </c>
    </row>
    <row r="24" spans="1:47" x14ac:dyDescent="0.2">
      <c r="A24" s="6"/>
      <c r="B24" s="6"/>
      <c r="C24" s="2">
        <f>params_medium!B13</f>
        <v>15.859200000000003</v>
      </c>
      <c r="D24" s="2">
        <f>params_medium!C13</f>
        <v>33.945600000000077</v>
      </c>
      <c r="E24" s="2">
        <f>params_medium!D13</f>
        <v>21.815999999999931</v>
      </c>
      <c r="F24" s="2">
        <f>params_medium!E13</f>
        <v>71.447999999999979</v>
      </c>
      <c r="G24" s="2">
        <f>params_medium!F13</f>
        <v>7.2431999999999954</v>
      </c>
      <c r="H24" s="2">
        <f>params_medium!G13</f>
        <v>16.972800000000007</v>
      </c>
      <c r="I24" s="2">
        <f>params_medium!H13</f>
        <v>10.864800000000049</v>
      </c>
      <c r="J24" s="2">
        <f>params_medium!I13</f>
        <v>22.929600000000022</v>
      </c>
      <c r="K24" s="2">
        <f>params_medium!J13</f>
        <v>0</v>
      </c>
      <c r="L24" s="2">
        <f>params_medium!K13</f>
        <v>6.0648000000000044</v>
      </c>
      <c r="M24" s="2">
        <f>params_medium!L13</f>
        <v>40.010400000000111</v>
      </c>
      <c r="N24" s="2">
        <f>params_medium!M13</f>
        <v>0</v>
      </c>
      <c r="O24" s="2">
        <f>params_medium!N13</f>
        <v>3.6431999999999962</v>
      </c>
      <c r="P24" s="2">
        <f>params_medium!O13</f>
        <v>4.8431999999999951</v>
      </c>
      <c r="Q24" s="2">
        <f>params_medium!P13</f>
        <v>3.6648000000000009</v>
      </c>
      <c r="R24" s="2">
        <f>params_medium!Q13</f>
        <v>95.750400000000226</v>
      </c>
      <c r="S24" s="2">
        <f>params_medium!R13</f>
        <v>14.572800000000004</v>
      </c>
      <c r="T24" s="2">
        <f>params_medium!S13</f>
        <v>93.307199999999938</v>
      </c>
      <c r="U24" s="2" t="str">
        <f>params_medium!T13</f>
        <v>NA</v>
      </c>
      <c r="V24" s="2">
        <f>params_medium!U13</f>
        <v>644.46959999999899</v>
      </c>
      <c r="W24" s="2">
        <f>params_medium!V13</f>
        <v>20.572800000000058</v>
      </c>
      <c r="X24" s="2">
        <f>params_medium!W13</f>
        <v>3.6647999999999987</v>
      </c>
      <c r="Y24" t="s">
        <v>49</v>
      </c>
      <c r="Z24" s="2">
        <f>params_medium!Y13</f>
        <v>14.507999999999996</v>
      </c>
      <c r="AA24" s="2">
        <f>params_medium!Z13</f>
        <v>3.6216000000000008</v>
      </c>
      <c r="AB24" s="2">
        <f>params_medium!AA13</f>
        <v>2.4432</v>
      </c>
      <c r="AC24" s="2">
        <f>params_medium!AB13</f>
        <v>10.951199999999988</v>
      </c>
      <c r="AD24" s="2">
        <f>params_medium!AC13</f>
        <v>18.172799999999992</v>
      </c>
      <c r="AE24" s="2">
        <f>params_medium!AD13</f>
        <v>226.47359999999995</v>
      </c>
      <c r="AF24" s="2">
        <f>params_medium!AE13</f>
        <v>15.794400000000003</v>
      </c>
      <c r="AG24" s="2">
        <f>params_medium!AF13</f>
        <v>1.2000000000000013</v>
      </c>
      <c r="AH24" s="2">
        <f>params_medium!AG13</f>
        <v>18.129600000000003</v>
      </c>
      <c r="AI24" s="2">
        <f>params_medium!AH13</f>
        <v>9.7080000000000073</v>
      </c>
      <c r="AJ24" s="2">
        <f>params_medium!AI13</f>
        <v>88.35599999999981</v>
      </c>
      <c r="AK24" s="2">
        <f>params_medium!AJ13</f>
        <v>19.372800000000005</v>
      </c>
      <c r="AL24" s="2" t="str">
        <f>params_medium!AK13</f>
        <v>NA</v>
      </c>
      <c r="AM24" s="2">
        <f>params_medium!AL13</f>
        <v>47.253599999999885</v>
      </c>
      <c r="AN24" s="2">
        <f>params_medium!AM13</f>
        <v>2.3999999999999941</v>
      </c>
      <c r="AO24" s="2">
        <f>params_medium!AN13</f>
        <v>20.615999999999996</v>
      </c>
      <c r="AP24" s="2">
        <f>params_medium!AO13</f>
        <v>23.037599999999955</v>
      </c>
      <c r="AQ24" s="2">
        <f>params_medium!AP13</f>
        <v>122.34479999999975</v>
      </c>
      <c r="AR24" s="2">
        <f>params_medium!AQ13</f>
        <v>6.0648000000000044</v>
      </c>
      <c r="AS24" s="2">
        <f>params_medium!AR13</f>
        <v>6.0431999999999988</v>
      </c>
      <c r="AT24" s="2">
        <f>params_medium!AS13</f>
        <v>10.799999999999999</v>
      </c>
      <c r="AU24" s="2">
        <f>params_medium!AT13</f>
        <v>10.886399999999993</v>
      </c>
    </row>
    <row r="25" spans="1:47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</row>
    <row r="26" spans="1:47" x14ac:dyDescent="0.2">
      <c r="A26" s="6"/>
      <c r="B26" s="6"/>
      <c r="C26" s="2">
        <f>C6*C11*(C3/C24-1)</f>
        <v>26.386598315173519</v>
      </c>
      <c r="D26" s="2">
        <f t="shared" ref="D26:AN26" si="64">D6*D11*(D3/D24-1)</f>
        <v>10.879549043174938</v>
      </c>
      <c r="E26" s="2">
        <f t="shared" si="64"/>
        <v>18.93950770077014</v>
      </c>
      <c r="F26" s="2">
        <f t="shared" si="64"/>
        <v>12.912231273093722</v>
      </c>
      <c r="G26" s="2">
        <f t="shared" si="64"/>
        <v>24.664946432516032</v>
      </c>
      <c r="H26" s="2">
        <f t="shared" si="64"/>
        <v>21.287286717571636</v>
      </c>
      <c r="I26" s="2">
        <f t="shared" si="64"/>
        <v>20.521193211103654</v>
      </c>
      <c r="J26" s="2">
        <f t="shared" si="64"/>
        <v>12.75402623682924</v>
      </c>
      <c r="K26" s="2" t="e">
        <f t="shared" si="64"/>
        <v>#DIV/0!</v>
      </c>
      <c r="L26" s="2">
        <f t="shared" si="64"/>
        <v>45.388035879171582</v>
      </c>
      <c r="M26" s="2">
        <f t="shared" si="64"/>
        <v>19.241174294683329</v>
      </c>
      <c r="N26" s="2" t="e">
        <f t="shared" si="64"/>
        <v>#DIV/0!</v>
      </c>
      <c r="O26" s="2">
        <f t="shared" si="64"/>
        <v>58.671096837944731</v>
      </c>
      <c r="P26" s="2">
        <f t="shared" si="64"/>
        <v>65.03583168153294</v>
      </c>
      <c r="Q26" s="2">
        <f t="shared" si="64"/>
        <v>66.672222222222203</v>
      </c>
      <c r="R26" s="2">
        <f t="shared" ref="R26" si="65">R6*R11*(R3/R24-1)</f>
        <v>9.3102449702559777</v>
      </c>
      <c r="S26" s="2">
        <f t="shared" si="64"/>
        <v>19.551641414141407</v>
      </c>
      <c r="T26" s="2">
        <f t="shared" si="64"/>
        <v>10.548711567810424</v>
      </c>
      <c r="U26" s="3" t="s">
        <v>49</v>
      </c>
      <c r="V26" s="2">
        <f t="shared" si="64"/>
        <v>9.0828937780773682</v>
      </c>
      <c r="W26" s="2">
        <f t="shared" si="64"/>
        <v>17.424855148545603</v>
      </c>
      <c r="X26" s="2">
        <f t="shared" si="64"/>
        <v>36.366666666666681</v>
      </c>
      <c r="Y26" t="s">
        <v>49</v>
      </c>
      <c r="Z26" s="2">
        <f t="shared" si="64"/>
        <v>28.841749379652612</v>
      </c>
      <c r="AA26" s="2">
        <f t="shared" si="64"/>
        <v>49.829638833664667</v>
      </c>
      <c r="AB26" s="2">
        <f t="shared" si="64"/>
        <v>28.033333333333331</v>
      </c>
      <c r="AC26" s="2">
        <f t="shared" si="64"/>
        <v>14.614100737818703</v>
      </c>
      <c r="AD26" s="2">
        <f t="shared" si="64"/>
        <v>37.910451884134545</v>
      </c>
      <c r="AE26" s="2">
        <f t="shared" si="64"/>
        <v>4.7099857113588532</v>
      </c>
      <c r="AF26" s="2">
        <f t="shared" si="64"/>
        <v>9.2924948082864791</v>
      </c>
      <c r="AG26" s="2">
        <f t="shared" si="64"/>
        <v>139.33116666666652</v>
      </c>
      <c r="AH26" s="2">
        <f t="shared" si="64"/>
        <v>26.032263260082956</v>
      </c>
      <c r="AI26" s="2">
        <f t="shared" si="64"/>
        <v>23.575401730531507</v>
      </c>
      <c r="AJ26" s="2">
        <f t="shared" ref="AJ26" si="66">AJ6*AJ11*(AJ3/AJ24-1)</f>
        <v>10.439238987731471</v>
      </c>
      <c r="AK26" s="2">
        <f t="shared" si="64"/>
        <v>23.48357800627684</v>
      </c>
      <c r="AL26" s="3" t="s">
        <v>49</v>
      </c>
      <c r="AM26" s="2">
        <f t="shared" si="64"/>
        <v>11.628640357560089</v>
      </c>
      <c r="AN26" s="2">
        <f t="shared" si="64"/>
        <v>146.41475000000037</v>
      </c>
      <c r="AO26" s="2">
        <f t="shared" ref="AO26" si="67">AO6*AO11*(AO3/AO24-1)</f>
        <v>21.696565774155999</v>
      </c>
      <c r="AP26" s="2">
        <f t="shared" ref="AP26:AU26" si="68">AP6*AP11*(AP3/AP24-1)</f>
        <v>13.606496336423959</v>
      </c>
      <c r="AQ26" s="2">
        <f t="shared" si="68"/>
        <v>9.0046357507634358</v>
      </c>
      <c r="AR26" s="2">
        <f t="shared" ref="AR26" si="69">AR6*AR11*(AR3/AR24-1)</f>
        <v>28.913180978762679</v>
      </c>
      <c r="AS26" s="2">
        <f t="shared" si="68"/>
        <v>31.004457903097705</v>
      </c>
      <c r="AT26" s="2">
        <f t="shared" si="68"/>
        <v>20.965101851851855</v>
      </c>
      <c r="AU26" s="2">
        <f t="shared" si="68"/>
        <v>34.623941798941821</v>
      </c>
    </row>
    <row r="27" spans="1:47" x14ac:dyDescent="0.2">
      <c r="A27" s="6"/>
      <c r="B27" s="6"/>
      <c r="C27" s="2">
        <f>C3*(C5+C7*C6)/(C24*C24)-(C6*C11*C8+(1-C6)*C8+C9*C10+C5+C7*C6)/C24</f>
        <v>3.7584983283160289E-2</v>
      </c>
      <c r="D27" s="2">
        <f t="shared" ref="D27:AN27" si="70">D3*(D5+D7*D6)/(D24*D24)-(D6*D11*D8+(1-D6)*D8+D9*D10+D5+D7*D6)/D24</f>
        <v>-6.9130318964519509E-3</v>
      </c>
      <c r="E27" s="2">
        <f t="shared" si="70"/>
        <v>9.035409056189464E-3</v>
      </c>
      <c r="F27" s="2">
        <f t="shared" si="70"/>
        <v>-1.7603477305969898E-3</v>
      </c>
      <c r="G27" s="2">
        <f t="shared" si="70"/>
        <v>6.9559920480953816E-2</v>
      </c>
      <c r="H27" s="2">
        <f t="shared" si="70"/>
        <v>1.9023988962923552E-2</v>
      </c>
      <c r="I27" s="2">
        <f t="shared" si="70"/>
        <v>2.5941539311273368E-2</v>
      </c>
      <c r="J27" s="2">
        <f t="shared" si="70"/>
        <v>-5.8548162399508219E-3</v>
      </c>
      <c r="K27" s="2" t="e">
        <f t="shared" si="70"/>
        <v>#DIV/0!</v>
      </c>
      <c r="L27" s="2">
        <f t="shared" si="70"/>
        <v>0.26612615784501981</v>
      </c>
      <c r="M27" s="2">
        <f t="shared" si="70"/>
        <v>5.3305439175323106E-3</v>
      </c>
      <c r="N27" s="2" t="e">
        <f t="shared" si="70"/>
        <v>#DIV/0!</v>
      </c>
      <c r="O27" s="2">
        <f t="shared" si="70"/>
        <v>0.63833840400234054</v>
      </c>
      <c r="P27" s="2">
        <f t="shared" si="70"/>
        <v>0.55057862807868663</v>
      </c>
      <c r="Q27" s="2">
        <f t="shared" si="70"/>
        <v>0.75153519713932249</v>
      </c>
      <c r="R27" s="2">
        <f t="shared" ref="R27" si="71">R3*(R5+R7*R6)/(R24*R24)-(R6*R11*R8+(1-R6)*R8+R9*R10+R5+R7*R6)/R24</f>
        <v>-3.3288307578185497E-3</v>
      </c>
      <c r="S27" s="2">
        <f t="shared" si="70"/>
        <v>1.5776608577065553E-2</v>
      </c>
      <c r="T27" s="2">
        <f t="shared" si="70"/>
        <v>-2.7049407947558361E-3</v>
      </c>
      <c r="U27" s="3" t="s">
        <v>49</v>
      </c>
      <c r="V27" s="2">
        <f t="shared" si="70"/>
        <v>-5.1347092980934391E-4</v>
      </c>
      <c r="W27" s="2">
        <f t="shared" si="70"/>
        <v>5.6372677981509425E-3</v>
      </c>
      <c r="X27" s="2">
        <f t="shared" si="70"/>
        <v>0.30853369507593503</v>
      </c>
      <c r="Y27" t="s">
        <v>49</v>
      </c>
      <c r="Z27" s="2">
        <f t="shared" si="70"/>
        <v>5.0151207386759322E-2</v>
      </c>
      <c r="AA27" s="2">
        <f t="shared" si="70"/>
        <v>0.51136098341002589</v>
      </c>
      <c r="AB27" s="2">
        <f t="shared" si="70"/>
        <v>0.2800776499204789</v>
      </c>
      <c r="AC27" s="2">
        <f t="shared" si="70"/>
        <v>-3.1596305599645574E-3</v>
      </c>
      <c r="AD27" s="2">
        <f t="shared" si="70"/>
        <v>6.677105703146978E-2</v>
      </c>
      <c r="AE27" s="2">
        <f t="shared" si="70"/>
        <v>-2.4955638842297304E-3</v>
      </c>
      <c r="AF27" s="2">
        <f t="shared" si="70"/>
        <v>-2.0240577554545287E-2</v>
      </c>
      <c r="AG27" s="2">
        <f t="shared" si="70"/>
        <v>5.5388913690476063</v>
      </c>
      <c r="AH27" s="2">
        <f t="shared" si="70"/>
        <v>3.1831123234387859E-2</v>
      </c>
      <c r="AI27" s="2">
        <f t="shared" si="70"/>
        <v>4.5886686222692777E-2</v>
      </c>
      <c r="AJ27" s="2">
        <f t="shared" ref="AJ27" si="72">AJ3*(AJ5+AJ7*AJ6)/(AJ24*AJ24)-(AJ6*AJ11*AJ8+(1-AJ6)*AJ8+AJ9*AJ10+AJ5+AJ7*AJ6)/AJ24</f>
        <v>-2.9228920982012751E-3</v>
      </c>
      <c r="AK27" s="2">
        <f t="shared" si="70"/>
        <v>2.2740585860837374E-2</v>
      </c>
      <c r="AL27" s="3" t="s">
        <v>49</v>
      </c>
      <c r="AM27" s="2">
        <f t="shared" si="70"/>
        <v>-4.1168741366189813E-3</v>
      </c>
      <c r="AN27" s="2">
        <f t="shared" si="70"/>
        <v>2.9275613839285861</v>
      </c>
      <c r="AO27" s="2">
        <f t="shared" ref="AO27" si="73">AO3*(AO5+AO7*AO6)/(AO24*AO24)-(AO6*AO11*AO8+(1-AO6)*AO8+AO9*AO10+AO5+AO7*AO6)/AO24</f>
        <v>1.6725651126091381E-2</v>
      </c>
      <c r="AP27" s="2">
        <f t="shared" ref="AP27:AU27" si="74">AP3*(AP5+AP7*AP6)/(AP24*AP24)-(AP6*AP11*AP8+(1-AP6)*AP8+AP9*AP10+AP5+AP7*AP6)/AP24</f>
        <v>-3.8450426001779558E-3</v>
      </c>
      <c r="AQ27" s="2">
        <f t="shared" si="74"/>
        <v>-2.7390522446907864E-3</v>
      </c>
      <c r="AR27" s="2">
        <f t="shared" ref="AR27" si="75">AR3*(AR5+AR7*AR6)/(AR24*AR24)-(AR6*AR11*AR8+(1-AR6)*AR8+AR9*AR10+AR5+AR7*AR6)/AR24</f>
        <v>0.12060091174920382</v>
      </c>
      <c r="AS27" s="2">
        <f t="shared" si="74"/>
        <v>0.13957060860995213</v>
      </c>
      <c r="AT27" s="2">
        <f t="shared" si="74"/>
        <v>2.8299116328630219E-2</v>
      </c>
      <c r="AU27" s="2">
        <f t="shared" si="74"/>
        <v>9.5288986712164958E-2</v>
      </c>
    </row>
    <row r="28" spans="1:47" x14ac:dyDescent="0.2">
      <c r="A28" s="6"/>
      <c r="B28" s="6"/>
      <c r="C28" s="2">
        <f>-(C8*C5 + C7*(C8+C9*C10))/(C24*C24)</f>
        <v>-4.760452138582583E-5</v>
      </c>
      <c r="D28" s="2">
        <f t="shared" ref="D28:AN28" si="76">-(D8*D5 + D7*(D8+D9*D10))/(D24*D24)</f>
        <v>-1.0390675365291063E-5</v>
      </c>
      <c r="E28" s="2">
        <f t="shared" si="76"/>
        <v>-2.515709589975201E-5</v>
      </c>
      <c r="F28" s="2">
        <f t="shared" si="76"/>
        <v>-2.3454738886770211E-6</v>
      </c>
      <c r="G28" s="2">
        <f t="shared" si="76"/>
        <v>-2.2821795049388763E-4</v>
      </c>
      <c r="H28" s="2">
        <f t="shared" si="76"/>
        <v>-4.1562701461164409E-5</v>
      </c>
      <c r="I28" s="2">
        <f t="shared" si="76"/>
        <v>-1.0143020021950457E-4</v>
      </c>
      <c r="J28" s="2">
        <f t="shared" si="76"/>
        <v>-2.2772871620367206E-5</v>
      </c>
      <c r="K28" s="2" t="e">
        <f t="shared" si="76"/>
        <v>#DIV/0!</v>
      </c>
      <c r="L28" s="2">
        <f t="shared" si="76"/>
        <v>-3.2552008325349903E-4</v>
      </c>
      <c r="M28" s="2">
        <f t="shared" si="76"/>
        <v>-7.4793691510075093E-6</v>
      </c>
      <c r="N28" s="2" t="e">
        <f t="shared" si="76"/>
        <v>#DIV/0!</v>
      </c>
      <c r="O28" s="2">
        <f t="shared" si="76"/>
        <v>-9.0207932379053038E-4</v>
      </c>
      <c r="P28" s="2">
        <f t="shared" si="76"/>
        <v>-5.104414667679414E-4</v>
      </c>
      <c r="Q28" s="2">
        <f t="shared" si="76"/>
        <v>-8.9147711235494555E-4</v>
      </c>
      <c r="R28" s="2">
        <f t="shared" ref="R28" si="77">-(R8*R5 + R7*(R8+R9*R10))/(R24*R24)</f>
        <v>-1.3059590561300795E-6</v>
      </c>
      <c r="S28" s="2">
        <f t="shared" si="76"/>
        <v>-5.6379957736908E-5</v>
      </c>
      <c r="T28" s="2">
        <f t="shared" si="76"/>
        <v>-1.3752461597677822E-6</v>
      </c>
      <c r="U28" s="3" t="s">
        <v>49</v>
      </c>
      <c r="V28" s="2">
        <f t="shared" si="76"/>
        <v>-2.8827427108296227E-8</v>
      </c>
      <c r="W28" s="2">
        <f t="shared" si="76"/>
        <v>-2.8289413716329163E-5</v>
      </c>
      <c r="X28" s="2">
        <f t="shared" si="76"/>
        <v>-8.9147711235494664E-4</v>
      </c>
      <c r="Y28" t="s">
        <v>49</v>
      </c>
      <c r="Z28" s="2">
        <f t="shared" si="76"/>
        <v>-5.6884724798756697E-5</v>
      </c>
      <c r="AA28" s="2">
        <f t="shared" si="76"/>
        <v>-9.128718019755489E-4</v>
      </c>
      <c r="AB28" s="2">
        <f t="shared" si="76"/>
        <v>-2.0058235027986286E-3</v>
      </c>
      <c r="AC28" s="2">
        <f t="shared" si="76"/>
        <v>-9.9836037204334283E-5</v>
      </c>
      <c r="AD28" s="2">
        <f t="shared" si="76"/>
        <v>-3.6254929184744361E-5</v>
      </c>
      <c r="AE28" s="2">
        <f t="shared" si="76"/>
        <v>-2.3344016842688349E-7</v>
      </c>
      <c r="AF28" s="2">
        <f t="shared" si="76"/>
        <v>-4.7995938719265362E-5</v>
      </c>
      <c r="AG28" s="2">
        <f t="shared" si="76"/>
        <v>-8.3147321428571255E-3</v>
      </c>
      <c r="AH28" s="2">
        <f t="shared" si="76"/>
        <v>-3.6427914684806597E-5</v>
      </c>
      <c r="AI28" s="2">
        <f t="shared" si="76"/>
        <v>-1.2704314018064896E-4</v>
      </c>
      <c r="AJ28" s="2">
        <f t="shared" ref="AJ28" si="78">-(AJ8*AJ5 + AJ7*(AJ8+AJ9*AJ10))/(AJ24*AJ24)</f>
        <v>-1.5336938007127265E-6</v>
      </c>
      <c r="AK28" s="2">
        <f t="shared" si="76"/>
        <v>-3.1902591672996256E-5</v>
      </c>
      <c r="AL28" s="3" t="s">
        <v>49</v>
      </c>
      <c r="AM28" s="2">
        <f t="shared" si="76"/>
        <v>-5.3621746331448129E-6</v>
      </c>
      <c r="AN28" s="2">
        <f t="shared" si="76"/>
        <v>-2.0786830357142961E-3</v>
      </c>
      <c r="AO28" s="2">
        <f t="shared" ref="AO28" si="79">-(AO8*AO5 + AO7*(AO8+AO9*AO10))/(AO24*AO24)</f>
        <v>-2.8170979273274236E-5</v>
      </c>
      <c r="AP28" s="2">
        <f t="shared" ref="AP28:AU28" si="80">-(AP8*AP5 + AP7*(AP8+AP9*AP10))/(AP24*AP24)</f>
        <v>-2.2559854192219296E-5</v>
      </c>
      <c r="AQ28" s="2">
        <f t="shared" si="80"/>
        <v>-7.9990741844172797E-7</v>
      </c>
      <c r="AR28" s="2">
        <f t="shared" ref="AR28" si="81">-(AR8*AR5 + AR7*(AR8+AR9*AR10))/(AR24*AR24)</f>
        <v>-3.2552008325349903E-4</v>
      </c>
      <c r="AS28" s="2">
        <f t="shared" si="80"/>
        <v>-3.2785123216325958E-4</v>
      </c>
      <c r="AT28" s="2">
        <f t="shared" si="80"/>
        <v>-1.0265101410934747E-4</v>
      </c>
      <c r="AU28" s="2">
        <f t="shared" si="80"/>
        <v>-1.0102809873132754E-4</v>
      </c>
    </row>
    <row r="29" spans="1:47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  <row r="30" spans="1:47" x14ac:dyDescent="0.2">
      <c r="A30" s="6"/>
      <c r="B30" s="6" t="s">
        <v>43</v>
      </c>
      <c r="C30" s="2">
        <f>(-C27+(C27^2-4*C26*C28)^(1/2))/(2*C26)</f>
        <v>8.0811211414787772E-4</v>
      </c>
      <c r="D30" s="2">
        <f t="shared" ref="D30:AN30" si="82">(-D27+(D27^2-4*D26*D28)^(1/2))/(2*D26)</f>
        <v>1.3453277369632247E-3</v>
      </c>
      <c r="E30" s="2">
        <f t="shared" si="82"/>
        <v>9.3840539669544842E-4</v>
      </c>
      <c r="F30" s="2">
        <f t="shared" si="82"/>
        <v>4.9978383313877732E-4</v>
      </c>
      <c r="G30" s="2">
        <f t="shared" si="82"/>
        <v>1.9426778151795322E-3</v>
      </c>
      <c r="H30" s="2">
        <f t="shared" si="82"/>
        <v>1.0201751634178397E-3</v>
      </c>
      <c r="I30" s="2">
        <f t="shared" si="82"/>
        <v>1.6792558661554652E-3</v>
      </c>
      <c r="J30" s="2">
        <f t="shared" si="82"/>
        <v>1.5853404242278499E-3</v>
      </c>
      <c r="K30" s="2" t="e">
        <f t="shared" si="82"/>
        <v>#DIV/0!</v>
      </c>
      <c r="L30" s="2">
        <f t="shared" si="82"/>
        <v>1.0390490154832878E-3</v>
      </c>
      <c r="M30" s="2">
        <f t="shared" si="82"/>
        <v>5.0015477784632755E-4</v>
      </c>
      <c r="N30" s="2" t="e">
        <f t="shared" si="82"/>
        <v>#DIV/0!</v>
      </c>
      <c r="O30" s="2">
        <f t="shared" si="82"/>
        <v>1.2658823869337297E-3</v>
      </c>
      <c r="P30" s="2">
        <f t="shared" si="82"/>
        <v>8.4313030848293558E-4</v>
      </c>
      <c r="Q30" s="2">
        <f t="shared" si="82"/>
        <v>1.0822916372415748E-3</v>
      </c>
      <c r="R30" s="2">
        <f t="shared" ref="R30" si="83">(-R27+(R27^2-4*R26*R28)^(1/2))/(2*R26)</f>
        <v>5.9377941304083884E-4</v>
      </c>
      <c r="S30" s="2">
        <f t="shared" si="82"/>
        <v>1.3419406127565001E-3</v>
      </c>
      <c r="T30" s="2">
        <f t="shared" si="82"/>
        <v>5.1136892211551491E-4</v>
      </c>
      <c r="U30" s="3" t="s">
        <v>49</v>
      </c>
      <c r="V30" s="2">
        <f t="shared" si="82"/>
        <v>9.1295752207107826E-5</v>
      </c>
      <c r="W30" s="2">
        <f t="shared" si="82"/>
        <v>1.1226374984731752E-3</v>
      </c>
      <c r="X30" s="2">
        <f t="shared" si="82"/>
        <v>2.2778321296419669E-3</v>
      </c>
      <c r="Y30" t="s">
        <v>49</v>
      </c>
      <c r="Z30" s="2">
        <f t="shared" si="82"/>
        <v>7.8230501870458634E-4</v>
      </c>
      <c r="AA30" s="2">
        <f t="shared" si="82"/>
        <v>1.5508208318459258E-3</v>
      </c>
      <c r="AB30" s="2">
        <f t="shared" si="82"/>
        <v>4.8282964379359056E-3</v>
      </c>
      <c r="AC30" s="2">
        <f t="shared" si="82"/>
        <v>2.7240480166902943E-3</v>
      </c>
      <c r="AD30" s="2">
        <f t="shared" si="82"/>
        <v>4.3535998066779156E-4</v>
      </c>
      <c r="AE30" s="2">
        <f t="shared" si="82"/>
        <v>6.1096721538217848E-4</v>
      </c>
      <c r="AF30" s="2">
        <f t="shared" si="82"/>
        <v>3.6092251329273043E-3</v>
      </c>
      <c r="AG30" s="2">
        <f t="shared" si="82"/>
        <v>1.4483838865790887E-3</v>
      </c>
      <c r="AH30" s="2">
        <f t="shared" si="82"/>
        <v>7.2020744465232977E-4</v>
      </c>
      <c r="AI30" s="2">
        <f t="shared" si="82"/>
        <v>1.5439313124258674E-3</v>
      </c>
      <c r="AJ30" s="2">
        <f t="shared" ref="AJ30" si="84">(-AJ27+(AJ27^2-4*AJ26*AJ28)^(1/2))/(2*AJ26)</f>
        <v>5.4805792213778693E-4</v>
      </c>
      <c r="AK30" s="2">
        <f t="shared" si="82"/>
        <v>7.7793559062821452E-4</v>
      </c>
      <c r="AL30" s="3" t="s">
        <v>49</v>
      </c>
      <c r="AM30" s="2">
        <f t="shared" si="82"/>
        <v>8.7876369597678582E-4</v>
      </c>
      <c r="AN30" s="2">
        <f t="shared" si="82"/>
        <v>6.8647106449801817E-4</v>
      </c>
      <c r="AO30" s="2">
        <f t="shared" ref="AO30" si="85">(-AO27+(AO27^2-4*AO26*AO28)^(1/2))/(2*AO26)</f>
        <v>8.17458025088E-4</v>
      </c>
      <c r="AP30" s="2">
        <f t="shared" ref="AP30:AU30" si="86">(-AP27+(AP27^2-4*AP26*AP28)^(1/2))/(2*AP26)</f>
        <v>1.4366649392269207E-3</v>
      </c>
      <c r="AQ30" s="2">
        <f t="shared" si="86"/>
        <v>4.8670232882841956E-4</v>
      </c>
      <c r="AR30" s="2">
        <f t="shared" ref="AR30" si="87">(-AR27+(AR27^2-4*AR26*AR28)^(1/2))/(2*AR26)</f>
        <v>1.8651437240282918E-3</v>
      </c>
      <c r="AS30" s="2">
        <f t="shared" si="86"/>
        <v>1.7039913350069293E-3</v>
      </c>
      <c r="AT30" s="2">
        <f t="shared" si="86"/>
        <v>1.6384822187459514E-3</v>
      </c>
      <c r="AU30" s="2">
        <f t="shared" si="86"/>
        <v>8.174338721621357E-4</v>
      </c>
    </row>
    <row r="31" spans="1:47" x14ac:dyDescent="0.2">
      <c r="A31" s="6"/>
      <c r="B31" s="6"/>
    </row>
    <row r="32" spans="1:47" x14ac:dyDescent="0.2">
      <c r="A32" s="6"/>
      <c r="B32" s="6" t="s">
        <v>44</v>
      </c>
      <c r="C32">
        <f>C6*C4*C23*(C21+C11*C22)+C5*C22</f>
        <v>13.08383999999975</v>
      </c>
      <c r="D32">
        <f t="shared" ref="D32:AN32" si="88">D6*D4*D23*(D21+D11*D22)+D5*D22</f>
        <v>28.005120000000204</v>
      </c>
      <c r="E32">
        <f t="shared" si="88"/>
        <v>17.998199999999603</v>
      </c>
      <c r="F32">
        <f t="shared" si="88"/>
        <v>58.944599999999902</v>
      </c>
      <c r="G32">
        <f t="shared" si="88"/>
        <v>5.9756399999999896</v>
      </c>
      <c r="H32">
        <f t="shared" si="88"/>
        <v>14.002560000000068</v>
      </c>
      <c r="I32">
        <f t="shared" si="88"/>
        <v>8.9634600000000724</v>
      </c>
      <c r="J32">
        <f t="shared" si="88"/>
        <v>18.916919999999937</v>
      </c>
      <c r="K32" t="e">
        <f t="shared" si="88"/>
        <v>#DIV/0!</v>
      </c>
      <c r="L32">
        <f t="shared" si="88"/>
        <v>5.003459999999631</v>
      </c>
      <c r="M32">
        <f t="shared" si="88"/>
        <v>33.00858000000045</v>
      </c>
      <c r="N32">
        <f t="shared" si="88"/>
        <v>0</v>
      </c>
      <c r="O32">
        <f t="shared" si="88"/>
        <v>3.0056400000002359</v>
      </c>
      <c r="P32">
        <f t="shared" si="88"/>
        <v>3.9956399999997245</v>
      </c>
      <c r="Q32">
        <f t="shared" si="88"/>
        <v>3.0234600000000897</v>
      </c>
      <c r="R32">
        <f t="shared" ref="R32" si="89">R6*R4*R23*(R21+R11*R22)+R5*R22</f>
        <v>78.994080000000267</v>
      </c>
      <c r="S32">
        <f t="shared" si="88"/>
        <v>12.022559999999952</v>
      </c>
      <c r="T32">
        <f t="shared" si="88"/>
        <v>76.978439999999779</v>
      </c>
      <c r="U32" s="3" t="s">
        <v>49</v>
      </c>
      <c r="V32">
        <f t="shared" si="88"/>
        <v>531.68741999999861</v>
      </c>
      <c r="W32">
        <f t="shared" si="88"/>
        <v>16.972560000000044</v>
      </c>
      <c r="X32">
        <f t="shared" si="88"/>
        <v>3.023459999999905</v>
      </c>
      <c r="Y32" t="s">
        <v>49</v>
      </c>
      <c r="Z32">
        <f t="shared" si="88"/>
        <v>11.969099999999891</v>
      </c>
      <c r="AA32">
        <f t="shared" si="88"/>
        <v>2.987819999999946</v>
      </c>
      <c r="AB32">
        <f t="shared" si="88"/>
        <v>2.0156399999999683</v>
      </c>
      <c r="AC32">
        <f t="shared" si="88"/>
        <v>9.0347399999999105</v>
      </c>
      <c r="AD32">
        <f t="shared" si="88"/>
        <v>14.992559999999832</v>
      </c>
      <c r="AE32">
        <f t="shared" si="88"/>
        <v>186.84072000000009</v>
      </c>
      <c r="AF32">
        <f t="shared" si="88"/>
        <v>13.030379999999994</v>
      </c>
      <c r="AG32">
        <f t="shared" si="88"/>
        <v>0.98999999999987209</v>
      </c>
      <c r="AH32">
        <f t="shared" si="88"/>
        <v>14.956920000000098</v>
      </c>
      <c r="AI32">
        <f t="shared" si="88"/>
        <v>8.0091000000001884</v>
      </c>
      <c r="AJ32">
        <f t="shared" ref="AJ32" si="90">AJ6*AJ4*AJ23*(AJ21+AJ11*AJ22)+AJ5*AJ22</f>
        <v>72.893699999999754</v>
      </c>
      <c r="AK32">
        <f t="shared" si="88"/>
        <v>15.982560000000174</v>
      </c>
      <c r="AL32" s="3" t="s">
        <v>49</v>
      </c>
      <c r="AM32">
        <f t="shared" si="88"/>
        <v>38.984219999999986</v>
      </c>
      <c r="AN32">
        <f t="shared" si="88"/>
        <v>1.9799999999998996</v>
      </c>
      <c r="AO32">
        <f t="shared" ref="AO32" si="91">AO6*AO4*AO23*(AO21+AO11*AO22)+AO5*AO22</f>
        <v>17.008199999999896</v>
      </c>
      <c r="AP32">
        <f t="shared" ref="AP32:AU32" si="92">AP6*AP4*AP23*(AP21+AP11*AP22)+AP5*AP22</f>
        <v>19.006019999999921</v>
      </c>
      <c r="AQ32">
        <f t="shared" si="92"/>
        <v>100.93446</v>
      </c>
      <c r="AR32">
        <f t="shared" ref="AR32" si="93">AR6*AR4*AR23*(AR21+AR11*AR22)+AR5*AR22</f>
        <v>5.0034600000000342</v>
      </c>
      <c r="AS32">
        <f t="shared" si="92"/>
        <v>4.9856400000001404</v>
      </c>
      <c r="AT32">
        <f t="shared" si="92"/>
        <v>8.909999999999993</v>
      </c>
      <c r="AU32">
        <f t="shared" si="92"/>
        <v>8.9812799999996749</v>
      </c>
    </row>
    <row r="33" spans="1:51" x14ac:dyDescent="0.2">
      <c r="A33" s="6"/>
      <c r="B33" s="6" t="s">
        <v>45</v>
      </c>
      <c r="C33">
        <f>1-C5*C22/C32</f>
        <v>0.63026960420485623</v>
      </c>
      <c r="D33">
        <f t="shared" ref="D33:AN33" si="94">1-D5*D22/D32</f>
        <v>0.75266418319942141</v>
      </c>
      <c r="E33">
        <f t="shared" si="94"/>
        <v>0.66850034585661922</v>
      </c>
      <c r="F33">
        <f t="shared" si="94"/>
        <v>0.72507326414814677</v>
      </c>
      <c r="G33">
        <f t="shared" si="94"/>
        <v>0.63713040681334898</v>
      </c>
      <c r="H33">
        <f t="shared" si="94"/>
        <v>0.6537366074004537</v>
      </c>
      <c r="I33">
        <f t="shared" si="94"/>
        <v>0.65821845333400919</v>
      </c>
      <c r="J33">
        <f t="shared" si="94"/>
        <v>0.72703813281277818</v>
      </c>
      <c r="L33">
        <f t="shared" si="94"/>
        <v>0.59004170826501512</v>
      </c>
      <c r="M33">
        <f t="shared" si="94"/>
        <v>0.66642411756598419</v>
      </c>
      <c r="O33">
        <f t="shared" si="94"/>
        <v>0.57813568115537262</v>
      </c>
      <c r="P33">
        <f t="shared" si="94"/>
        <v>0.57426924307508742</v>
      </c>
      <c r="Q33">
        <f t="shared" si="94"/>
        <v>0.57340305210800757</v>
      </c>
      <c r="R33">
        <f t="shared" ref="R33" si="95">1-R5*R22/R32</f>
        <v>0.7777204230060405</v>
      </c>
      <c r="S33">
        <f t="shared" si="94"/>
        <v>0.66434604141577291</v>
      </c>
      <c r="T33">
        <f t="shared" si="94"/>
        <v>0.75766151754109989</v>
      </c>
      <c r="U33" s="3"/>
      <c r="V33">
        <f t="shared" si="94"/>
        <v>0.78164109852937402</v>
      </c>
      <c r="W33">
        <f t="shared" si="94"/>
        <v>0.67984423005525263</v>
      </c>
      <c r="X33">
        <f t="shared" si="94"/>
        <v>0.6035891364708641</v>
      </c>
      <c r="Z33">
        <f t="shared" si="94"/>
        <v>0.62191874680553405</v>
      </c>
      <c r="AA33">
        <f t="shared" si="94"/>
        <v>0.58529594221011538</v>
      </c>
      <c r="AB33">
        <f t="shared" si="94"/>
        <v>0.62450306459919358</v>
      </c>
      <c r="AC33">
        <f t="shared" si="94"/>
        <v>0.70570066167601864</v>
      </c>
      <c r="AD33">
        <f t="shared" si="94"/>
        <v>0.60077746235814955</v>
      </c>
      <c r="AE33">
        <f t="shared" si="94"/>
        <v>0.87211871060762558</v>
      </c>
      <c r="AF33">
        <f t="shared" si="94"/>
        <v>0.77802381766182971</v>
      </c>
      <c r="AG33">
        <f t="shared" si="94"/>
        <v>0.55621621380335395</v>
      </c>
      <c r="AH33">
        <f t="shared" si="94"/>
        <v>0.63160728505666297</v>
      </c>
      <c r="AI33">
        <f t="shared" si="94"/>
        <v>0.64198533513216027</v>
      </c>
      <c r="AJ33">
        <f t="shared" ref="AJ33" si="96">1-AJ5*AJ22/AJ32</f>
        <v>0.75934798872202092</v>
      </c>
      <c r="AK33">
        <f t="shared" si="94"/>
        <v>0.64241461249184528</v>
      </c>
      <c r="AL33" s="3"/>
      <c r="AM33">
        <f t="shared" si="94"/>
        <v>0.74188810336163669</v>
      </c>
      <c r="AN33">
        <f t="shared" si="94"/>
        <v>0.55548864133156484</v>
      </c>
      <c r="AO33">
        <f t="shared" ref="AO33" si="97">1-AO5*AO22/AO32</f>
        <v>0.65146250384692062</v>
      </c>
      <c r="AP33">
        <f t="shared" ref="AP33:AU33" si="98">1-AP5*AP22/AP32</f>
        <v>0.71678999457169801</v>
      </c>
      <c r="AQ33">
        <f t="shared" si="98"/>
        <v>0.78300812216999494</v>
      </c>
      <c r="AR33">
        <f t="shared" ref="AR33" si="99">1-AR5*AR22/AR32</f>
        <v>0.62169756397076226</v>
      </c>
      <c r="AS33">
        <f t="shared" si="98"/>
        <v>0.61569057335932365</v>
      </c>
      <c r="AT33">
        <f t="shared" si="98"/>
        <v>0.65558474521689858</v>
      </c>
      <c r="AU33">
        <f t="shared" si="98"/>
        <v>0.60708627039134888</v>
      </c>
      <c r="AW33">
        <f>MEDIAN(C33:AU33)</f>
        <v>0.65259955562368721</v>
      </c>
      <c r="AX33">
        <f>QUARTILE(C33:AU33,1)</f>
        <v>0.61353949761732995</v>
      </c>
      <c r="AY33">
        <f>QUARTILE(C33:AU33,3)</f>
        <v>0.72556448131430462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13"/>
  <sheetViews>
    <sheetView topLeftCell="AI1" workbookViewId="0">
      <selection activeCell="G24" sqref="G24"/>
    </sheetView>
  </sheetViews>
  <sheetFormatPr baseColWidth="10" defaultRowHeight="16" x14ac:dyDescent="0.2"/>
  <cols>
    <col min="1" max="1" width="27" bestFit="1" customWidth="1"/>
  </cols>
  <sheetData>
    <row r="1" spans="1:46" x14ac:dyDescent="0.2">
      <c r="A1" t="s">
        <v>48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  <c r="Q1" t="s">
        <v>67</v>
      </c>
      <c r="R1" t="s">
        <v>68</v>
      </c>
      <c r="S1" t="s">
        <v>69</v>
      </c>
      <c r="T1" t="s">
        <v>70</v>
      </c>
      <c r="U1" t="s">
        <v>71</v>
      </c>
      <c r="V1" t="s">
        <v>72</v>
      </c>
      <c r="W1" t="s">
        <v>73</v>
      </c>
      <c r="X1" t="s">
        <v>74</v>
      </c>
      <c r="Y1" t="s">
        <v>75</v>
      </c>
      <c r="Z1" t="s">
        <v>76</v>
      </c>
      <c r="AA1" t="s">
        <v>77</v>
      </c>
      <c r="AB1" t="s">
        <v>78</v>
      </c>
      <c r="AC1" t="s">
        <v>79</v>
      </c>
      <c r="AD1" t="s">
        <v>80</v>
      </c>
      <c r="AE1" t="s">
        <v>81</v>
      </c>
      <c r="AF1" t="s">
        <v>82</v>
      </c>
      <c r="AG1" t="s">
        <v>83</v>
      </c>
      <c r="AH1" t="s">
        <v>84</v>
      </c>
      <c r="AI1" t="s">
        <v>85</v>
      </c>
      <c r="AJ1" t="s">
        <v>86</v>
      </c>
      <c r="AK1" t="s">
        <v>87</v>
      </c>
      <c r="AL1" t="s">
        <v>88</v>
      </c>
      <c r="AM1" t="s">
        <v>89</v>
      </c>
      <c r="AN1" t="s">
        <v>90</v>
      </c>
      <c r="AO1" t="s">
        <v>91</v>
      </c>
      <c r="AP1" t="s">
        <v>92</v>
      </c>
      <c r="AQ1" t="s">
        <v>93</v>
      </c>
      <c r="AR1" t="s">
        <v>94</v>
      </c>
      <c r="AS1" t="s">
        <v>95</v>
      </c>
      <c r="AT1" t="s">
        <v>96</v>
      </c>
    </row>
    <row r="2" spans="1:46" x14ac:dyDescent="0.2">
      <c r="A2" t="s">
        <v>50</v>
      </c>
      <c r="B2">
        <v>78.804894203713999</v>
      </c>
      <c r="C2">
        <v>190.61475684893799</v>
      </c>
      <c r="D2">
        <v>109.70970739008899</v>
      </c>
      <c r="E2">
        <v>160.723357687484</v>
      </c>
      <c r="F2">
        <v>84.294470919524699</v>
      </c>
      <c r="G2">
        <v>97.638156196198594</v>
      </c>
      <c r="H2">
        <v>101.27430684034501</v>
      </c>
      <c r="I2">
        <v>162.70923651662599</v>
      </c>
      <c r="J2">
        <v>0</v>
      </c>
      <c r="K2">
        <v>45.849986537123101</v>
      </c>
      <c r="L2">
        <v>107.994116973351</v>
      </c>
      <c r="M2">
        <v>0</v>
      </c>
      <c r="N2">
        <v>35.478447193907201</v>
      </c>
      <c r="O2">
        <v>32.009014550619099</v>
      </c>
      <c r="P2">
        <v>31.223980016652799</v>
      </c>
      <c r="Q2">
        <v>222.57252240230201</v>
      </c>
      <c r="R2">
        <v>106.28361621952401</v>
      </c>
      <c r="S2">
        <v>196.56477299190499</v>
      </c>
      <c r="T2" t="s">
        <v>51</v>
      </c>
      <c r="U2">
        <v>228.11316806663999</v>
      </c>
      <c r="V2">
        <v>119.218918590391</v>
      </c>
      <c r="W2">
        <v>57.208237986269999</v>
      </c>
      <c r="X2" t="s">
        <v>51</v>
      </c>
      <c r="Y2">
        <v>72.108244674188796</v>
      </c>
      <c r="Z2">
        <v>41.767209668071096</v>
      </c>
      <c r="AA2">
        <v>74.183976261127597</v>
      </c>
      <c r="AB2">
        <v>142.070309702689</v>
      </c>
      <c r="AC2">
        <v>54.881678956094198</v>
      </c>
      <c r="AD2">
        <v>437.67638385170602</v>
      </c>
      <c r="AE2">
        <v>222.99539642082399</v>
      </c>
      <c r="AF2">
        <v>14.947021776017101</v>
      </c>
      <c r="AG2">
        <v>79.875481378248594</v>
      </c>
      <c r="AH2">
        <v>88.181922030176807</v>
      </c>
      <c r="AI2">
        <v>198.61625192924501</v>
      </c>
      <c r="AJ2">
        <v>88.525991788314997</v>
      </c>
      <c r="AK2" t="s">
        <v>51</v>
      </c>
      <c r="AL2">
        <v>178.38834569340099</v>
      </c>
      <c r="AM2">
        <v>14.224127876047501</v>
      </c>
      <c r="AN2">
        <v>95.800567085824795</v>
      </c>
      <c r="AO2">
        <v>152.552549498129</v>
      </c>
      <c r="AP2">
        <v>230.084720211708</v>
      </c>
      <c r="AQ2">
        <v>71.930404842649807</v>
      </c>
      <c r="AR2">
        <v>67.086449869264001</v>
      </c>
      <c r="AS2">
        <v>99.1350576371225</v>
      </c>
      <c r="AT2">
        <v>60.083544738398103</v>
      </c>
    </row>
    <row r="3" spans="1:46" x14ac:dyDescent="0.2">
      <c r="A3" t="s">
        <v>0</v>
      </c>
      <c r="B3">
        <v>0.5</v>
      </c>
      <c r="C3">
        <f>$B$3</f>
        <v>0.5</v>
      </c>
      <c r="D3">
        <f t="shared" ref="D3:AT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</row>
    <row r="4" spans="1:46" x14ac:dyDescent="0.2">
      <c r="A4" t="s">
        <v>1</v>
      </c>
      <c r="B4">
        <v>0.9</v>
      </c>
      <c r="C4">
        <f>$B$4</f>
        <v>0.9</v>
      </c>
      <c r="D4">
        <f t="shared" ref="D4:AT4" si="1">$B$4</f>
        <v>0.9</v>
      </c>
      <c r="E4">
        <f t="shared" si="1"/>
        <v>0.9</v>
      </c>
      <c r="F4">
        <f t="shared" si="1"/>
        <v>0.9</v>
      </c>
      <c r="G4">
        <f t="shared" si="1"/>
        <v>0.9</v>
      </c>
      <c r="H4">
        <f t="shared" si="1"/>
        <v>0.9</v>
      </c>
      <c r="I4">
        <f t="shared" si="1"/>
        <v>0.9</v>
      </c>
      <c r="J4">
        <f t="shared" si="1"/>
        <v>0.9</v>
      </c>
      <c r="K4">
        <f t="shared" si="1"/>
        <v>0.9</v>
      </c>
      <c r="L4">
        <f t="shared" si="1"/>
        <v>0.9</v>
      </c>
      <c r="M4">
        <f t="shared" si="1"/>
        <v>0.9</v>
      </c>
      <c r="N4">
        <f t="shared" si="1"/>
        <v>0.9</v>
      </c>
      <c r="O4">
        <f t="shared" si="1"/>
        <v>0.9</v>
      </c>
      <c r="P4">
        <f t="shared" si="1"/>
        <v>0.9</v>
      </c>
      <c r="Q4">
        <f t="shared" si="1"/>
        <v>0.9</v>
      </c>
      <c r="R4">
        <f t="shared" si="1"/>
        <v>0.9</v>
      </c>
      <c r="S4">
        <f t="shared" si="1"/>
        <v>0.9</v>
      </c>
      <c r="T4">
        <f t="shared" si="1"/>
        <v>0.9</v>
      </c>
      <c r="U4">
        <f t="shared" si="1"/>
        <v>0.9</v>
      </c>
      <c r="V4">
        <f t="shared" si="1"/>
        <v>0.9</v>
      </c>
      <c r="W4">
        <f t="shared" si="1"/>
        <v>0.9</v>
      </c>
      <c r="X4">
        <f t="shared" si="1"/>
        <v>0.9</v>
      </c>
      <c r="Y4">
        <f t="shared" si="1"/>
        <v>0.9</v>
      </c>
      <c r="Z4">
        <f t="shared" si="1"/>
        <v>0.9</v>
      </c>
      <c r="AA4">
        <f t="shared" si="1"/>
        <v>0.9</v>
      </c>
      <c r="AB4">
        <f t="shared" si="1"/>
        <v>0.9</v>
      </c>
      <c r="AC4">
        <f t="shared" si="1"/>
        <v>0.9</v>
      </c>
      <c r="AD4">
        <f t="shared" si="1"/>
        <v>0.9</v>
      </c>
      <c r="AE4">
        <f t="shared" si="1"/>
        <v>0.9</v>
      </c>
      <c r="AF4">
        <f t="shared" si="1"/>
        <v>0.9</v>
      </c>
      <c r="AG4">
        <f t="shared" si="1"/>
        <v>0.9</v>
      </c>
      <c r="AH4">
        <f t="shared" si="1"/>
        <v>0.9</v>
      </c>
      <c r="AI4">
        <f t="shared" si="1"/>
        <v>0.9</v>
      </c>
      <c r="AJ4">
        <f t="shared" si="1"/>
        <v>0.9</v>
      </c>
      <c r="AK4">
        <f t="shared" si="1"/>
        <v>0.9</v>
      </c>
      <c r="AL4">
        <f t="shared" si="1"/>
        <v>0.9</v>
      </c>
      <c r="AM4">
        <f t="shared" si="1"/>
        <v>0.9</v>
      </c>
      <c r="AN4">
        <f t="shared" si="1"/>
        <v>0.9</v>
      </c>
      <c r="AO4">
        <f t="shared" si="1"/>
        <v>0.9</v>
      </c>
      <c r="AP4">
        <f t="shared" si="1"/>
        <v>0.9</v>
      </c>
      <c r="AQ4">
        <f t="shared" si="1"/>
        <v>0.9</v>
      </c>
      <c r="AR4">
        <f t="shared" si="1"/>
        <v>0.9</v>
      </c>
      <c r="AS4">
        <f t="shared" si="1"/>
        <v>0.9</v>
      </c>
      <c r="AT4">
        <f t="shared" si="1"/>
        <v>0.9</v>
      </c>
    </row>
    <row r="5" spans="1:46" x14ac:dyDescent="0.2">
      <c r="A5" t="s">
        <v>2</v>
      </c>
      <c r="B5">
        <v>0.125</v>
      </c>
      <c r="C5">
        <f>$B$5</f>
        <v>0.125</v>
      </c>
      <c r="D5">
        <f t="shared" ref="D5:AT5" si="2">$B$5</f>
        <v>0.125</v>
      </c>
      <c r="E5">
        <f t="shared" si="2"/>
        <v>0.125</v>
      </c>
      <c r="F5">
        <f t="shared" si="2"/>
        <v>0.125</v>
      </c>
      <c r="G5">
        <f t="shared" si="2"/>
        <v>0.125</v>
      </c>
      <c r="H5">
        <f t="shared" si="2"/>
        <v>0.125</v>
      </c>
      <c r="I5">
        <f t="shared" si="2"/>
        <v>0.125</v>
      </c>
      <c r="J5">
        <f t="shared" si="2"/>
        <v>0.125</v>
      </c>
      <c r="K5">
        <f t="shared" si="2"/>
        <v>0.125</v>
      </c>
      <c r="L5">
        <f t="shared" si="2"/>
        <v>0.125</v>
      </c>
      <c r="M5">
        <f t="shared" si="2"/>
        <v>0.125</v>
      </c>
      <c r="N5">
        <f t="shared" si="2"/>
        <v>0.125</v>
      </c>
      <c r="O5">
        <f t="shared" si="2"/>
        <v>0.125</v>
      </c>
      <c r="P5">
        <f t="shared" si="2"/>
        <v>0.125</v>
      </c>
      <c r="Q5">
        <f t="shared" si="2"/>
        <v>0.125</v>
      </c>
      <c r="R5">
        <f t="shared" si="2"/>
        <v>0.125</v>
      </c>
      <c r="S5">
        <f t="shared" si="2"/>
        <v>0.125</v>
      </c>
      <c r="T5">
        <f t="shared" si="2"/>
        <v>0.125</v>
      </c>
      <c r="U5">
        <f t="shared" si="2"/>
        <v>0.125</v>
      </c>
      <c r="V5">
        <f t="shared" si="2"/>
        <v>0.125</v>
      </c>
      <c r="W5">
        <f t="shared" si="2"/>
        <v>0.125</v>
      </c>
      <c r="X5">
        <f t="shared" si="2"/>
        <v>0.125</v>
      </c>
      <c r="Y5">
        <f t="shared" si="2"/>
        <v>0.125</v>
      </c>
      <c r="Z5">
        <f t="shared" si="2"/>
        <v>0.125</v>
      </c>
      <c r="AA5">
        <f t="shared" si="2"/>
        <v>0.125</v>
      </c>
      <c r="AB5">
        <f t="shared" si="2"/>
        <v>0.125</v>
      </c>
      <c r="AC5">
        <f t="shared" si="2"/>
        <v>0.125</v>
      </c>
      <c r="AD5">
        <f t="shared" si="2"/>
        <v>0.125</v>
      </c>
      <c r="AE5">
        <f t="shared" si="2"/>
        <v>0.125</v>
      </c>
      <c r="AF5">
        <f t="shared" si="2"/>
        <v>0.125</v>
      </c>
      <c r="AG5">
        <f t="shared" si="2"/>
        <v>0.125</v>
      </c>
      <c r="AH5">
        <f t="shared" si="2"/>
        <v>0.125</v>
      </c>
      <c r="AI5">
        <f t="shared" si="2"/>
        <v>0.125</v>
      </c>
      <c r="AJ5">
        <f t="shared" si="2"/>
        <v>0.125</v>
      </c>
      <c r="AK5">
        <f t="shared" si="2"/>
        <v>0.125</v>
      </c>
      <c r="AL5">
        <f t="shared" si="2"/>
        <v>0.125</v>
      </c>
      <c r="AM5">
        <f t="shared" si="2"/>
        <v>0.125</v>
      </c>
      <c r="AN5">
        <f t="shared" si="2"/>
        <v>0.125</v>
      </c>
      <c r="AO5">
        <f t="shared" si="2"/>
        <v>0.125</v>
      </c>
      <c r="AP5">
        <f t="shared" si="2"/>
        <v>0.125</v>
      </c>
      <c r="AQ5">
        <f t="shared" si="2"/>
        <v>0.125</v>
      </c>
      <c r="AR5">
        <f t="shared" si="2"/>
        <v>0.125</v>
      </c>
      <c r="AS5">
        <f t="shared" si="2"/>
        <v>0.125</v>
      </c>
      <c r="AT5">
        <f t="shared" si="2"/>
        <v>0.125</v>
      </c>
    </row>
    <row r="6" spans="1:46" x14ac:dyDescent="0.2">
      <c r="A6" t="s">
        <v>3</v>
      </c>
      <c r="B6">
        <v>1E-3</v>
      </c>
      <c r="C6">
        <f>$B$6</f>
        <v>1E-3</v>
      </c>
      <c r="D6">
        <f t="shared" ref="D6:AT6" si="3">$B$6</f>
        <v>1E-3</v>
      </c>
      <c r="E6">
        <f t="shared" si="3"/>
        <v>1E-3</v>
      </c>
      <c r="F6">
        <f t="shared" si="3"/>
        <v>1E-3</v>
      </c>
      <c r="G6">
        <f t="shared" si="3"/>
        <v>1E-3</v>
      </c>
      <c r="H6">
        <f t="shared" si="3"/>
        <v>1E-3</v>
      </c>
      <c r="I6">
        <f t="shared" si="3"/>
        <v>1E-3</v>
      </c>
      <c r="J6">
        <f t="shared" si="3"/>
        <v>1E-3</v>
      </c>
      <c r="K6">
        <f t="shared" si="3"/>
        <v>1E-3</v>
      </c>
      <c r="L6">
        <f t="shared" si="3"/>
        <v>1E-3</v>
      </c>
      <c r="M6">
        <f t="shared" si="3"/>
        <v>1E-3</v>
      </c>
      <c r="N6">
        <f t="shared" si="3"/>
        <v>1E-3</v>
      </c>
      <c r="O6">
        <f t="shared" si="3"/>
        <v>1E-3</v>
      </c>
      <c r="P6">
        <f t="shared" si="3"/>
        <v>1E-3</v>
      </c>
      <c r="Q6">
        <f t="shared" si="3"/>
        <v>1E-3</v>
      </c>
      <c r="R6">
        <f t="shared" si="3"/>
        <v>1E-3</v>
      </c>
      <c r="S6">
        <f t="shared" si="3"/>
        <v>1E-3</v>
      </c>
      <c r="T6">
        <f t="shared" si="3"/>
        <v>1E-3</v>
      </c>
      <c r="U6">
        <f t="shared" si="3"/>
        <v>1E-3</v>
      </c>
      <c r="V6">
        <f t="shared" si="3"/>
        <v>1E-3</v>
      </c>
      <c r="W6">
        <f t="shared" si="3"/>
        <v>1E-3</v>
      </c>
      <c r="X6">
        <f t="shared" si="3"/>
        <v>1E-3</v>
      </c>
      <c r="Y6">
        <f t="shared" si="3"/>
        <v>1E-3</v>
      </c>
      <c r="Z6">
        <f t="shared" si="3"/>
        <v>1E-3</v>
      </c>
      <c r="AA6">
        <f t="shared" si="3"/>
        <v>1E-3</v>
      </c>
      <c r="AB6">
        <f t="shared" si="3"/>
        <v>1E-3</v>
      </c>
      <c r="AC6">
        <f t="shared" si="3"/>
        <v>1E-3</v>
      </c>
      <c r="AD6">
        <f t="shared" si="3"/>
        <v>1E-3</v>
      </c>
      <c r="AE6">
        <f t="shared" si="3"/>
        <v>1E-3</v>
      </c>
      <c r="AF6">
        <f t="shared" si="3"/>
        <v>1E-3</v>
      </c>
      <c r="AG6">
        <f t="shared" si="3"/>
        <v>1E-3</v>
      </c>
      <c r="AH6">
        <f t="shared" si="3"/>
        <v>1E-3</v>
      </c>
      <c r="AI6">
        <f t="shared" si="3"/>
        <v>1E-3</v>
      </c>
      <c r="AJ6">
        <f t="shared" si="3"/>
        <v>1E-3</v>
      </c>
      <c r="AK6">
        <f t="shared" si="3"/>
        <v>1E-3</v>
      </c>
      <c r="AL6">
        <f t="shared" si="3"/>
        <v>1E-3</v>
      </c>
      <c r="AM6">
        <f t="shared" si="3"/>
        <v>1E-3</v>
      </c>
      <c r="AN6">
        <f t="shared" si="3"/>
        <v>1E-3</v>
      </c>
      <c r="AO6">
        <f t="shared" si="3"/>
        <v>1E-3</v>
      </c>
      <c r="AP6">
        <f t="shared" si="3"/>
        <v>1E-3</v>
      </c>
      <c r="AQ6">
        <f t="shared" si="3"/>
        <v>1E-3</v>
      </c>
      <c r="AR6">
        <f t="shared" si="3"/>
        <v>1E-3</v>
      </c>
      <c r="AS6">
        <f t="shared" si="3"/>
        <v>1E-3</v>
      </c>
      <c r="AT6">
        <f t="shared" si="3"/>
        <v>1E-3</v>
      </c>
    </row>
    <row r="7" spans="1:46" x14ac:dyDescent="0.2">
      <c r="A7" t="s">
        <v>4</v>
      </c>
      <c r="B7">
        <v>0.15</v>
      </c>
      <c r="C7">
        <f>$B$7</f>
        <v>0.15</v>
      </c>
      <c r="D7">
        <f t="shared" ref="D7:AT7" si="4">$B$7</f>
        <v>0.15</v>
      </c>
      <c r="E7">
        <f t="shared" si="4"/>
        <v>0.15</v>
      </c>
      <c r="F7">
        <f t="shared" si="4"/>
        <v>0.15</v>
      </c>
      <c r="G7">
        <f t="shared" si="4"/>
        <v>0.15</v>
      </c>
      <c r="H7">
        <f t="shared" si="4"/>
        <v>0.15</v>
      </c>
      <c r="I7">
        <f t="shared" si="4"/>
        <v>0.15</v>
      </c>
      <c r="J7">
        <f t="shared" si="4"/>
        <v>0.15</v>
      </c>
      <c r="K7">
        <f t="shared" si="4"/>
        <v>0.15</v>
      </c>
      <c r="L7">
        <f t="shared" si="4"/>
        <v>0.15</v>
      </c>
      <c r="M7">
        <f t="shared" si="4"/>
        <v>0.15</v>
      </c>
      <c r="N7">
        <f t="shared" si="4"/>
        <v>0.15</v>
      </c>
      <c r="O7">
        <f t="shared" si="4"/>
        <v>0.15</v>
      </c>
      <c r="P7">
        <f t="shared" si="4"/>
        <v>0.15</v>
      </c>
      <c r="Q7">
        <f t="shared" si="4"/>
        <v>0.15</v>
      </c>
      <c r="R7">
        <f t="shared" si="4"/>
        <v>0.15</v>
      </c>
      <c r="S7">
        <f t="shared" si="4"/>
        <v>0.15</v>
      </c>
      <c r="T7">
        <f t="shared" si="4"/>
        <v>0.15</v>
      </c>
      <c r="U7">
        <f t="shared" si="4"/>
        <v>0.15</v>
      </c>
      <c r="V7">
        <f t="shared" si="4"/>
        <v>0.15</v>
      </c>
      <c r="W7">
        <f t="shared" si="4"/>
        <v>0.15</v>
      </c>
      <c r="X7">
        <f t="shared" si="4"/>
        <v>0.15</v>
      </c>
      <c r="Y7">
        <f t="shared" si="4"/>
        <v>0.15</v>
      </c>
      <c r="Z7">
        <f t="shared" si="4"/>
        <v>0.15</v>
      </c>
      <c r="AA7">
        <f t="shared" si="4"/>
        <v>0.15</v>
      </c>
      <c r="AB7">
        <f t="shared" si="4"/>
        <v>0.15</v>
      </c>
      <c r="AC7">
        <f t="shared" si="4"/>
        <v>0.15</v>
      </c>
      <c r="AD7">
        <f t="shared" si="4"/>
        <v>0.15</v>
      </c>
      <c r="AE7">
        <f t="shared" si="4"/>
        <v>0.15</v>
      </c>
      <c r="AF7">
        <f t="shared" si="4"/>
        <v>0.15</v>
      </c>
      <c r="AG7">
        <f t="shared" si="4"/>
        <v>0.15</v>
      </c>
      <c r="AH7">
        <f t="shared" si="4"/>
        <v>0.15</v>
      </c>
      <c r="AI7">
        <f t="shared" si="4"/>
        <v>0.15</v>
      </c>
      <c r="AJ7">
        <f t="shared" si="4"/>
        <v>0.15</v>
      </c>
      <c r="AK7">
        <f t="shared" si="4"/>
        <v>0.15</v>
      </c>
      <c r="AL7">
        <f t="shared" si="4"/>
        <v>0.15</v>
      </c>
      <c r="AM7">
        <f t="shared" si="4"/>
        <v>0.15</v>
      </c>
      <c r="AN7">
        <f t="shared" si="4"/>
        <v>0.15</v>
      </c>
      <c r="AO7">
        <f t="shared" si="4"/>
        <v>0.15</v>
      </c>
      <c r="AP7">
        <f t="shared" si="4"/>
        <v>0.15</v>
      </c>
      <c r="AQ7">
        <f t="shared" si="4"/>
        <v>0.15</v>
      </c>
      <c r="AR7">
        <f t="shared" si="4"/>
        <v>0.15</v>
      </c>
      <c r="AS7">
        <f t="shared" si="4"/>
        <v>0.15</v>
      </c>
      <c r="AT7">
        <f t="shared" si="4"/>
        <v>0.15</v>
      </c>
    </row>
    <row r="8" spans="1:46" x14ac:dyDescent="0.2">
      <c r="A8" t="s">
        <v>5</v>
      </c>
      <c r="B8">
        <f>3/4</f>
        <v>0.75</v>
      </c>
      <c r="C8">
        <f>$B$8</f>
        <v>0.75</v>
      </c>
      <c r="D8">
        <f t="shared" ref="D8:AT8" si="5">$B$8</f>
        <v>0.75</v>
      </c>
      <c r="E8">
        <f t="shared" si="5"/>
        <v>0.75</v>
      </c>
      <c r="F8">
        <f t="shared" si="5"/>
        <v>0.75</v>
      </c>
      <c r="G8">
        <f t="shared" si="5"/>
        <v>0.75</v>
      </c>
      <c r="H8">
        <f t="shared" si="5"/>
        <v>0.75</v>
      </c>
      <c r="I8">
        <f t="shared" si="5"/>
        <v>0.75</v>
      </c>
      <c r="J8">
        <f t="shared" si="5"/>
        <v>0.75</v>
      </c>
      <c r="K8">
        <f t="shared" si="5"/>
        <v>0.75</v>
      </c>
      <c r="L8">
        <f t="shared" si="5"/>
        <v>0.75</v>
      </c>
      <c r="M8">
        <f t="shared" si="5"/>
        <v>0.75</v>
      </c>
      <c r="N8">
        <f t="shared" si="5"/>
        <v>0.75</v>
      </c>
      <c r="O8">
        <f t="shared" si="5"/>
        <v>0.75</v>
      </c>
      <c r="P8">
        <f t="shared" si="5"/>
        <v>0.75</v>
      </c>
      <c r="Q8">
        <f t="shared" si="5"/>
        <v>0.75</v>
      </c>
      <c r="R8">
        <f t="shared" si="5"/>
        <v>0.75</v>
      </c>
      <c r="S8">
        <f t="shared" si="5"/>
        <v>0.75</v>
      </c>
      <c r="T8">
        <f t="shared" si="5"/>
        <v>0.75</v>
      </c>
      <c r="U8">
        <f t="shared" si="5"/>
        <v>0.75</v>
      </c>
      <c r="V8">
        <f t="shared" si="5"/>
        <v>0.75</v>
      </c>
      <c r="W8">
        <f t="shared" si="5"/>
        <v>0.75</v>
      </c>
      <c r="X8">
        <f t="shared" si="5"/>
        <v>0.75</v>
      </c>
      <c r="Y8">
        <f t="shared" si="5"/>
        <v>0.75</v>
      </c>
      <c r="Z8">
        <f t="shared" si="5"/>
        <v>0.75</v>
      </c>
      <c r="AA8">
        <f t="shared" si="5"/>
        <v>0.75</v>
      </c>
      <c r="AB8">
        <f t="shared" si="5"/>
        <v>0.75</v>
      </c>
      <c r="AC8">
        <f t="shared" si="5"/>
        <v>0.75</v>
      </c>
      <c r="AD8">
        <f t="shared" si="5"/>
        <v>0.75</v>
      </c>
      <c r="AE8">
        <f t="shared" si="5"/>
        <v>0.75</v>
      </c>
      <c r="AF8">
        <f t="shared" si="5"/>
        <v>0.75</v>
      </c>
      <c r="AG8">
        <f t="shared" si="5"/>
        <v>0.75</v>
      </c>
      <c r="AH8">
        <f t="shared" si="5"/>
        <v>0.75</v>
      </c>
      <c r="AI8">
        <f t="shared" si="5"/>
        <v>0.75</v>
      </c>
      <c r="AJ8">
        <f t="shared" si="5"/>
        <v>0.75</v>
      </c>
      <c r="AK8">
        <f t="shared" si="5"/>
        <v>0.75</v>
      </c>
      <c r="AL8">
        <f t="shared" si="5"/>
        <v>0.75</v>
      </c>
      <c r="AM8">
        <f t="shared" si="5"/>
        <v>0.75</v>
      </c>
      <c r="AN8">
        <f t="shared" si="5"/>
        <v>0.75</v>
      </c>
      <c r="AO8">
        <f t="shared" si="5"/>
        <v>0.75</v>
      </c>
      <c r="AP8">
        <f t="shared" si="5"/>
        <v>0.75</v>
      </c>
      <c r="AQ8">
        <f t="shared" si="5"/>
        <v>0.75</v>
      </c>
      <c r="AR8">
        <f t="shared" si="5"/>
        <v>0.75</v>
      </c>
      <c r="AS8">
        <f t="shared" si="5"/>
        <v>0.75</v>
      </c>
      <c r="AT8">
        <f t="shared" si="5"/>
        <v>0.75</v>
      </c>
    </row>
    <row r="9" spans="1:46" x14ac:dyDescent="0.2">
      <c r="A9" t="s">
        <v>6</v>
      </c>
      <c r="B9">
        <v>0.5</v>
      </c>
      <c r="C9">
        <f>$B$9</f>
        <v>0.5</v>
      </c>
      <c r="D9">
        <f t="shared" ref="D9:AT9" si="6">$B$9</f>
        <v>0.5</v>
      </c>
      <c r="E9">
        <f t="shared" si="6"/>
        <v>0.5</v>
      </c>
      <c r="F9">
        <f t="shared" si="6"/>
        <v>0.5</v>
      </c>
      <c r="G9">
        <f t="shared" si="6"/>
        <v>0.5</v>
      </c>
      <c r="H9">
        <f t="shared" si="6"/>
        <v>0.5</v>
      </c>
      <c r="I9">
        <f t="shared" si="6"/>
        <v>0.5</v>
      </c>
      <c r="J9">
        <f t="shared" si="6"/>
        <v>0.5</v>
      </c>
      <c r="K9">
        <f t="shared" si="6"/>
        <v>0.5</v>
      </c>
      <c r="L9">
        <f t="shared" si="6"/>
        <v>0.5</v>
      </c>
      <c r="M9">
        <f t="shared" si="6"/>
        <v>0.5</v>
      </c>
      <c r="N9">
        <f t="shared" si="6"/>
        <v>0.5</v>
      </c>
      <c r="O9">
        <f t="shared" si="6"/>
        <v>0.5</v>
      </c>
      <c r="P9">
        <f t="shared" si="6"/>
        <v>0.5</v>
      </c>
      <c r="Q9">
        <f t="shared" si="6"/>
        <v>0.5</v>
      </c>
      <c r="R9">
        <f t="shared" si="6"/>
        <v>0.5</v>
      </c>
      <c r="S9">
        <f t="shared" si="6"/>
        <v>0.5</v>
      </c>
      <c r="T9">
        <f t="shared" si="6"/>
        <v>0.5</v>
      </c>
      <c r="U9">
        <f t="shared" si="6"/>
        <v>0.5</v>
      </c>
      <c r="V9">
        <f t="shared" si="6"/>
        <v>0.5</v>
      </c>
      <c r="W9">
        <f t="shared" si="6"/>
        <v>0.5</v>
      </c>
      <c r="X9">
        <f t="shared" si="6"/>
        <v>0.5</v>
      </c>
      <c r="Y9">
        <f t="shared" si="6"/>
        <v>0.5</v>
      </c>
      <c r="Z9">
        <f t="shared" si="6"/>
        <v>0.5</v>
      </c>
      <c r="AA9">
        <f t="shared" si="6"/>
        <v>0.5</v>
      </c>
      <c r="AB9">
        <f t="shared" si="6"/>
        <v>0.5</v>
      </c>
      <c r="AC9">
        <f t="shared" si="6"/>
        <v>0.5</v>
      </c>
      <c r="AD9">
        <f t="shared" si="6"/>
        <v>0.5</v>
      </c>
      <c r="AE9">
        <f t="shared" si="6"/>
        <v>0.5</v>
      </c>
      <c r="AF9">
        <f t="shared" si="6"/>
        <v>0.5</v>
      </c>
      <c r="AG9">
        <f t="shared" si="6"/>
        <v>0.5</v>
      </c>
      <c r="AH9">
        <f t="shared" si="6"/>
        <v>0.5</v>
      </c>
      <c r="AI9">
        <f t="shared" si="6"/>
        <v>0.5</v>
      </c>
      <c r="AJ9">
        <f t="shared" si="6"/>
        <v>0.5</v>
      </c>
      <c r="AK9">
        <f t="shared" si="6"/>
        <v>0.5</v>
      </c>
      <c r="AL9">
        <f t="shared" si="6"/>
        <v>0.5</v>
      </c>
      <c r="AM9">
        <f t="shared" si="6"/>
        <v>0.5</v>
      </c>
      <c r="AN9">
        <f t="shared" si="6"/>
        <v>0.5</v>
      </c>
      <c r="AO9">
        <f t="shared" si="6"/>
        <v>0.5</v>
      </c>
      <c r="AP9">
        <f t="shared" si="6"/>
        <v>0.5</v>
      </c>
      <c r="AQ9">
        <f t="shared" si="6"/>
        <v>0.5</v>
      </c>
      <c r="AR9">
        <f t="shared" si="6"/>
        <v>0.5</v>
      </c>
      <c r="AS9">
        <f t="shared" si="6"/>
        <v>0.5</v>
      </c>
      <c r="AT9">
        <f t="shared" si="6"/>
        <v>0.5</v>
      </c>
    </row>
    <row r="10" spans="1:46" x14ac:dyDescent="0.2">
      <c r="A10" t="s">
        <v>7</v>
      </c>
      <c r="B10">
        <v>8385.2659999999996</v>
      </c>
      <c r="C10">
        <v>7420.2020000000002</v>
      </c>
      <c r="D10">
        <v>8285.5020000000004</v>
      </c>
      <c r="E10">
        <v>18522.509999999998</v>
      </c>
      <c r="F10">
        <v>3580.306</v>
      </c>
      <c r="G10">
        <v>7243.07</v>
      </c>
      <c r="H10">
        <v>4470.0379999999996</v>
      </c>
      <c r="I10">
        <v>5871.8239999999996</v>
      </c>
      <c r="J10">
        <v>2206.0059999999999</v>
      </c>
      <c r="K10">
        <v>5511.4520000000002</v>
      </c>
      <c r="L10">
        <v>15436.951999999999</v>
      </c>
      <c r="M10">
        <v>6070.3339999999998</v>
      </c>
      <c r="N10">
        <v>4278.6540000000005</v>
      </c>
      <c r="O10">
        <v>6304.4740000000002</v>
      </c>
      <c r="P10">
        <v>4890.4719999999998</v>
      </c>
      <c r="Q10">
        <v>17924.944</v>
      </c>
      <c r="R10">
        <v>5713.0159999999996</v>
      </c>
      <c r="S10">
        <v>19778.722000000002</v>
      </c>
      <c r="T10">
        <v>0</v>
      </c>
      <c r="U10">
        <v>117717.448</v>
      </c>
      <c r="V10">
        <v>7190.134</v>
      </c>
      <c r="W10">
        <v>2669.1959999999999</v>
      </c>
      <c r="X10">
        <v>0</v>
      </c>
      <c r="Y10">
        <v>8383.23</v>
      </c>
      <c r="Z10">
        <v>3612.8820000000001</v>
      </c>
      <c r="AA10">
        <v>1372.2639999999999</v>
      </c>
      <c r="AB10">
        <v>3211.79</v>
      </c>
      <c r="AC10">
        <v>13796.954</v>
      </c>
      <c r="AD10">
        <v>21560.222000000002</v>
      </c>
      <c r="AE10">
        <v>2951.1819999999998</v>
      </c>
      <c r="AF10">
        <v>3345.1480000000001</v>
      </c>
      <c r="AG10">
        <v>9457.2199999999993</v>
      </c>
      <c r="AH10">
        <v>4587.1080000000002</v>
      </c>
      <c r="AI10">
        <v>18535.743999999999</v>
      </c>
      <c r="AJ10">
        <v>9118.2260000000006</v>
      </c>
      <c r="AK10">
        <v>0</v>
      </c>
      <c r="AL10">
        <v>11037.156000000001</v>
      </c>
      <c r="AM10">
        <v>7030.308</v>
      </c>
      <c r="AN10">
        <v>8966.5439999999999</v>
      </c>
      <c r="AO10">
        <v>6292.2579999999998</v>
      </c>
      <c r="AP10">
        <v>22155.752</v>
      </c>
      <c r="AQ10">
        <v>3513.1179999999999</v>
      </c>
      <c r="AR10">
        <v>3753.366</v>
      </c>
      <c r="AS10">
        <v>4539.2619999999997</v>
      </c>
      <c r="AT10">
        <v>7549.4880000000003</v>
      </c>
    </row>
    <row r="11" spans="1:46" x14ac:dyDescent="0.2">
      <c r="A11" t="s">
        <v>8</v>
      </c>
      <c r="B11">
        <f>B2/B3</f>
        <v>157.609788407428</v>
      </c>
      <c r="C11">
        <f t="shared" ref="C11:AT11" si="7">C2/C3</f>
        <v>381.22951369787597</v>
      </c>
      <c r="D11">
        <f t="shared" si="7"/>
        <v>219.41941478017799</v>
      </c>
      <c r="E11">
        <f t="shared" si="7"/>
        <v>321.44671537496799</v>
      </c>
      <c r="F11">
        <f t="shared" si="7"/>
        <v>168.5889418390494</v>
      </c>
      <c r="G11">
        <f t="shared" si="7"/>
        <v>195.27631239239719</v>
      </c>
      <c r="H11">
        <f t="shared" si="7"/>
        <v>202.54861368069001</v>
      </c>
      <c r="I11">
        <f t="shared" si="7"/>
        <v>325.41847303325198</v>
      </c>
      <c r="J11">
        <f t="shared" si="7"/>
        <v>0</v>
      </c>
      <c r="K11">
        <f t="shared" si="7"/>
        <v>91.699973074246202</v>
      </c>
      <c r="L11">
        <f t="shared" si="7"/>
        <v>215.988233946702</v>
      </c>
      <c r="M11">
        <f t="shared" si="7"/>
        <v>0</v>
      </c>
      <c r="N11">
        <f t="shared" si="7"/>
        <v>70.956894387814401</v>
      </c>
      <c r="O11">
        <f t="shared" si="7"/>
        <v>64.018029101238199</v>
      </c>
      <c r="P11">
        <f t="shared" si="7"/>
        <v>62.447960033305598</v>
      </c>
      <c r="Q11">
        <f t="shared" ref="Q11" si="8">Q2/Q3</f>
        <v>445.14504480460403</v>
      </c>
      <c r="R11">
        <f t="shared" si="7"/>
        <v>212.56723243904801</v>
      </c>
      <c r="S11">
        <f t="shared" si="7"/>
        <v>393.12954598380998</v>
      </c>
      <c r="T11" t="s">
        <v>49</v>
      </c>
      <c r="U11">
        <f t="shared" si="7"/>
        <v>456.22633613327997</v>
      </c>
      <c r="V11">
        <f t="shared" si="7"/>
        <v>238.437837180782</v>
      </c>
      <c r="W11">
        <f t="shared" si="7"/>
        <v>114.41647597254</v>
      </c>
      <c r="X11" t="s">
        <v>49</v>
      </c>
      <c r="Y11">
        <f t="shared" si="7"/>
        <v>144.21648934837759</v>
      </c>
      <c r="Z11">
        <f t="shared" si="7"/>
        <v>83.534419336142193</v>
      </c>
      <c r="AA11">
        <f t="shared" si="7"/>
        <v>148.36795252225519</v>
      </c>
      <c r="AB11">
        <f t="shared" si="7"/>
        <v>284.140619405378</v>
      </c>
      <c r="AC11">
        <f t="shared" si="7"/>
        <v>109.7633579121884</v>
      </c>
      <c r="AD11">
        <f t="shared" si="7"/>
        <v>875.35276770341204</v>
      </c>
      <c r="AE11">
        <f t="shared" si="7"/>
        <v>445.99079284164799</v>
      </c>
      <c r="AF11">
        <f t="shared" si="7"/>
        <v>29.894043552034201</v>
      </c>
      <c r="AG11">
        <f t="shared" si="7"/>
        <v>159.75096275649719</v>
      </c>
      <c r="AH11">
        <f t="shared" si="7"/>
        <v>176.36384406035361</v>
      </c>
      <c r="AI11">
        <f t="shared" ref="AI11" si="9">AI2/AI3</f>
        <v>397.23250385849002</v>
      </c>
      <c r="AJ11">
        <f t="shared" si="7"/>
        <v>177.05198357662999</v>
      </c>
      <c r="AK11" t="s">
        <v>49</v>
      </c>
      <c r="AL11">
        <f t="shared" si="7"/>
        <v>356.77669138680199</v>
      </c>
      <c r="AM11">
        <f t="shared" si="7"/>
        <v>28.448255752095001</v>
      </c>
      <c r="AN11">
        <f t="shared" ref="AN11" si="10">AN2/AN3</f>
        <v>191.60113417164959</v>
      </c>
      <c r="AO11">
        <f t="shared" si="7"/>
        <v>305.10509899625799</v>
      </c>
      <c r="AP11">
        <f t="shared" si="7"/>
        <v>460.16944042341601</v>
      </c>
      <c r="AQ11">
        <f t="shared" ref="AQ11" si="11">AQ2/AQ3</f>
        <v>143.86080968529961</v>
      </c>
      <c r="AR11">
        <f t="shared" si="7"/>
        <v>134.172899738528</v>
      </c>
      <c r="AS11">
        <f t="shared" si="7"/>
        <v>198.270115274245</v>
      </c>
      <c r="AT11">
        <f t="shared" si="7"/>
        <v>120.16708947679621</v>
      </c>
    </row>
    <row r="12" spans="1:46" x14ac:dyDescent="0.2">
      <c r="A12" t="s">
        <v>9</v>
      </c>
      <c r="B12">
        <f>B11/100000*B10</f>
        <v>13.216000000000001</v>
      </c>
      <c r="C12">
        <f t="shared" ref="C12:AT12" si="12">C11/100000*C10</f>
        <v>28.288000000000068</v>
      </c>
      <c r="D12">
        <f t="shared" si="12"/>
        <v>18.179999999999943</v>
      </c>
      <c r="E12">
        <f t="shared" si="12"/>
        <v>59.539999999999978</v>
      </c>
      <c r="F12">
        <f t="shared" si="12"/>
        <v>6.035999999999996</v>
      </c>
      <c r="G12">
        <f t="shared" si="12"/>
        <v>14.144000000000004</v>
      </c>
      <c r="H12">
        <f t="shared" si="12"/>
        <v>9.0540000000000411</v>
      </c>
      <c r="I12">
        <f t="shared" si="12"/>
        <v>19.108000000000018</v>
      </c>
      <c r="J12">
        <f t="shared" si="12"/>
        <v>0</v>
      </c>
      <c r="K12">
        <f t="shared" si="12"/>
        <v>5.0540000000000038</v>
      </c>
      <c r="L12">
        <f t="shared" si="12"/>
        <v>33.342000000000091</v>
      </c>
      <c r="M12">
        <f t="shared" si="12"/>
        <v>0</v>
      </c>
      <c r="N12">
        <f t="shared" si="12"/>
        <v>3.0359999999999965</v>
      </c>
      <c r="O12">
        <f t="shared" si="12"/>
        <v>4.035999999999996</v>
      </c>
      <c r="P12">
        <f t="shared" si="12"/>
        <v>3.0540000000000007</v>
      </c>
      <c r="Q12">
        <f t="shared" ref="Q12" si="13">Q11/100000*Q10</f>
        <v>79.792000000000186</v>
      </c>
      <c r="R12">
        <f t="shared" si="12"/>
        <v>12.144000000000002</v>
      </c>
      <c r="S12">
        <f t="shared" si="12"/>
        <v>77.755999999999943</v>
      </c>
      <c r="T12" t="s">
        <v>49</v>
      </c>
      <c r="U12">
        <f t="shared" si="12"/>
        <v>537.05799999999908</v>
      </c>
      <c r="V12">
        <f t="shared" si="12"/>
        <v>17.144000000000048</v>
      </c>
      <c r="W12">
        <f t="shared" si="12"/>
        <v>3.0539999999999989</v>
      </c>
      <c r="X12" t="s">
        <v>49</v>
      </c>
      <c r="Y12">
        <f t="shared" si="12"/>
        <v>12.089999999999995</v>
      </c>
      <c r="Z12">
        <f t="shared" si="12"/>
        <v>3.0180000000000007</v>
      </c>
      <c r="AA12">
        <f t="shared" si="12"/>
        <v>2.036</v>
      </c>
      <c r="AB12">
        <f t="shared" si="12"/>
        <v>9.1259999999999888</v>
      </c>
      <c r="AC12">
        <f t="shared" si="12"/>
        <v>15.143999999999993</v>
      </c>
      <c r="AD12">
        <f t="shared" si="12"/>
        <v>188.72799999999995</v>
      </c>
      <c r="AE12">
        <f t="shared" si="12"/>
        <v>13.162000000000003</v>
      </c>
      <c r="AF12">
        <f t="shared" si="12"/>
        <v>1.0000000000000011</v>
      </c>
      <c r="AG12">
        <f t="shared" si="12"/>
        <v>15.108000000000001</v>
      </c>
      <c r="AH12">
        <f t="shared" si="12"/>
        <v>8.0900000000000052</v>
      </c>
      <c r="AI12">
        <f t="shared" ref="AI12" si="14">AI11/100000*AI10</f>
        <v>73.629999999999839</v>
      </c>
      <c r="AJ12">
        <f t="shared" si="12"/>
        <v>16.144000000000005</v>
      </c>
      <c r="AK12" t="s">
        <v>49</v>
      </c>
      <c r="AL12">
        <f t="shared" si="12"/>
        <v>39.377999999999901</v>
      </c>
      <c r="AM12">
        <f t="shared" si="12"/>
        <v>1.9999999999999949</v>
      </c>
      <c r="AN12">
        <f t="shared" ref="AN12" si="15">AN11/100000*AN10</f>
        <v>17.179999999999996</v>
      </c>
      <c r="AO12">
        <f t="shared" si="12"/>
        <v>19.197999999999961</v>
      </c>
      <c r="AP12">
        <f t="shared" si="12"/>
        <v>101.95399999999979</v>
      </c>
      <c r="AQ12">
        <f t="shared" ref="AQ12" si="16">AQ11/100000*AQ10</f>
        <v>5.0540000000000038</v>
      </c>
      <c r="AR12">
        <f t="shared" si="12"/>
        <v>5.0359999999999987</v>
      </c>
      <c r="AS12">
        <f t="shared" si="12"/>
        <v>8.9999999999999982</v>
      </c>
      <c r="AT12">
        <f t="shared" si="12"/>
        <v>9.0719999999999938</v>
      </c>
    </row>
    <row r="13" spans="1:46" x14ac:dyDescent="0.2">
      <c r="A13" t="s">
        <v>47</v>
      </c>
      <c r="B13">
        <f>B12/B8*B4</f>
        <v>15.859200000000003</v>
      </c>
      <c r="C13">
        <f t="shared" ref="C13:AT13" si="17">C12/C8*C4</f>
        <v>33.945600000000077</v>
      </c>
      <c r="D13">
        <f t="shared" si="17"/>
        <v>21.815999999999931</v>
      </c>
      <c r="E13">
        <f t="shared" si="17"/>
        <v>71.447999999999979</v>
      </c>
      <c r="F13">
        <f t="shared" si="17"/>
        <v>7.2431999999999954</v>
      </c>
      <c r="G13">
        <f t="shared" si="17"/>
        <v>16.972800000000007</v>
      </c>
      <c r="H13">
        <f t="shared" si="17"/>
        <v>10.864800000000049</v>
      </c>
      <c r="I13">
        <f t="shared" si="17"/>
        <v>22.929600000000022</v>
      </c>
      <c r="J13">
        <f t="shared" si="17"/>
        <v>0</v>
      </c>
      <c r="K13">
        <f t="shared" si="17"/>
        <v>6.0648000000000044</v>
      </c>
      <c r="L13">
        <f t="shared" si="17"/>
        <v>40.010400000000111</v>
      </c>
      <c r="M13">
        <f t="shared" si="17"/>
        <v>0</v>
      </c>
      <c r="N13">
        <f t="shared" si="17"/>
        <v>3.6431999999999962</v>
      </c>
      <c r="O13">
        <f t="shared" si="17"/>
        <v>4.8431999999999951</v>
      </c>
      <c r="P13">
        <f t="shared" si="17"/>
        <v>3.6648000000000009</v>
      </c>
      <c r="Q13">
        <f t="shared" ref="Q13" si="18">Q12/Q8*Q4</f>
        <v>95.750400000000226</v>
      </c>
      <c r="R13">
        <f t="shared" si="17"/>
        <v>14.572800000000004</v>
      </c>
      <c r="S13">
        <f t="shared" si="17"/>
        <v>93.307199999999938</v>
      </c>
      <c r="T13" t="s">
        <v>49</v>
      </c>
      <c r="U13">
        <f t="shared" si="17"/>
        <v>644.46959999999899</v>
      </c>
      <c r="V13">
        <f t="shared" si="17"/>
        <v>20.572800000000058</v>
      </c>
      <c r="W13">
        <f t="shared" si="17"/>
        <v>3.6647999999999987</v>
      </c>
      <c r="X13" t="s">
        <v>49</v>
      </c>
      <c r="Y13">
        <f t="shared" si="17"/>
        <v>14.507999999999996</v>
      </c>
      <c r="Z13">
        <f t="shared" si="17"/>
        <v>3.6216000000000008</v>
      </c>
      <c r="AA13">
        <f t="shared" si="17"/>
        <v>2.4432</v>
      </c>
      <c r="AB13">
        <f t="shared" si="17"/>
        <v>10.951199999999988</v>
      </c>
      <c r="AC13">
        <f t="shared" si="17"/>
        <v>18.172799999999992</v>
      </c>
      <c r="AD13">
        <f t="shared" si="17"/>
        <v>226.47359999999995</v>
      </c>
      <c r="AE13">
        <f t="shared" si="17"/>
        <v>15.794400000000003</v>
      </c>
      <c r="AF13">
        <f t="shared" si="17"/>
        <v>1.2000000000000013</v>
      </c>
      <c r="AG13">
        <f t="shared" si="17"/>
        <v>18.129600000000003</v>
      </c>
      <c r="AH13">
        <f t="shared" si="17"/>
        <v>9.7080000000000073</v>
      </c>
      <c r="AI13">
        <f t="shared" ref="AI13" si="19">AI12/AI8*AI4</f>
        <v>88.35599999999981</v>
      </c>
      <c r="AJ13">
        <f t="shared" si="17"/>
        <v>19.372800000000005</v>
      </c>
      <c r="AK13" t="s">
        <v>49</v>
      </c>
      <c r="AL13">
        <f t="shared" si="17"/>
        <v>47.253599999999885</v>
      </c>
      <c r="AM13">
        <f t="shared" si="17"/>
        <v>2.3999999999999941</v>
      </c>
      <c r="AN13">
        <f t="shared" ref="AN13" si="20">AN12/AN8*AN4</f>
        <v>20.615999999999996</v>
      </c>
      <c r="AO13">
        <f t="shared" si="17"/>
        <v>23.037599999999955</v>
      </c>
      <c r="AP13">
        <f t="shared" si="17"/>
        <v>122.34479999999975</v>
      </c>
      <c r="AQ13">
        <f t="shared" ref="AQ13" si="21">AQ12/AQ8*AQ4</f>
        <v>6.0648000000000044</v>
      </c>
      <c r="AR13">
        <f t="shared" si="17"/>
        <v>6.0431999999999988</v>
      </c>
      <c r="AS13">
        <f t="shared" si="17"/>
        <v>10.799999999999999</v>
      </c>
      <c r="AT13">
        <f t="shared" si="17"/>
        <v>10.886399999999993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33"/>
  <sheetViews>
    <sheetView tabSelected="1" topLeftCell="AL10" workbookViewId="0">
      <selection activeCell="AY22" sqref="AY22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47" ht="18" x14ac:dyDescent="0.2">
      <c r="A1" s="7" t="s">
        <v>46</v>
      </c>
      <c r="B1" s="7"/>
      <c r="C1" s="3"/>
    </row>
    <row r="2" spans="1:47" x14ac:dyDescent="0.2">
      <c r="A2" s="4" t="s">
        <v>10</v>
      </c>
      <c r="B2" s="4" t="s">
        <v>11</v>
      </c>
      <c r="C2" t="str">
        <f>params_high!B1</f>
        <v>Agara</v>
      </c>
      <c r="D2" t="str">
        <f>params_high!C1</f>
        <v>Ambhanjyang</v>
      </c>
      <c r="E2" t="str">
        <f>params_high!D1</f>
        <v>Bajrabarahi</v>
      </c>
      <c r="F2" t="str">
        <f>params_high!E1</f>
        <v>Basamadi</v>
      </c>
      <c r="G2" t="str">
        <f>params_high!F1</f>
        <v>Betini</v>
      </c>
      <c r="H2" t="str">
        <f>params_high!G1</f>
        <v>Bhaise</v>
      </c>
      <c r="I2" t="str">
        <f>params_high!H1</f>
        <v>BhartaPundyadevi</v>
      </c>
      <c r="J2" t="str">
        <f>params_high!I1</f>
        <v>Bhimfedi</v>
      </c>
      <c r="K2" t="str">
        <f>params_high!J1</f>
        <v>Budhichaur</v>
      </c>
      <c r="L2" t="str">
        <f>params_high!K1</f>
        <v>Chitlang</v>
      </c>
      <c r="M2" t="str">
        <f>params_high!L1</f>
        <v>Churiyamai</v>
      </c>
      <c r="N2" t="str">
        <f>params_high!M1</f>
        <v>Daman</v>
      </c>
      <c r="O2" t="str">
        <f>params_high!N1</f>
        <v>Dandakharka</v>
      </c>
      <c r="P2" t="str">
        <f>params_high!O1</f>
        <v>Dhimal</v>
      </c>
      <c r="Q2" t="str">
        <f>params_high!P1</f>
        <v>Fakhel</v>
      </c>
      <c r="R2" t="str">
        <f>params_high!Q1</f>
        <v>Faparbari</v>
      </c>
      <c r="S2" t="str">
        <f>params_high!R1</f>
        <v>Gogane</v>
      </c>
      <c r="T2" t="str">
        <f>params_high!S1</f>
        <v>Handikhola</v>
      </c>
      <c r="U2" t="str">
        <f>params_high!T1</f>
        <v>Hatiya</v>
      </c>
      <c r="V2" t="str">
        <f>params_high!U1</f>
        <v>HetaudaN.P.</v>
      </c>
      <c r="W2" t="str">
        <f>params_high!V1</f>
        <v>Hurnamadi</v>
      </c>
      <c r="X2" t="str">
        <f>params_high!W1</f>
        <v>IpaPanchakanya</v>
      </c>
      <c r="Y2" t="str">
        <f>params_high!X1</f>
        <v>Kalikatar</v>
      </c>
      <c r="Z2" t="str">
        <f>params_high!Y1</f>
        <v>Kankada</v>
      </c>
      <c r="AA2" t="str">
        <f>params_high!Z1</f>
        <v>Khairang</v>
      </c>
      <c r="AB2" t="str">
        <f>params_high!AA1</f>
        <v>Kogate</v>
      </c>
      <c r="AC2" t="str">
        <f>params_high!AB1</f>
        <v>Kulekhani</v>
      </c>
      <c r="AD2" t="str">
        <f>params_high!AC1</f>
        <v>Makwanpurgadhi</v>
      </c>
      <c r="AE2" t="str">
        <f>params_high!AD1</f>
        <v>Manahari</v>
      </c>
      <c r="AF2" t="str">
        <f>params_high!AE1</f>
        <v>Manthali</v>
      </c>
      <c r="AG2" t="str">
        <f>params_high!AF1</f>
        <v>Markhu</v>
      </c>
      <c r="AH2" t="str">
        <f>params_high!AG1</f>
        <v>Namtar</v>
      </c>
      <c r="AI2" t="str">
        <f>params_high!AH1</f>
        <v>Nibuwatar</v>
      </c>
      <c r="AJ2" t="str">
        <f>params_high!AI1</f>
        <v>PadamPokhari</v>
      </c>
      <c r="AK2" t="str">
        <f>params_high!AJ1</f>
        <v>Palung</v>
      </c>
      <c r="AL2" t="str">
        <f>params_high!AK1</f>
        <v>Parsa Wildlife Reser</v>
      </c>
      <c r="AM2" t="str">
        <f>params_high!AL1</f>
        <v>Raigaun</v>
      </c>
      <c r="AN2" t="str">
        <f>params_high!AM1</f>
        <v>Raksirang</v>
      </c>
      <c r="AO2" t="str">
        <f>params_high!AN1</f>
        <v>SarikhetPalase</v>
      </c>
      <c r="AP2" t="str">
        <f>params_high!AO1</f>
        <v>Shikharpur</v>
      </c>
      <c r="AQ2" t="str">
        <f>params_high!AP1</f>
        <v>ShreepurChhatiwan</v>
      </c>
      <c r="AR2" t="str">
        <f>params_high!AQ1</f>
        <v>SisneriMahadevsthan</v>
      </c>
      <c r="AS2" t="str">
        <f>params_high!AR1</f>
        <v>Sukaura</v>
      </c>
      <c r="AT2" t="str">
        <f>params_high!AS1</f>
        <v>Thingan</v>
      </c>
      <c r="AU2" t="str">
        <f>params_high!AT1</f>
        <v>TistungDeurali</v>
      </c>
    </row>
    <row r="3" spans="1:47" x14ac:dyDescent="0.2">
      <c r="A3" s="5" t="s">
        <v>12</v>
      </c>
      <c r="B3" s="5" t="s">
        <v>13</v>
      </c>
      <c r="C3" s="3">
        <f>params_high!B10</f>
        <v>8385.2659999999996</v>
      </c>
      <c r="D3" s="3">
        <f>params_high!C10</f>
        <v>7420.2020000000002</v>
      </c>
      <c r="E3" s="3">
        <f>params_high!D10</f>
        <v>8285.5020000000004</v>
      </c>
      <c r="F3" s="3">
        <f>params_high!E10</f>
        <v>18522.509999999998</v>
      </c>
      <c r="G3" s="3">
        <f>params_high!F10</f>
        <v>3580.306</v>
      </c>
      <c r="H3" s="3">
        <f>params_high!G10</f>
        <v>7243.07</v>
      </c>
      <c r="I3" s="3">
        <f>params_high!H10</f>
        <v>4470.0379999999996</v>
      </c>
      <c r="J3" s="3">
        <f>params_high!I10</f>
        <v>5871.8239999999996</v>
      </c>
      <c r="K3" s="3">
        <f>params_high!J10</f>
        <v>2206.0059999999999</v>
      </c>
      <c r="L3" s="3">
        <f>params_high!K10</f>
        <v>5511.4520000000002</v>
      </c>
      <c r="M3" s="3">
        <f>params_high!L10</f>
        <v>15436.951999999999</v>
      </c>
      <c r="N3" s="3">
        <f>params_high!M10</f>
        <v>6070.3339999999998</v>
      </c>
      <c r="O3" s="3">
        <f>params_high!N10</f>
        <v>4278.6540000000005</v>
      </c>
      <c r="P3" s="3">
        <f>params_high!O10</f>
        <v>6304.4740000000002</v>
      </c>
      <c r="Q3" s="3">
        <f>params_high!P10</f>
        <v>4890.4719999999998</v>
      </c>
      <c r="R3" s="3">
        <f>params_high!Q10</f>
        <v>17924.944</v>
      </c>
      <c r="S3" s="3">
        <f>params_high!R10</f>
        <v>5713.0159999999996</v>
      </c>
      <c r="T3" s="3">
        <f>params_high!S10</f>
        <v>19778.722000000002</v>
      </c>
      <c r="U3" s="3">
        <f>params_high!T10</f>
        <v>0</v>
      </c>
      <c r="V3" s="3">
        <f>params_high!U10</f>
        <v>117717.448</v>
      </c>
      <c r="W3" s="3">
        <f>params_high!V10</f>
        <v>7190.134</v>
      </c>
      <c r="X3" s="3">
        <f>params_high!W10</f>
        <v>2669.1959999999999</v>
      </c>
      <c r="Y3" s="3">
        <f>params_high!X10</f>
        <v>0</v>
      </c>
      <c r="Z3" s="3">
        <f>params_high!Y10</f>
        <v>8383.23</v>
      </c>
      <c r="AA3" s="3">
        <f>params_high!Z10</f>
        <v>3612.8820000000001</v>
      </c>
      <c r="AB3" s="3">
        <f>params_high!AA10</f>
        <v>1372.2639999999999</v>
      </c>
      <c r="AC3" s="3">
        <f>params_high!AB10</f>
        <v>3211.79</v>
      </c>
      <c r="AD3" s="3">
        <f>params_high!AC10</f>
        <v>13796.954</v>
      </c>
      <c r="AE3" s="3">
        <f>params_high!AD10</f>
        <v>21560.222000000002</v>
      </c>
      <c r="AF3" s="3">
        <f>params_high!AE10</f>
        <v>2951.1819999999998</v>
      </c>
      <c r="AG3" s="3">
        <f>params_high!AF10</f>
        <v>3345.1480000000001</v>
      </c>
      <c r="AH3" s="3">
        <f>params_high!AG10</f>
        <v>9457.2199999999993</v>
      </c>
      <c r="AI3" s="3">
        <f>params_high!AH10</f>
        <v>4587.1080000000002</v>
      </c>
      <c r="AJ3" s="3">
        <f>params_high!AI10</f>
        <v>18535.743999999999</v>
      </c>
      <c r="AK3" s="3">
        <f>params_high!AJ10</f>
        <v>9118.2260000000006</v>
      </c>
      <c r="AL3" s="3">
        <f>params_high!AK10</f>
        <v>0</v>
      </c>
      <c r="AM3" s="3">
        <f>params_high!AL10</f>
        <v>11037.156000000001</v>
      </c>
      <c r="AN3" s="3">
        <f>params_high!AM10</f>
        <v>7030.308</v>
      </c>
      <c r="AO3" s="3">
        <f>params_high!AN10</f>
        <v>8966.5439999999999</v>
      </c>
      <c r="AP3" s="3">
        <f>params_high!AO10</f>
        <v>6292.2579999999998</v>
      </c>
      <c r="AQ3" s="3">
        <f>params_high!AP10</f>
        <v>22155.752</v>
      </c>
      <c r="AR3" s="3">
        <f>params_high!AQ10</f>
        <v>3513.1179999999999</v>
      </c>
      <c r="AS3" s="3">
        <f>params_high!AR10</f>
        <v>3753.366</v>
      </c>
      <c r="AT3" s="3">
        <f>params_high!AS10</f>
        <v>4539.2619999999997</v>
      </c>
      <c r="AU3" s="3">
        <f>params_high!AT10</f>
        <v>7549.4880000000003</v>
      </c>
    </row>
    <row r="4" spans="1:47" x14ac:dyDescent="0.2">
      <c r="A4" s="5" t="s">
        <v>14</v>
      </c>
      <c r="B4" s="5" t="s">
        <v>15</v>
      </c>
      <c r="C4" s="3">
        <f>C30</f>
        <v>7.2723105769882386E-4</v>
      </c>
      <c r="D4" s="3">
        <f t="shared" ref="D4:AO4" si="0">D30</f>
        <v>1.1286251757260193E-3</v>
      </c>
      <c r="E4" s="3">
        <f t="shared" si="0"/>
        <v>8.2310092211782763E-4</v>
      </c>
      <c r="F4" s="3">
        <f t="shared" si="0"/>
        <v>4.2461156460204196E-4</v>
      </c>
      <c r="G4" s="3">
        <f t="shared" si="0"/>
        <v>1.7398766937762984E-3</v>
      </c>
      <c r="H4" s="3">
        <f t="shared" si="0"/>
        <v>9.0342819958151512E-4</v>
      </c>
      <c r="I4" s="3">
        <f t="shared" si="0"/>
        <v>1.4826985962932972E-3</v>
      </c>
      <c r="J4" s="3">
        <f t="shared" si="0"/>
        <v>1.3455932638404978E-3</v>
      </c>
      <c r="K4" s="3">
        <v>0</v>
      </c>
      <c r="L4" s="3">
        <f t="shared" si="0"/>
        <v>9.6265682580037783E-4</v>
      </c>
      <c r="M4" s="3">
        <f t="shared" si="0"/>
        <v>4.392777071334995E-4</v>
      </c>
      <c r="N4" s="3">
        <v>0</v>
      </c>
      <c r="O4" s="3">
        <f t="shared" si="0"/>
        <v>1.1830349112517922E-3</v>
      </c>
      <c r="P4" s="3">
        <f t="shared" si="0"/>
        <v>7.9015755212667239E-4</v>
      </c>
      <c r="Q4" s="3">
        <f t="shared" si="0"/>
        <v>1.0149264309852889E-3</v>
      </c>
      <c r="R4" s="3">
        <f t="shared" ref="R4" si="1">R30</f>
        <v>4.932447063623331E-4</v>
      </c>
      <c r="S4" s="3">
        <f t="shared" si="0"/>
        <v>1.1801707614752283E-3</v>
      </c>
      <c r="T4" s="3">
        <f t="shared" si="0"/>
        <v>4.2810430751139786E-4</v>
      </c>
      <c r="U4" s="3" t="s">
        <v>49</v>
      </c>
      <c r="V4" s="3">
        <f t="shared" si="0"/>
        <v>7.5731218473430465E-5</v>
      </c>
      <c r="W4" s="3">
        <f t="shared" si="0"/>
        <v>9.7780348578917231E-4</v>
      </c>
      <c r="X4" s="3">
        <f t="shared" si="0"/>
        <v>2.0895614890244002E-3</v>
      </c>
      <c r="Y4" t="s">
        <v>49</v>
      </c>
      <c r="Z4" s="3">
        <f t="shared" si="0"/>
        <v>7.0819204215291198E-4</v>
      </c>
      <c r="AA4" s="3">
        <f t="shared" si="0"/>
        <v>1.4417930623099639E-3</v>
      </c>
      <c r="AB4" s="3">
        <f t="shared" si="0"/>
        <v>4.362828498573652E-3</v>
      </c>
      <c r="AC4" s="3">
        <f t="shared" si="0"/>
        <v>2.337639437665445E-3</v>
      </c>
      <c r="AD4" s="3">
        <f t="shared" si="0"/>
        <v>4.0019678440466125E-4</v>
      </c>
      <c r="AE4" s="3">
        <f t="shared" si="0"/>
        <v>4.9478578017398713E-4</v>
      </c>
      <c r="AF4" s="3">
        <f t="shared" si="0"/>
        <v>2.9978044438034278E-3</v>
      </c>
      <c r="AG4" s="3">
        <f t="shared" si="0"/>
        <v>1.3748691642910204E-3</v>
      </c>
      <c r="AH4" s="3">
        <f t="shared" si="0"/>
        <v>6.4751502729673094E-4</v>
      </c>
      <c r="AI4" s="3">
        <f t="shared" si="0"/>
        <v>1.3781334440309111E-3</v>
      </c>
      <c r="AJ4" s="3">
        <f t="shared" ref="AJ4" si="2">AJ30</f>
        <v>4.5850257436833681E-4</v>
      </c>
      <c r="AK4" s="3">
        <f t="shared" si="0"/>
        <v>6.9419131708666371E-4</v>
      </c>
      <c r="AL4" s="3" t="str">
        <f t="shared" si="0"/>
        <v>NA</v>
      </c>
      <c r="AM4" s="3">
        <f t="shared" si="0"/>
        <v>7.4069389660254249E-4</v>
      </c>
      <c r="AN4" s="3">
        <f t="shared" si="0"/>
        <v>6.5195665214155167E-4</v>
      </c>
      <c r="AO4" s="3">
        <f t="shared" si="0"/>
        <v>7.2500669776974231E-4</v>
      </c>
      <c r="AP4" s="3">
        <f t="shared" ref="AP4:AU4" si="3">AP30</f>
        <v>1.2256758345098977E-3</v>
      </c>
      <c r="AQ4" s="3">
        <f t="shared" si="3"/>
        <v>4.03531675710989E-4</v>
      </c>
      <c r="AR4" s="3">
        <f t="shared" si="3"/>
        <v>1.6887132750440512E-3</v>
      </c>
      <c r="AS4" s="3">
        <f t="shared" si="3"/>
        <v>1.549477101106611E-3</v>
      </c>
      <c r="AT4" s="3">
        <f t="shared" si="3"/>
        <v>1.4492037796973532E-3</v>
      </c>
      <c r="AU4" s="3">
        <f t="shared" si="3"/>
        <v>7.4796135143199787E-4</v>
      </c>
    </row>
    <row r="5" spans="1:47" x14ac:dyDescent="0.2">
      <c r="A5" s="5" t="s">
        <v>16</v>
      </c>
      <c r="B5" s="5" t="s">
        <v>17</v>
      </c>
      <c r="C5" s="3">
        <f>params_high!B6</f>
        <v>1E-3</v>
      </c>
      <c r="D5" s="3">
        <f>$C5</f>
        <v>1E-3</v>
      </c>
      <c r="E5" s="3">
        <f t="shared" ref="E5:AP10" si="4">$C5</f>
        <v>1E-3</v>
      </c>
      <c r="F5" s="3">
        <f t="shared" si="4"/>
        <v>1E-3</v>
      </c>
      <c r="G5" s="3">
        <f t="shared" si="4"/>
        <v>1E-3</v>
      </c>
      <c r="H5" s="3">
        <f t="shared" si="4"/>
        <v>1E-3</v>
      </c>
      <c r="I5" s="3">
        <f t="shared" si="4"/>
        <v>1E-3</v>
      </c>
      <c r="J5" s="3">
        <f t="shared" si="4"/>
        <v>1E-3</v>
      </c>
      <c r="K5" s="3">
        <f t="shared" si="4"/>
        <v>1E-3</v>
      </c>
      <c r="L5" s="3">
        <f t="shared" si="4"/>
        <v>1E-3</v>
      </c>
      <c r="M5" s="3">
        <f t="shared" si="4"/>
        <v>1E-3</v>
      </c>
      <c r="N5" s="3">
        <f t="shared" si="4"/>
        <v>1E-3</v>
      </c>
      <c r="O5" s="3">
        <f t="shared" si="4"/>
        <v>1E-3</v>
      </c>
      <c r="P5" s="3">
        <f t="shared" si="4"/>
        <v>1E-3</v>
      </c>
      <c r="Q5" s="3">
        <f t="shared" si="4"/>
        <v>1E-3</v>
      </c>
      <c r="R5" s="3">
        <f t="shared" si="4"/>
        <v>1E-3</v>
      </c>
      <c r="S5" s="3">
        <f t="shared" si="4"/>
        <v>1E-3</v>
      </c>
      <c r="T5" s="3">
        <f t="shared" si="4"/>
        <v>1E-3</v>
      </c>
      <c r="U5" s="3">
        <f t="shared" si="4"/>
        <v>1E-3</v>
      </c>
      <c r="V5" s="3">
        <f t="shared" si="4"/>
        <v>1E-3</v>
      </c>
      <c r="W5" s="3">
        <f t="shared" si="4"/>
        <v>1E-3</v>
      </c>
      <c r="X5" s="3">
        <f t="shared" si="4"/>
        <v>1E-3</v>
      </c>
      <c r="Y5" s="3">
        <f t="shared" si="4"/>
        <v>1E-3</v>
      </c>
      <c r="Z5" s="3">
        <f t="shared" si="4"/>
        <v>1E-3</v>
      </c>
      <c r="AA5" s="3">
        <f t="shared" si="4"/>
        <v>1E-3</v>
      </c>
      <c r="AB5" s="3">
        <f t="shared" si="4"/>
        <v>1E-3</v>
      </c>
      <c r="AC5" s="3">
        <f t="shared" si="4"/>
        <v>1E-3</v>
      </c>
      <c r="AD5" s="3">
        <f t="shared" si="4"/>
        <v>1E-3</v>
      </c>
      <c r="AE5" s="3">
        <f t="shared" si="4"/>
        <v>1E-3</v>
      </c>
      <c r="AF5" s="3">
        <f t="shared" si="4"/>
        <v>1E-3</v>
      </c>
      <c r="AG5" s="3">
        <f t="shared" si="4"/>
        <v>1E-3</v>
      </c>
      <c r="AH5" s="3">
        <f t="shared" si="4"/>
        <v>1E-3</v>
      </c>
      <c r="AI5" s="3">
        <f t="shared" si="4"/>
        <v>1E-3</v>
      </c>
      <c r="AJ5" s="3">
        <f t="shared" si="4"/>
        <v>1E-3</v>
      </c>
      <c r="AK5" s="3">
        <f t="shared" si="4"/>
        <v>1E-3</v>
      </c>
      <c r="AL5" s="3">
        <f t="shared" si="4"/>
        <v>1E-3</v>
      </c>
      <c r="AM5" s="3">
        <f t="shared" si="4"/>
        <v>1E-3</v>
      </c>
      <c r="AN5" s="3">
        <f t="shared" si="4"/>
        <v>1E-3</v>
      </c>
      <c r="AO5" s="3">
        <f t="shared" si="4"/>
        <v>1E-3</v>
      </c>
      <c r="AP5" s="3">
        <f t="shared" si="4"/>
        <v>1E-3</v>
      </c>
      <c r="AQ5" s="3">
        <f t="shared" ref="AP5:AU9" si="5">$C5</f>
        <v>1E-3</v>
      </c>
      <c r="AR5" s="3">
        <f t="shared" si="5"/>
        <v>1E-3</v>
      </c>
      <c r="AS5" s="3">
        <f t="shared" si="5"/>
        <v>1E-3</v>
      </c>
      <c r="AT5" s="3">
        <f t="shared" si="5"/>
        <v>1E-3</v>
      </c>
      <c r="AU5" s="3">
        <f t="shared" si="5"/>
        <v>1E-3</v>
      </c>
    </row>
    <row r="6" spans="1:47" x14ac:dyDescent="0.2">
      <c r="A6" s="5" t="s">
        <v>18</v>
      </c>
      <c r="B6" s="5" t="s">
        <v>19</v>
      </c>
      <c r="C6" s="3">
        <f>params_high!B5</f>
        <v>0.125</v>
      </c>
      <c r="D6" s="3">
        <f t="shared" ref="D6:S11" si="6">$C6</f>
        <v>0.125</v>
      </c>
      <c r="E6" s="3">
        <f t="shared" si="6"/>
        <v>0.125</v>
      </c>
      <c r="F6" s="3">
        <f t="shared" si="6"/>
        <v>0.125</v>
      </c>
      <c r="G6" s="3">
        <f t="shared" si="6"/>
        <v>0.125</v>
      </c>
      <c r="H6" s="3">
        <f t="shared" si="6"/>
        <v>0.125</v>
      </c>
      <c r="I6" s="3">
        <f t="shared" si="6"/>
        <v>0.125</v>
      </c>
      <c r="J6" s="3">
        <f t="shared" si="6"/>
        <v>0.125</v>
      </c>
      <c r="K6" s="3">
        <f t="shared" si="6"/>
        <v>0.125</v>
      </c>
      <c r="L6" s="3">
        <f t="shared" si="6"/>
        <v>0.125</v>
      </c>
      <c r="M6" s="3">
        <f t="shared" si="6"/>
        <v>0.125</v>
      </c>
      <c r="N6" s="3">
        <f t="shared" si="6"/>
        <v>0.125</v>
      </c>
      <c r="O6" s="3">
        <f t="shared" si="6"/>
        <v>0.125</v>
      </c>
      <c r="P6" s="3">
        <f t="shared" si="6"/>
        <v>0.125</v>
      </c>
      <c r="Q6" s="3">
        <f t="shared" si="6"/>
        <v>0.125</v>
      </c>
      <c r="R6" s="3">
        <f t="shared" si="6"/>
        <v>0.125</v>
      </c>
      <c r="S6" s="3">
        <f t="shared" si="6"/>
        <v>0.125</v>
      </c>
      <c r="T6" s="3">
        <f t="shared" si="4"/>
        <v>0.125</v>
      </c>
      <c r="U6" s="3">
        <f t="shared" si="4"/>
        <v>0.125</v>
      </c>
      <c r="V6" s="3">
        <f t="shared" si="4"/>
        <v>0.125</v>
      </c>
      <c r="W6" s="3">
        <f t="shared" si="4"/>
        <v>0.125</v>
      </c>
      <c r="X6" s="3">
        <f t="shared" si="4"/>
        <v>0.125</v>
      </c>
      <c r="Y6" s="3">
        <f t="shared" si="4"/>
        <v>0.125</v>
      </c>
      <c r="Z6" s="3">
        <f t="shared" si="4"/>
        <v>0.125</v>
      </c>
      <c r="AA6" s="3">
        <f t="shared" si="4"/>
        <v>0.125</v>
      </c>
      <c r="AB6" s="3">
        <f t="shared" si="4"/>
        <v>0.125</v>
      </c>
      <c r="AC6" s="3">
        <f t="shared" si="4"/>
        <v>0.125</v>
      </c>
      <c r="AD6" s="3">
        <f t="shared" si="4"/>
        <v>0.125</v>
      </c>
      <c r="AE6" s="3">
        <f t="shared" si="4"/>
        <v>0.125</v>
      </c>
      <c r="AF6" s="3">
        <f t="shared" si="4"/>
        <v>0.125</v>
      </c>
      <c r="AG6" s="3">
        <f t="shared" si="4"/>
        <v>0.125</v>
      </c>
      <c r="AH6" s="3">
        <f t="shared" si="4"/>
        <v>0.125</v>
      </c>
      <c r="AI6" s="3">
        <f t="shared" si="4"/>
        <v>0.125</v>
      </c>
      <c r="AJ6" s="3">
        <f t="shared" si="4"/>
        <v>0.125</v>
      </c>
      <c r="AK6" s="3">
        <f t="shared" si="4"/>
        <v>0.125</v>
      </c>
      <c r="AL6" s="3">
        <f t="shared" si="4"/>
        <v>0.125</v>
      </c>
      <c r="AM6" s="3">
        <f t="shared" si="4"/>
        <v>0.125</v>
      </c>
      <c r="AN6" s="3">
        <f t="shared" si="4"/>
        <v>0.125</v>
      </c>
      <c r="AO6" s="3">
        <f t="shared" si="4"/>
        <v>0.125</v>
      </c>
      <c r="AP6" s="3">
        <f t="shared" si="5"/>
        <v>0.125</v>
      </c>
      <c r="AQ6" s="3">
        <f t="shared" si="5"/>
        <v>0.125</v>
      </c>
      <c r="AR6" s="3">
        <f t="shared" si="5"/>
        <v>0.125</v>
      </c>
      <c r="AS6" s="3">
        <f t="shared" si="5"/>
        <v>0.125</v>
      </c>
      <c r="AT6" s="3">
        <f t="shared" si="5"/>
        <v>0.125</v>
      </c>
      <c r="AU6" s="3">
        <f t="shared" si="5"/>
        <v>0.125</v>
      </c>
    </row>
    <row r="7" spans="1:47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6"/>
        <v>1.4285714285714285E-2</v>
      </c>
      <c r="E7" s="3">
        <f t="shared" si="4"/>
        <v>1.4285714285714285E-2</v>
      </c>
      <c r="F7" s="3">
        <f t="shared" si="4"/>
        <v>1.4285714285714285E-2</v>
      </c>
      <c r="G7" s="3">
        <f t="shared" si="4"/>
        <v>1.4285714285714285E-2</v>
      </c>
      <c r="H7" s="3">
        <f t="shared" si="4"/>
        <v>1.4285714285714285E-2</v>
      </c>
      <c r="I7" s="3">
        <f t="shared" si="4"/>
        <v>1.4285714285714285E-2</v>
      </c>
      <c r="J7" s="3">
        <f t="shared" si="4"/>
        <v>1.4285714285714285E-2</v>
      </c>
      <c r="K7" s="3">
        <f t="shared" si="4"/>
        <v>1.4285714285714285E-2</v>
      </c>
      <c r="L7" s="3">
        <f t="shared" si="4"/>
        <v>1.4285714285714285E-2</v>
      </c>
      <c r="M7" s="3">
        <f t="shared" si="4"/>
        <v>1.4285714285714285E-2</v>
      </c>
      <c r="N7" s="3">
        <f t="shared" si="4"/>
        <v>1.4285714285714285E-2</v>
      </c>
      <c r="O7" s="3">
        <f t="shared" si="4"/>
        <v>1.4285714285714285E-2</v>
      </c>
      <c r="P7" s="3">
        <f t="shared" si="4"/>
        <v>1.4285714285714285E-2</v>
      </c>
      <c r="Q7" s="3">
        <f t="shared" si="4"/>
        <v>1.4285714285714285E-2</v>
      </c>
      <c r="R7" s="3">
        <f t="shared" si="4"/>
        <v>1.4285714285714285E-2</v>
      </c>
      <c r="S7" s="3">
        <f t="shared" si="4"/>
        <v>1.4285714285714285E-2</v>
      </c>
      <c r="T7" s="3">
        <f t="shared" si="4"/>
        <v>1.4285714285714285E-2</v>
      </c>
      <c r="U7" s="3">
        <f t="shared" si="4"/>
        <v>1.4285714285714285E-2</v>
      </c>
      <c r="V7" s="3">
        <f t="shared" si="4"/>
        <v>1.4285714285714285E-2</v>
      </c>
      <c r="W7" s="3">
        <f t="shared" si="4"/>
        <v>1.4285714285714285E-2</v>
      </c>
      <c r="X7" s="3">
        <f t="shared" si="4"/>
        <v>1.4285714285714285E-2</v>
      </c>
      <c r="Y7" s="3">
        <f t="shared" si="4"/>
        <v>1.4285714285714285E-2</v>
      </c>
      <c r="Z7" s="3">
        <f t="shared" si="4"/>
        <v>1.4285714285714285E-2</v>
      </c>
      <c r="AA7" s="3">
        <f t="shared" si="4"/>
        <v>1.4285714285714285E-2</v>
      </c>
      <c r="AB7" s="3">
        <f t="shared" si="4"/>
        <v>1.4285714285714285E-2</v>
      </c>
      <c r="AC7" s="3">
        <f t="shared" si="4"/>
        <v>1.4285714285714285E-2</v>
      </c>
      <c r="AD7" s="3">
        <f t="shared" si="4"/>
        <v>1.4285714285714285E-2</v>
      </c>
      <c r="AE7" s="3">
        <f t="shared" si="4"/>
        <v>1.4285714285714285E-2</v>
      </c>
      <c r="AF7" s="3">
        <f t="shared" si="4"/>
        <v>1.4285714285714285E-2</v>
      </c>
      <c r="AG7" s="3">
        <f t="shared" si="4"/>
        <v>1.4285714285714285E-2</v>
      </c>
      <c r="AH7" s="3">
        <f t="shared" si="4"/>
        <v>1.4285714285714285E-2</v>
      </c>
      <c r="AI7" s="3">
        <f t="shared" si="4"/>
        <v>1.4285714285714285E-2</v>
      </c>
      <c r="AJ7" s="3">
        <f t="shared" si="4"/>
        <v>1.4285714285714285E-2</v>
      </c>
      <c r="AK7" s="3">
        <f t="shared" si="4"/>
        <v>1.4285714285714285E-2</v>
      </c>
      <c r="AL7" s="3">
        <f t="shared" si="4"/>
        <v>1.4285714285714285E-2</v>
      </c>
      <c r="AM7" s="3">
        <f t="shared" si="4"/>
        <v>1.4285714285714285E-2</v>
      </c>
      <c r="AN7" s="3">
        <f t="shared" si="4"/>
        <v>1.4285714285714285E-2</v>
      </c>
      <c r="AO7" s="3">
        <f t="shared" si="4"/>
        <v>1.4285714285714285E-2</v>
      </c>
      <c r="AP7" s="3">
        <f t="shared" si="5"/>
        <v>1.4285714285714285E-2</v>
      </c>
      <c r="AQ7" s="3">
        <f t="shared" si="5"/>
        <v>1.4285714285714285E-2</v>
      </c>
      <c r="AR7" s="3">
        <f t="shared" si="5"/>
        <v>1.4285714285714285E-2</v>
      </c>
      <c r="AS7" s="3">
        <f t="shared" si="5"/>
        <v>1.4285714285714285E-2</v>
      </c>
      <c r="AT7" s="3">
        <f t="shared" si="5"/>
        <v>1.4285714285714285E-2</v>
      </c>
      <c r="AU7" s="3">
        <f t="shared" si="5"/>
        <v>1.4285714285714285E-2</v>
      </c>
    </row>
    <row r="8" spans="1:47" x14ac:dyDescent="0.2">
      <c r="A8" s="5" t="s">
        <v>22</v>
      </c>
      <c r="B8" s="5" t="s">
        <v>23</v>
      </c>
      <c r="C8" s="3">
        <f>params_high!B7</f>
        <v>0.15</v>
      </c>
      <c r="D8" s="3">
        <f t="shared" si="6"/>
        <v>0.15</v>
      </c>
      <c r="E8" s="3">
        <f t="shared" si="4"/>
        <v>0.15</v>
      </c>
      <c r="F8" s="3">
        <f t="shared" si="4"/>
        <v>0.15</v>
      </c>
      <c r="G8" s="3">
        <f t="shared" si="4"/>
        <v>0.15</v>
      </c>
      <c r="H8" s="3">
        <f t="shared" si="4"/>
        <v>0.15</v>
      </c>
      <c r="I8" s="3">
        <f t="shared" si="4"/>
        <v>0.15</v>
      </c>
      <c r="J8" s="3">
        <f t="shared" si="4"/>
        <v>0.15</v>
      </c>
      <c r="K8" s="3">
        <f t="shared" si="4"/>
        <v>0.15</v>
      </c>
      <c r="L8" s="3">
        <f t="shared" si="4"/>
        <v>0.15</v>
      </c>
      <c r="M8" s="3">
        <f t="shared" si="4"/>
        <v>0.15</v>
      </c>
      <c r="N8" s="3">
        <f t="shared" si="4"/>
        <v>0.15</v>
      </c>
      <c r="O8" s="3">
        <f t="shared" si="4"/>
        <v>0.15</v>
      </c>
      <c r="P8" s="3">
        <f t="shared" si="4"/>
        <v>0.15</v>
      </c>
      <c r="Q8" s="3">
        <f t="shared" si="4"/>
        <v>0.15</v>
      </c>
      <c r="R8" s="3">
        <f t="shared" si="4"/>
        <v>0.15</v>
      </c>
      <c r="S8" s="3">
        <f t="shared" si="4"/>
        <v>0.15</v>
      </c>
      <c r="T8" s="3">
        <f t="shared" si="4"/>
        <v>0.15</v>
      </c>
      <c r="U8" s="3">
        <f t="shared" si="4"/>
        <v>0.15</v>
      </c>
      <c r="V8" s="3">
        <f t="shared" si="4"/>
        <v>0.15</v>
      </c>
      <c r="W8" s="3">
        <f t="shared" si="4"/>
        <v>0.15</v>
      </c>
      <c r="X8" s="3">
        <f t="shared" si="4"/>
        <v>0.15</v>
      </c>
      <c r="Y8" s="3">
        <f t="shared" si="4"/>
        <v>0.15</v>
      </c>
      <c r="Z8" s="3">
        <f t="shared" si="4"/>
        <v>0.15</v>
      </c>
      <c r="AA8" s="3">
        <f t="shared" si="4"/>
        <v>0.15</v>
      </c>
      <c r="AB8" s="3">
        <f t="shared" si="4"/>
        <v>0.15</v>
      </c>
      <c r="AC8" s="3">
        <f t="shared" si="4"/>
        <v>0.15</v>
      </c>
      <c r="AD8" s="3">
        <f t="shared" si="4"/>
        <v>0.15</v>
      </c>
      <c r="AE8" s="3">
        <f t="shared" si="4"/>
        <v>0.15</v>
      </c>
      <c r="AF8" s="3">
        <f t="shared" si="4"/>
        <v>0.15</v>
      </c>
      <c r="AG8" s="3">
        <f t="shared" si="4"/>
        <v>0.15</v>
      </c>
      <c r="AH8" s="3">
        <f t="shared" si="4"/>
        <v>0.15</v>
      </c>
      <c r="AI8" s="3">
        <f t="shared" si="4"/>
        <v>0.15</v>
      </c>
      <c r="AJ8" s="3">
        <f t="shared" si="4"/>
        <v>0.15</v>
      </c>
      <c r="AK8" s="3">
        <f t="shared" si="4"/>
        <v>0.15</v>
      </c>
      <c r="AL8" s="3">
        <f t="shared" si="4"/>
        <v>0.15</v>
      </c>
      <c r="AM8" s="3">
        <f t="shared" si="4"/>
        <v>0.15</v>
      </c>
      <c r="AN8" s="3">
        <f t="shared" si="4"/>
        <v>0.15</v>
      </c>
      <c r="AO8" s="3">
        <f t="shared" si="4"/>
        <v>0.15</v>
      </c>
      <c r="AP8" s="3">
        <f t="shared" si="5"/>
        <v>0.15</v>
      </c>
      <c r="AQ8" s="3">
        <f t="shared" si="5"/>
        <v>0.15</v>
      </c>
      <c r="AR8" s="3">
        <f t="shared" si="5"/>
        <v>0.15</v>
      </c>
      <c r="AS8" s="3">
        <f t="shared" si="5"/>
        <v>0.15</v>
      </c>
      <c r="AT8" s="3">
        <f t="shared" si="5"/>
        <v>0.15</v>
      </c>
      <c r="AU8" s="3">
        <f t="shared" si="5"/>
        <v>0.15</v>
      </c>
    </row>
    <row r="9" spans="1:47" x14ac:dyDescent="0.2">
      <c r="A9" s="5" t="s">
        <v>24</v>
      </c>
      <c r="B9" s="5" t="s">
        <v>25</v>
      </c>
      <c r="C9" s="3">
        <f>params_high!B8</f>
        <v>0.75</v>
      </c>
      <c r="D9" s="3">
        <f t="shared" si="6"/>
        <v>0.75</v>
      </c>
      <c r="E9" s="3">
        <f t="shared" si="4"/>
        <v>0.75</v>
      </c>
      <c r="F9" s="3">
        <f t="shared" si="4"/>
        <v>0.75</v>
      </c>
      <c r="G9" s="3">
        <f t="shared" si="4"/>
        <v>0.75</v>
      </c>
      <c r="H9" s="3">
        <f t="shared" si="4"/>
        <v>0.75</v>
      </c>
      <c r="I9" s="3">
        <f t="shared" si="4"/>
        <v>0.75</v>
      </c>
      <c r="J9" s="3">
        <f t="shared" si="4"/>
        <v>0.75</v>
      </c>
      <c r="K9" s="3">
        <f t="shared" si="4"/>
        <v>0.75</v>
      </c>
      <c r="L9" s="3">
        <f t="shared" si="4"/>
        <v>0.75</v>
      </c>
      <c r="M9" s="3">
        <f t="shared" si="4"/>
        <v>0.75</v>
      </c>
      <c r="N9" s="3">
        <f t="shared" si="4"/>
        <v>0.75</v>
      </c>
      <c r="O9" s="3">
        <f t="shared" si="4"/>
        <v>0.75</v>
      </c>
      <c r="P9" s="3">
        <f t="shared" si="4"/>
        <v>0.75</v>
      </c>
      <c r="Q9" s="3">
        <f t="shared" si="4"/>
        <v>0.75</v>
      </c>
      <c r="R9" s="3">
        <f t="shared" si="4"/>
        <v>0.75</v>
      </c>
      <c r="S9" s="3">
        <f t="shared" si="4"/>
        <v>0.75</v>
      </c>
      <c r="T9" s="3">
        <f t="shared" si="4"/>
        <v>0.75</v>
      </c>
      <c r="U9" s="3">
        <f t="shared" si="4"/>
        <v>0.75</v>
      </c>
      <c r="V9" s="3">
        <f t="shared" si="4"/>
        <v>0.75</v>
      </c>
      <c r="W9" s="3">
        <f t="shared" si="4"/>
        <v>0.75</v>
      </c>
      <c r="X9" s="3">
        <f t="shared" si="4"/>
        <v>0.75</v>
      </c>
      <c r="Y9" s="3">
        <f t="shared" si="4"/>
        <v>0.75</v>
      </c>
      <c r="Z9" s="3">
        <f t="shared" si="4"/>
        <v>0.75</v>
      </c>
      <c r="AA9" s="3">
        <f t="shared" si="4"/>
        <v>0.75</v>
      </c>
      <c r="AB9" s="3">
        <f t="shared" si="4"/>
        <v>0.75</v>
      </c>
      <c r="AC9" s="3">
        <f t="shared" si="4"/>
        <v>0.75</v>
      </c>
      <c r="AD9" s="3">
        <f t="shared" si="4"/>
        <v>0.75</v>
      </c>
      <c r="AE9" s="3">
        <f t="shared" si="4"/>
        <v>0.75</v>
      </c>
      <c r="AF9" s="3">
        <f t="shared" si="4"/>
        <v>0.75</v>
      </c>
      <c r="AG9" s="3">
        <f t="shared" si="4"/>
        <v>0.75</v>
      </c>
      <c r="AH9" s="3">
        <f t="shared" si="4"/>
        <v>0.75</v>
      </c>
      <c r="AI9" s="3">
        <f t="shared" si="4"/>
        <v>0.75</v>
      </c>
      <c r="AJ9" s="3">
        <f t="shared" si="4"/>
        <v>0.75</v>
      </c>
      <c r="AK9" s="3">
        <f t="shared" si="4"/>
        <v>0.75</v>
      </c>
      <c r="AL9" s="3">
        <f t="shared" si="4"/>
        <v>0.75</v>
      </c>
      <c r="AM9" s="3">
        <f t="shared" si="4"/>
        <v>0.75</v>
      </c>
      <c r="AN9" s="3">
        <f t="shared" si="4"/>
        <v>0.75</v>
      </c>
      <c r="AO9" s="3">
        <f t="shared" si="4"/>
        <v>0.75</v>
      </c>
      <c r="AP9" s="3">
        <f t="shared" si="5"/>
        <v>0.75</v>
      </c>
      <c r="AQ9" s="3">
        <f t="shared" si="5"/>
        <v>0.75</v>
      </c>
      <c r="AR9" s="3">
        <f t="shared" si="5"/>
        <v>0.75</v>
      </c>
      <c r="AS9" s="3">
        <f t="shared" si="5"/>
        <v>0.75</v>
      </c>
      <c r="AT9" s="3">
        <f t="shared" si="5"/>
        <v>0.75</v>
      </c>
      <c r="AU9" s="3">
        <f t="shared" si="5"/>
        <v>0.75</v>
      </c>
    </row>
    <row r="10" spans="1:47" x14ac:dyDescent="0.2">
      <c r="A10" s="5" t="s">
        <v>26</v>
      </c>
      <c r="B10" s="5" t="s">
        <v>27</v>
      </c>
      <c r="C10" s="3">
        <f>params_high!B4</f>
        <v>0.9</v>
      </c>
      <c r="D10" s="3">
        <f t="shared" si="6"/>
        <v>0.9</v>
      </c>
      <c r="E10" s="3">
        <f t="shared" si="4"/>
        <v>0.9</v>
      </c>
      <c r="F10" s="3">
        <f t="shared" si="4"/>
        <v>0.9</v>
      </c>
      <c r="G10" s="3">
        <f t="shared" si="4"/>
        <v>0.9</v>
      </c>
      <c r="H10" s="3">
        <f t="shared" si="4"/>
        <v>0.9</v>
      </c>
      <c r="I10" s="3">
        <f t="shared" si="4"/>
        <v>0.9</v>
      </c>
      <c r="J10" s="3">
        <f t="shared" si="4"/>
        <v>0.9</v>
      </c>
      <c r="K10" s="3">
        <f t="shared" si="4"/>
        <v>0.9</v>
      </c>
      <c r="L10" s="3">
        <f t="shared" si="4"/>
        <v>0.9</v>
      </c>
      <c r="M10" s="3">
        <f t="shared" si="4"/>
        <v>0.9</v>
      </c>
      <c r="N10" s="3">
        <f t="shared" si="4"/>
        <v>0.9</v>
      </c>
      <c r="O10" s="3">
        <f t="shared" ref="O10:AP11" si="7">$C10</f>
        <v>0.9</v>
      </c>
      <c r="P10" s="3">
        <f t="shared" si="7"/>
        <v>0.9</v>
      </c>
      <c r="Q10" s="3">
        <f t="shared" si="7"/>
        <v>0.9</v>
      </c>
      <c r="R10" s="3">
        <f t="shared" si="7"/>
        <v>0.9</v>
      </c>
      <c r="S10" s="3">
        <f t="shared" si="7"/>
        <v>0.9</v>
      </c>
      <c r="T10" s="3">
        <f t="shared" si="7"/>
        <v>0.9</v>
      </c>
      <c r="U10" s="3">
        <f t="shared" si="7"/>
        <v>0.9</v>
      </c>
      <c r="V10" s="3">
        <f t="shared" si="7"/>
        <v>0.9</v>
      </c>
      <c r="W10" s="3">
        <f t="shared" si="7"/>
        <v>0.9</v>
      </c>
      <c r="X10" s="3">
        <f t="shared" si="7"/>
        <v>0.9</v>
      </c>
      <c r="Y10" s="3">
        <f t="shared" si="7"/>
        <v>0.9</v>
      </c>
      <c r="Z10" s="3">
        <f t="shared" si="7"/>
        <v>0.9</v>
      </c>
      <c r="AA10" s="3">
        <f t="shared" si="7"/>
        <v>0.9</v>
      </c>
      <c r="AB10" s="3">
        <f t="shared" si="7"/>
        <v>0.9</v>
      </c>
      <c r="AC10" s="3">
        <f t="shared" si="7"/>
        <v>0.9</v>
      </c>
      <c r="AD10" s="3">
        <f t="shared" si="7"/>
        <v>0.9</v>
      </c>
      <c r="AE10" s="3">
        <f t="shared" si="7"/>
        <v>0.9</v>
      </c>
      <c r="AF10" s="3">
        <f t="shared" si="7"/>
        <v>0.9</v>
      </c>
      <c r="AG10" s="3">
        <f t="shared" si="7"/>
        <v>0.9</v>
      </c>
      <c r="AH10" s="3">
        <f t="shared" si="7"/>
        <v>0.9</v>
      </c>
      <c r="AI10" s="3">
        <f t="shared" si="7"/>
        <v>0.9</v>
      </c>
      <c r="AJ10" s="3">
        <f t="shared" si="7"/>
        <v>0.9</v>
      </c>
      <c r="AK10" s="3">
        <f t="shared" si="7"/>
        <v>0.9</v>
      </c>
      <c r="AL10" s="3">
        <f t="shared" si="7"/>
        <v>0.9</v>
      </c>
      <c r="AM10" s="3">
        <f t="shared" si="7"/>
        <v>0.9</v>
      </c>
      <c r="AN10" s="3">
        <f t="shared" si="7"/>
        <v>0.9</v>
      </c>
      <c r="AO10" s="3">
        <f t="shared" si="7"/>
        <v>0.9</v>
      </c>
      <c r="AP10" s="3">
        <f t="shared" si="7"/>
        <v>0.9</v>
      </c>
      <c r="AQ10" s="3">
        <f t="shared" ref="AP10:AU11" si="8">$C10</f>
        <v>0.9</v>
      </c>
      <c r="AR10" s="3">
        <f t="shared" si="8"/>
        <v>0.9</v>
      </c>
      <c r="AS10" s="3">
        <f t="shared" si="8"/>
        <v>0.9</v>
      </c>
      <c r="AT10" s="3">
        <f t="shared" si="8"/>
        <v>0.9</v>
      </c>
      <c r="AU10" s="3">
        <f t="shared" si="8"/>
        <v>0.9</v>
      </c>
    </row>
    <row r="11" spans="1:47" x14ac:dyDescent="0.2">
      <c r="A11" s="5" t="s">
        <v>28</v>
      </c>
      <c r="B11" s="5" t="s">
        <v>29</v>
      </c>
      <c r="C11" s="3">
        <f>params_high!B9</f>
        <v>0.5</v>
      </c>
      <c r="D11" s="3">
        <f t="shared" si="6"/>
        <v>0.5</v>
      </c>
      <c r="E11" s="3">
        <f t="shared" si="6"/>
        <v>0.5</v>
      </c>
      <c r="F11" s="3">
        <f t="shared" si="6"/>
        <v>0.5</v>
      </c>
      <c r="G11" s="3">
        <f t="shared" si="6"/>
        <v>0.5</v>
      </c>
      <c r="H11" s="3">
        <f t="shared" si="6"/>
        <v>0.5</v>
      </c>
      <c r="I11" s="3">
        <f t="shared" si="6"/>
        <v>0.5</v>
      </c>
      <c r="J11" s="3">
        <f t="shared" si="6"/>
        <v>0.5</v>
      </c>
      <c r="K11" s="3">
        <f t="shared" si="6"/>
        <v>0.5</v>
      </c>
      <c r="L11" s="3">
        <f t="shared" si="6"/>
        <v>0.5</v>
      </c>
      <c r="M11" s="3">
        <f t="shared" si="6"/>
        <v>0.5</v>
      </c>
      <c r="N11" s="3">
        <f t="shared" si="6"/>
        <v>0.5</v>
      </c>
      <c r="O11" s="3">
        <f t="shared" si="6"/>
        <v>0.5</v>
      </c>
      <c r="P11" s="3">
        <f t="shared" si="6"/>
        <v>0.5</v>
      </c>
      <c r="Q11" s="3">
        <f t="shared" si="6"/>
        <v>0.5</v>
      </c>
      <c r="R11" s="3">
        <f t="shared" si="6"/>
        <v>0.5</v>
      </c>
      <c r="S11" s="3">
        <f t="shared" si="6"/>
        <v>0.5</v>
      </c>
      <c r="T11" s="3">
        <f t="shared" si="7"/>
        <v>0.5</v>
      </c>
      <c r="U11" s="3">
        <f t="shared" si="7"/>
        <v>0.5</v>
      </c>
      <c r="V11" s="3">
        <f t="shared" si="7"/>
        <v>0.5</v>
      </c>
      <c r="W11" s="3">
        <f t="shared" si="7"/>
        <v>0.5</v>
      </c>
      <c r="X11" s="3">
        <f t="shared" si="7"/>
        <v>0.5</v>
      </c>
      <c r="Y11" s="3">
        <f t="shared" si="7"/>
        <v>0.5</v>
      </c>
      <c r="Z11" s="3">
        <f t="shared" si="7"/>
        <v>0.5</v>
      </c>
      <c r="AA11" s="3">
        <f t="shared" si="7"/>
        <v>0.5</v>
      </c>
      <c r="AB11" s="3">
        <f t="shared" si="7"/>
        <v>0.5</v>
      </c>
      <c r="AC11" s="3">
        <f t="shared" si="7"/>
        <v>0.5</v>
      </c>
      <c r="AD11" s="3">
        <f t="shared" si="7"/>
        <v>0.5</v>
      </c>
      <c r="AE11" s="3">
        <f t="shared" si="7"/>
        <v>0.5</v>
      </c>
      <c r="AF11" s="3">
        <f t="shared" si="7"/>
        <v>0.5</v>
      </c>
      <c r="AG11" s="3">
        <f t="shared" si="7"/>
        <v>0.5</v>
      </c>
      <c r="AH11" s="3">
        <f t="shared" si="7"/>
        <v>0.5</v>
      </c>
      <c r="AI11" s="3">
        <f t="shared" si="7"/>
        <v>0.5</v>
      </c>
      <c r="AJ11" s="3">
        <f t="shared" si="7"/>
        <v>0.5</v>
      </c>
      <c r="AK11" s="3">
        <f t="shared" si="7"/>
        <v>0.5</v>
      </c>
      <c r="AL11" s="3">
        <f t="shared" si="7"/>
        <v>0.5</v>
      </c>
      <c r="AM11" s="3">
        <f t="shared" si="7"/>
        <v>0.5</v>
      </c>
      <c r="AN11" s="3">
        <f t="shared" si="7"/>
        <v>0.5</v>
      </c>
      <c r="AO11" s="3">
        <f t="shared" si="7"/>
        <v>0.5</v>
      </c>
      <c r="AP11" s="3">
        <f t="shared" si="8"/>
        <v>0.5</v>
      </c>
      <c r="AQ11" s="3">
        <f t="shared" si="8"/>
        <v>0.5</v>
      </c>
      <c r="AR11" s="3">
        <f t="shared" si="8"/>
        <v>0.5</v>
      </c>
      <c r="AS11" s="3">
        <f t="shared" si="8"/>
        <v>0.5</v>
      </c>
      <c r="AT11" s="3">
        <f t="shared" si="8"/>
        <v>0.5</v>
      </c>
      <c r="AU11" s="3">
        <f t="shared" si="8"/>
        <v>0.5</v>
      </c>
    </row>
    <row r="12" spans="1:47" x14ac:dyDescent="0.2">
      <c r="A12" s="5"/>
      <c r="B12" s="5"/>
      <c r="C12" s="3"/>
    </row>
    <row r="13" spans="1:47" x14ac:dyDescent="0.2">
      <c r="A13" s="5" t="s">
        <v>30</v>
      </c>
      <c r="B13" s="5" t="s">
        <v>31</v>
      </c>
      <c r="C13" s="5">
        <f>C3*C4*(C5+C6*C7)/(C8*(C7+C5) +C7*C9*C10)</f>
        <v>1.4232376339220434</v>
      </c>
      <c r="D13" s="5">
        <f t="shared" ref="D13:AN13" si="9">D3*D4*(D5+D6*D7)/(D8*(D7+D5) +D7*D9*D10)</f>
        <v>1.9545807579935959</v>
      </c>
      <c r="E13" s="5">
        <f t="shared" si="9"/>
        <v>1.5916958056251052</v>
      </c>
      <c r="F13" s="5">
        <f t="shared" si="9"/>
        <v>1.8356074572520749</v>
      </c>
      <c r="G13" s="5">
        <f t="shared" si="9"/>
        <v>1.4538740136056869</v>
      </c>
      <c r="H13" s="5">
        <f t="shared" si="9"/>
        <v>1.5272301250279621</v>
      </c>
      <c r="I13" s="5">
        <f t="shared" si="9"/>
        <v>1.5468644144292649</v>
      </c>
      <c r="J13" s="5">
        <f t="shared" si="9"/>
        <v>1.8440597607027029</v>
      </c>
      <c r="K13" s="5">
        <f t="shared" si="9"/>
        <v>0</v>
      </c>
      <c r="L13" s="5">
        <f t="shared" si="9"/>
        <v>1.2382994531835705</v>
      </c>
      <c r="M13" s="5">
        <f t="shared" si="9"/>
        <v>1.5826645500173888</v>
      </c>
      <c r="N13" s="5">
        <f t="shared" si="9"/>
        <v>0</v>
      </c>
      <c r="O13" s="5">
        <f t="shared" si="9"/>
        <v>1.1813888997697062</v>
      </c>
      <c r="P13" s="5">
        <f t="shared" si="9"/>
        <v>1.1626545899949956</v>
      </c>
      <c r="Q13" s="5">
        <f t="shared" si="9"/>
        <v>1.1584398708494674</v>
      </c>
      <c r="R13" s="5">
        <f t="shared" ref="R13" si="10">R3*R4*(R5+R6*R7)/(R8*(R7+R5) +R7*R9*R10)</f>
        <v>2.0635186466415876</v>
      </c>
      <c r="S13" s="5">
        <f t="shared" si="9"/>
        <v>1.573614861032713</v>
      </c>
      <c r="T13" s="5">
        <f t="shared" si="9"/>
        <v>1.9762231437794586</v>
      </c>
      <c r="U13" s="3" t="s">
        <v>49</v>
      </c>
      <c r="V13" s="5">
        <f t="shared" si="9"/>
        <v>2.0806735196426387</v>
      </c>
      <c r="W13" s="5">
        <f t="shared" si="9"/>
        <v>1.6408796256801825</v>
      </c>
      <c r="X13" s="5">
        <f t="shared" si="9"/>
        <v>1.3017385850512322</v>
      </c>
      <c r="Y13" t="s">
        <v>49</v>
      </c>
      <c r="Z13" s="5">
        <f t="shared" si="9"/>
        <v>1.3856405396048155</v>
      </c>
      <c r="AA13" s="5">
        <f t="shared" si="9"/>
        <v>1.215751645118117</v>
      </c>
      <c r="AB13" s="5">
        <f t="shared" si="9"/>
        <v>1.3973138658521858</v>
      </c>
      <c r="AC13" s="5">
        <f t="shared" si="9"/>
        <v>1.7523176050896496</v>
      </c>
      <c r="AD13" s="5">
        <f t="shared" si="9"/>
        <v>1.2886796432662004</v>
      </c>
      <c r="AE13" s="5">
        <f t="shared" si="9"/>
        <v>2.4897663629968889</v>
      </c>
      <c r="AF13" s="5">
        <f t="shared" si="9"/>
        <v>2.0648449673778262</v>
      </c>
      <c r="AG13" s="5">
        <f t="shared" si="9"/>
        <v>1.0734080943889965</v>
      </c>
      <c r="AH13" s="5">
        <f t="shared" si="9"/>
        <v>1.4292279508772971</v>
      </c>
      <c r="AI13" s="5">
        <f t="shared" si="9"/>
        <v>1.4754292693063316</v>
      </c>
      <c r="AJ13" s="5">
        <f t="shared" ref="AJ13" si="11">AJ3*AJ4*(AJ5+AJ6*AJ7)/(AJ8*(AJ7+AJ5) +AJ7*AJ9*AJ10)</f>
        <v>1.9835354119178072</v>
      </c>
      <c r="AK13" s="5">
        <f t="shared" si="9"/>
        <v>1.4773305765465026</v>
      </c>
      <c r="AL13" s="3" t="s">
        <v>49</v>
      </c>
      <c r="AM13" s="5">
        <f t="shared" si="9"/>
        <v>1.9080251904066732</v>
      </c>
      <c r="AN13" s="5">
        <f t="shared" si="9"/>
        <v>1.0697473765467069</v>
      </c>
      <c r="AO13" s="5">
        <f t="shared" ref="AO13" si="12">AO3*AO4*(AO5+AO6*AO7)/(AO8*(AO7+AO5) +AO7*AO9*AO10)</f>
        <v>1.5172434098027332</v>
      </c>
      <c r="AP13" s="5">
        <f t="shared" ref="AP13:AU13" si="13">AP3*AP4*(AP5+AP6*AP7)/(AP8*(AP7+AP5) +AP7*AP9*AP10)</f>
        <v>1.7999908703109611</v>
      </c>
      <c r="AQ13" s="5">
        <f t="shared" si="13"/>
        <v>2.086662845701297</v>
      </c>
      <c r="AR13" s="5">
        <f t="shared" ref="AR13" si="14">AR3*AR4*(AR5+AR6*AR7)/(AR8*(AR7+AR5) +AR7*AR9*AR10)</f>
        <v>1.3846398033061165</v>
      </c>
      <c r="AS13" s="5">
        <f t="shared" si="13"/>
        <v>1.3573574631586627</v>
      </c>
      <c r="AT13" s="5">
        <f t="shared" si="13"/>
        <v>1.5353339931180494</v>
      </c>
      <c r="AU13" s="5">
        <f t="shared" si="13"/>
        <v>1.3179071492333116</v>
      </c>
    </row>
    <row r="14" spans="1:47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47" x14ac:dyDescent="0.2">
      <c r="A15" s="5" t="s">
        <v>32</v>
      </c>
      <c r="B15" s="5"/>
      <c r="C15" s="1">
        <f>C6*C11*C4*C4</f>
        <v>3.3054063205109382E-8</v>
      </c>
      <c r="D15" s="1">
        <f t="shared" ref="D15:AN15" si="15">D6*D11*D4*D4</f>
        <v>7.961217420516175E-8</v>
      </c>
      <c r="E15" s="1">
        <f t="shared" si="15"/>
        <v>4.2343445499451135E-8</v>
      </c>
      <c r="F15" s="1">
        <f t="shared" si="15"/>
        <v>1.1268436299612129E-8</v>
      </c>
      <c r="G15" s="1">
        <f t="shared" si="15"/>
        <v>1.8919818184662144E-7</v>
      </c>
      <c r="H15" s="1">
        <f t="shared" si="15"/>
        <v>5.1011406987443617E-8</v>
      </c>
      <c r="I15" s="1">
        <f t="shared" si="15"/>
        <v>1.3739969546563212E-7</v>
      </c>
      <c r="J15" s="1">
        <f t="shared" si="15"/>
        <v>1.1316382698080772E-7</v>
      </c>
      <c r="K15" s="1">
        <f t="shared" si="15"/>
        <v>0</v>
      </c>
      <c r="L15" s="1">
        <f t="shared" si="15"/>
        <v>5.7919260266253684E-8</v>
      </c>
      <c r="M15" s="1">
        <f t="shared" si="15"/>
        <v>1.2060306499029036E-8</v>
      </c>
      <c r="N15" s="1">
        <f t="shared" si="15"/>
        <v>0</v>
      </c>
      <c r="O15" s="1">
        <f t="shared" si="15"/>
        <v>8.7473225077533492E-8</v>
      </c>
      <c r="P15" s="1">
        <f t="shared" si="15"/>
        <v>3.902180982392594E-8</v>
      </c>
      <c r="Q15" s="1">
        <f t="shared" si="15"/>
        <v>6.4379728769533526E-8</v>
      </c>
      <c r="R15" s="1">
        <f t="shared" ref="R15" si="16">R6*R11*R4*R4</f>
        <v>1.5205646272154012E-8</v>
      </c>
      <c r="S15" s="1">
        <f t="shared" si="15"/>
        <v>8.7050189140063766E-8</v>
      </c>
      <c r="T15" s="1">
        <f t="shared" si="15"/>
        <v>1.1454581131863344E-8</v>
      </c>
      <c r="U15" s="3" t="s">
        <v>49</v>
      </c>
      <c r="V15" s="1">
        <f t="shared" si="15"/>
        <v>3.5845109071690346E-10</v>
      </c>
      <c r="W15" s="1">
        <f t="shared" si="15"/>
        <v>5.9756228551341E-8</v>
      </c>
      <c r="X15" s="1">
        <f t="shared" si="15"/>
        <v>2.7289170102586678E-7</v>
      </c>
      <c r="Y15" t="s">
        <v>49</v>
      </c>
      <c r="Z15" s="1">
        <f t="shared" si="15"/>
        <v>3.1345998035544488E-8</v>
      </c>
      <c r="AA15" s="1">
        <f t="shared" si="15"/>
        <v>1.2992295215782146E-7</v>
      </c>
      <c r="AB15" s="1">
        <f t="shared" si="15"/>
        <v>1.1896420317479016E-6</v>
      </c>
      <c r="AC15" s="1">
        <f t="shared" si="15"/>
        <v>3.4153488378305109E-7</v>
      </c>
      <c r="AD15" s="1">
        <f t="shared" si="15"/>
        <v>1.0009841640489433E-8</v>
      </c>
      <c r="AE15" s="1">
        <f t="shared" si="15"/>
        <v>1.5300810516398819E-8</v>
      </c>
      <c r="AF15" s="1">
        <f t="shared" si="15"/>
        <v>5.6167696770547367E-7</v>
      </c>
      <c r="AG15" s="1">
        <f t="shared" si="15"/>
        <v>1.1814157618239304E-7</v>
      </c>
      <c r="AH15" s="1">
        <f t="shared" si="15"/>
        <v>2.6204731910942889E-8</v>
      </c>
      <c r="AI15" s="1">
        <f t="shared" si="15"/>
        <v>1.1870323684728128E-7</v>
      </c>
      <c r="AJ15" s="1">
        <f t="shared" ref="AJ15" si="17">AJ6*AJ11*AJ4*AJ4</f>
        <v>1.3139038168899514E-8</v>
      </c>
      <c r="AK15" s="1">
        <f t="shared" si="15"/>
        <v>3.0118849044907306E-8</v>
      </c>
      <c r="AL15" s="3" t="s">
        <v>49</v>
      </c>
      <c r="AM15" s="1">
        <f t="shared" si="15"/>
        <v>3.4289215529016117E-8</v>
      </c>
      <c r="AN15" s="1">
        <f t="shared" si="15"/>
        <v>2.6565467266976265E-8</v>
      </c>
      <c r="AO15" s="1">
        <f t="shared" ref="AO15" si="18">AO6*AO11*AO4*AO4</f>
        <v>3.2852169488186658E-8</v>
      </c>
      <c r="AP15" s="1">
        <f t="shared" ref="AP15:AU15" si="19">AP6*AP11*AP4*AP4</f>
        <v>9.3892578206345878E-8</v>
      </c>
      <c r="AQ15" s="1">
        <f t="shared" si="19"/>
        <v>1.0177363331382424E-8</v>
      </c>
      <c r="AR15" s="1">
        <f t="shared" ref="AR15" si="20">AR6*AR11*AR4*AR4</f>
        <v>1.7823453283187535E-7</v>
      </c>
      <c r="AS15" s="1">
        <f t="shared" si="19"/>
        <v>1.5005495542835917E-7</v>
      </c>
      <c r="AT15" s="1">
        <f t="shared" si="19"/>
        <v>1.3126197469306842E-7</v>
      </c>
      <c r="AU15" s="1">
        <f t="shared" si="19"/>
        <v>3.496538645224879E-8</v>
      </c>
    </row>
    <row r="16" spans="1:47" x14ac:dyDescent="0.2">
      <c r="A16" s="5" t="s">
        <v>33</v>
      </c>
      <c r="B16" s="5"/>
      <c r="C16" s="1">
        <f>C4*(-C3*C6*C11*C4 +C6*C11*C8 +(1-C6)*C8 +C9*C10 +C5+C7*C6)</f>
        <v>3.1800657702639532E-4</v>
      </c>
      <c r="D16" s="1">
        <f t="shared" ref="D16:AN16" si="21">D4*(-D3*D6*D11*D4 +D6*D11*D8 +(1-D6)*D8 +D9*D10 +D5+D7*D6)</f>
        <v>3.3294052196528165E-4</v>
      </c>
      <c r="E16" s="1">
        <f t="shared" si="21"/>
        <v>3.2279791122708808E-4</v>
      </c>
      <c r="F16" s="1">
        <f t="shared" si="21"/>
        <v>1.3878692983600326E-4</v>
      </c>
      <c r="G16" s="1">
        <f t="shared" si="21"/>
        <v>7.4654634206797752E-4</v>
      </c>
      <c r="H16" s="1">
        <f t="shared" si="21"/>
        <v>3.6989612651682142E-4</v>
      </c>
      <c r="I16" s="1">
        <f t="shared" si="21"/>
        <v>5.9927455734302016E-4</v>
      </c>
      <c r="J16" s="1">
        <f t="shared" si="21"/>
        <v>4.3676986899999327E-4</v>
      </c>
      <c r="K16" s="1">
        <f t="shared" si="21"/>
        <v>0</v>
      </c>
      <c r="L16" s="1">
        <f t="shared" si="21"/>
        <v>4.6862943758234132E-4</v>
      </c>
      <c r="M16" s="1">
        <f t="shared" si="21"/>
        <v>1.7333520953411892E-4</v>
      </c>
      <c r="N16" s="1">
        <f t="shared" si="21"/>
        <v>0</v>
      </c>
      <c r="O16" s="1">
        <f t="shared" si="21"/>
        <v>5.9394078237162695E-4</v>
      </c>
      <c r="P16" s="1">
        <f t="shared" si="21"/>
        <v>4.0066142116635588E-4</v>
      </c>
      <c r="Q16" s="1">
        <f t="shared" si="21"/>
        <v>5.1577940441512287E-4</v>
      </c>
      <c r="R16" s="1">
        <f t="shared" ref="R16" si="22">R4*(-R3*R6*R11*R4 +R6*R11*R8 +(1-R6)*R8 +R9*R10 +R5+R7*R6)</f>
        <v>1.3111639453947503E-4</v>
      </c>
      <c r="S16" s="1">
        <f t="shared" si="21"/>
        <v>4.6854527251784651E-4</v>
      </c>
      <c r="T16" s="1">
        <f t="shared" si="21"/>
        <v>1.2380817626562378E-4</v>
      </c>
      <c r="U16" s="3" t="s">
        <v>49</v>
      </c>
      <c r="V16" s="1">
        <f t="shared" si="21"/>
        <v>1.9783292972557337E-5</v>
      </c>
      <c r="W16" s="1">
        <f t="shared" si="21"/>
        <v>3.7058955861701012E-4</v>
      </c>
      <c r="X16" s="1">
        <f t="shared" si="21"/>
        <v>9.8171807396494064E-4</v>
      </c>
      <c r="Y16" t="s">
        <v>49</v>
      </c>
      <c r="Z16" s="1">
        <f t="shared" si="21"/>
        <v>3.1681124395830583E-4</v>
      </c>
      <c r="AA16" s="1">
        <f t="shared" si="21"/>
        <v>7.1058259473943063E-4</v>
      </c>
      <c r="AB16" s="1">
        <f t="shared" si="21"/>
        <v>1.9380826547692306E-3</v>
      </c>
      <c r="AC16" s="1">
        <f t="shared" si="21"/>
        <v>8.162108375366667E-4</v>
      </c>
      <c r="AD16" s="1">
        <f t="shared" si="21"/>
        <v>1.8942001151834762E-4</v>
      </c>
      <c r="AE16" s="1">
        <f t="shared" si="21"/>
        <v>7.5049112257114024E-5</v>
      </c>
      <c r="AF16" s="1">
        <f t="shared" si="21"/>
        <v>7.9582431923507684E-4</v>
      </c>
      <c r="AG16" s="1">
        <f t="shared" si="21"/>
        <v>7.3000659751343744E-4</v>
      </c>
      <c r="AH16" s="1">
        <f t="shared" si="21"/>
        <v>2.8210932127784407E-4</v>
      </c>
      <c r="AI16" s="1">
        <f t="shared" si="21"/>
        <v>5.8337460894231086E-4</v>
      </c>
      <c r="AJ16" s="1">
        <f t="shared" ref="AJ16" si="23">AJ4*(-AJ3*AJ6*AJ11*AJ4 +AJ6*AJ11*AJ8 +(1-AJ6)*AJ8 +AJ9*AJ10 +AJ5+AJ7*AJ6)</f>
        <v>1.3170157148567927E-4</v>
      </c>
      <c r="AK16" s="1">
        <f t="shared" si="21"/>
        <v>2.935031392164883E-4</v>
      </c>
      <c r="AL16" s="3" t="s">
        <v>49</v>
      </c>
      <c r="AM16" s="1">
        <f t="shared" si="21"/>
        <v>2.2773640007418239E-4</v>
      </c>
      <c r="AN16" s="1">
        <f t="shared" si="21"/>
        <v>3.4680489231172899E-4</v>
      </c>
      <c r="AO16" s="1">
        <f t="shared" ref="AO16" si="24">AO4*(-AO3*AO6*AO11*AO4 +AO6*AO11*AO8 +(1-AO6)*AO8 +AO9*AO10 +AO5+AO7*AO6)</f>
        <v>2.9878282617237871E-4</v>
      </c>
      <c r="AP16" s="1">
        <f t="shared" ref="AP16:AU16" si="25">AP4*(-AP3*AP6*AP11*AP4 +AP6*AP11*AP8 +(1-AP6)*AP8 +AP9*AP10 +AP5+AP7*AP6)</f>
        <v>4.1230990884447892E-4</v>
      </c>
      <c r="AQ16" s="1">
        <f t="shared" si="25"/>
        <v>1.0476750897153893E-4</v>
      </c>
      <c r="AR16" s="1">
        <f t="shared" ref="AR16" si="26">AR4*(-AR3*AR6*AR11*AR4 +AR6*AR11*AR8 +(1-AR6)*AR8 +AR9*AR10 +AR5+AR7*AR6)</f>
        <v>7.5590209213931769E-4</v>
      </c>
      <c r="AS16" s="1">
        <f t="shared" si="25"/>
        <v>7.0489749324970086E-4</v>
      </c>
      <c r="AT16" s="1">
        <f t="shared" si="25"/>
        <v>5.9021140671846077E-4</v>
      </c>
      <c r="AU16" s="1">
        <f t="shared" si="25"/>
        <v>3.4816881844695473E-4</v>
      </c>
    </row>
    <row r="17" spans="1:47" x14ac:dyDescent="0.2">
      <c r="A17" s="5" t="s">
        <v>34</v>
      </c>
      <c r="B17" s="5"/>
      <c r="C17" s="1">
        <f>-C3*C4*(C5+C7*C6) + C8*C5 + C7*(C8+C9*C10)</f>
        <v>-5.0516434734552435E-3</v>
      </c>
      <c r="D17" s="1">
        <f t="shared" ref="D17:AN17" si="27">-D3*D4*(D5+D7*D6) + D8*D5 + D7*(D8+D9*D10)</f>
        <v>-1.1393603190052131E-2</v>
      </c>
      <c r="E17" s="1">
        <f t="shared" si="27"/>
        <v>-7.0623120799967899E-3</v>
      </c>
      <c r="F17" s="1">
        <f t="shared" si="27"/>
        <v>-9.9735718647729777E-3</v>
      </c>
      <c r="G17" s="1">
        <f t="shared" si="27"/>
        <v>-5.4173105481078749E-3</v>
      </c>
      <c r="H17" s="1">
        <f t="shared" si="27"/>
        <v>-6.2928681351551736E-3</v>
      </c>
      <c r="I17" s="1">
        <f t="shared" si="27"/>
        <v>-6.5272174036521535E-3</v>
      </c>
      <c r="J17" s="1">
        <f t="shared" si="27"/>
        <v>-1.0074456143815832E-2</v>
      </c>
      <c r="K17" s="1">
        <f t="shared" si="27"/>
        <v>1.1935714285714287E-2</v>
      </c>
      <c r="L17" s="1">
        <f t="shared" si="27"/>
        <v>-2.8442741876410424E-3</v>
      </c>
      <c r="M17" s="1">
        <f t="shared" si="27"/>
        <v>-6.9545175934218311E-3</v>
      </c>
      <c r="N17" s="1">
        <f t="shared" si="27"/>
        <v>1.1935714285714287E-2</v>
      </c>
      <c r="O17" s="1">
        <f t="shared" si="27"/>
        <v>-2.1650060822512775E-3</v>
      </c>
      <c r="P17" s="1">
        <f t="shared" si="27"/>
        <v>-1.9413987134402674E-3</v>
      </c>
      <c r="Q17" s="1">
        <f t="shared" si="27"/>
        <v>-1.891093029924712E-3</v>
      </c>
      <c r="R17" s="1">
        <f t="shared" ref="R17" si="28">-R3*R4*(R5+R7*R6) + R8*R5 + R7*(R8+R9*R10)</f>
        <v>-1.2693854703843517E-2</v>
      </c>
      <c r="S17" s="1">
        <f t="shared" si="27"/>
        <v>-6.846503091326164E-3</v>
      </c>
      <c r="T17" s="1">
        <f t="shared" si="27"/>
        <v>-1.1651920523253393E-2</v>
      </c>
      <c r="U17" s="3" t="s">
        <v>49</v>
      </c>
      <c r="V17" s="1">
        <f t="shared" si="27"/>
        <v>-1.2898610366591777E-2</v>
      </c>
      <c r="W17" s="1">
        <f t="shared" si="27"/>
        <v>-7.6493561036541768E-3</v>
      </c>
      <c r="X17" s="1">
        <f t="shared" si="27"/>
        <v>-3.6014655401472064E-3</v>
      </c>
      <c r="Y17" t="s">
        <v>49</v>
      </c>
      <c r="Z17" s="1">
        <f t="shared" si="27"/>
        <v>-4.602895297711759E-3</v>
      </c>
      <c r="AA17" s="1">
        <f t="shared" si="27"/>
        <v>-2.5751499928026653E-3</v>
      </c>
      <c r="AB17" s="1">
        <f t="shared" si="27"/>
        <v>-4.7422247845643004E-3</v>
      </c>
      <c r="AC17" s="1">
        <f t="shared" si="27"/>
        <v>-8.9794479864628868E-3</v>
      </c>
      <c r="AD17" s="1">
        <f t="shared" si="27"/>
        <v>-3.4455977421272901E-3</v>
      </c>
      <c r="AE17" s="1">
        <f t="shared" si="27"/>
        <v>-1.7781425661198579E-2</v>
      </c>
      <c r="AF17" s="1">
        <f t="shared" si="27"/>
        <v>-1.2709685289202481E-2</v>
      </c>
      <c r="AG17" s="1">
        <f t="shared" si="27"/>
        <v>-8.7617804088580692E-4</v>
      </c>
      <c r="AH17" s="1">
        <f t="shared" si="27"/>
        <v>-5.1231421851140237E-3</v>
      </c>
      <c r="AI17" s="1">
        <f t="shared" si="27"/>
        <v>-5.6745879215062845E-3</v>
      </c>
      <c r="AJ17" s="1">
        <f t="shared" ref="AJ17" si="29">-AJ3*AJ4*(AJ5+AJ7*AJ6) + AJ8*AJ5 + AJ7*(AJ8+AJ9*AJ10)</f>
        <v>-1.1739197666533254E-2</v>
      </c>
      <c r="AK17" s="1">
        <f t="shared" si="27"/>
        <v>-5.6972813814943259E-3</v>
      </c>
      <c r="AL17" s="3" t="s">
        <v>49</v>
      </c>
      <c r="AM17" s="1">
        <f t="shared" si="27"/>
        <v>-1.0837929236925363E-2</v>
      </c>
      <c r="AN17" s="1">
        <f t="shared" si="27"/>
        <v>-8.3248475863962126E-4</v>
      </c>
      <c r="AO17" s="1">
        <f t="shared" ref="AO17" si="30">-AO3*AO4*(AO5+AO7*AO6) + AO8*AO5 + AO7*(AO8+AO9*AO10)</f>
        <v>-6.17366955557405E-3</v>
      </c>
      <c r="AP17" s="1">
        <f t="shared" ref="AP17:AU17" si="31">-AP3*AP4*(AP5+AP7*AP6) + AP8*AP5 + AP7*(AP8+AP9*AP10)</f>
        <v>-9.5484624592115392E-3</v>
      </c>
      <c r="AQ17" s="1">
        <f t="shared" si="31"/>
        <v>-1.2970097251191906E-2</v>
      </c>
      <c r="AR17" s="1">
        <f t="shared" ref="AR17" si="32">-AR3*AR4*(AR5+AR7*AR6) + AR8*AR5 + AR7*(AR8+AR9*AR10)</f>
        <v>-4.5909507951751461E-3</v>
      </c>
      <c r="AS17" s="1">
        <f t="shared" si="31"/>
        <v>-4.2653165781294643E-3</v>
      </c>
      <c r="AT17" s="1">
        <f t="shared" si="31"/>
        <v>-6.3895935892875743E-3</v>
      </c>
      <c r="AU17" s="1">
        <f t="shared" si="31"/>
        <v>-3.7944489026347384E-3</v>
      </c>
    </row>
    <row r="18" spans="1:47" x14ac:dyDescent="0.2">
      <c r="A18" s="5" t="s">
        <v>35</v>
      </c>
      <c r="B18" s="5"/>
      <c r="C18" s="1">
        <f>(-C16 + (C16^2-4*C15*C17)^(0.5))/(2*C15)</f>
        <v>15.859199999999829</v>
      </c>
      <c r="D18" s="1">
        <f t="shared" ref="D18:AN18" si="33">(-D16 + (D16^2-4*D15*D17)^(0.5))/(2*D15)</f>
        <v>33.94560000000024</v>
      </c>
      <c r="E18" s="1">
        <f t="shared" si="33"/>
        <v>21.815999999999988</v>
      </c>
      <c r="F18" s="1">
        <f t="shared" si="33"/>
        <v>71.447999999999922</v>
      </c>
      <c r="G18" s="1">
        <f t="shared" si="33"/>
        <v>7.2431999999999297</v>
      </c>
      <c r="H18" s="1">
        <f t="shared" si="33"/>
        <v>16.972800000000337</v>
      </c>
      <c r="I18" s="1">
        <f t="shared" si="33"/>
        <v>10.864800000000047</v>
      </c>
      <c r="J18" s="1">
        <f t="shared" si="33"/>
        <v>22.929600000000175</v>
      </c>
      <c r="K18" s="1" t="e">
        <f t="shared" si="33"/>
        <v>#DIV/0!</v>
      </c>
      <c r="L18" s="1">
        <f t="shared" si="33"/>
        <v>6.0648000000002025</v>
      </c>
      <c r="M18" s="1">
        <f t="shared" si="33"/>
        <v>40.010400000000033</v>
      </c>
      <c r="N18" s="1" t="e">
        <f t="shared" si="33"/>
        <v>#DIV/0!</v>
      </c>
      <c r="O18" s="1">
        <f t="shared" si="33"/>
        <v>3.6432000000002582</v>
      </c>
      <c r="P18" s="1">
        <f t="shared" si="33"/>
        <v>4.8432000000001185</v>
      </c>
      <c r="Q18" s="1">
        <f t="shared" si="33"/>
        <v>3.664799999999492</v>
      </c>
      <c r="R18" s="1">
        <f t="shared" ref="R18" si="34">(-R16 + (R16^2-4*R15*R17)^(0.5))/(2*R15)</f>
        <v>95.750400000000496</v>
      </c>
      <c r="S18" s="1">
        <f t="shared" si="33"/>
        <v>14.572799999999795</v>
      </c>
      <c r="T18" s="1">
        <f t="shared" si="33"/>
        <v>93.307199999999909</v>
      </c>
      <c r="U18" s="3" t="s">
        <v>49</v>
      </c>
      <c r="V18" s="1">
        <f t="shared" si="33"/>
        <v>644.46960000000013</v>
      </c>
      <c r="W18" s="1">
        <f t="shared" si="33"/>
        <v>20.572800000000015</v>
      </c>
      <c r="X18" s="1">
        <f t="shared" si="33"/>
        <v>3.6648000000000542</v>
      </c>
      <c r="Y18" t="s">
        <v>49</v>
      </c>
      <c r="Z18" s="1">
        <f t="shared" si="33"/>
        <v>14.507999999999999</v>
      </c>
      <c r="AA18" s="1">
        <f t="shared" si="33"/>
        <v>3.6215999999997304</v>
      </c>
      <c r="AB18" s="1">
        <f t="shared" si="33"/>
        <v>2.4432000000000298</v>
      </c>
      <c r="AC18" s="1">
        <f t="shared" si="33"/>
        <v>10.951199999999933</v>
      </c>
      <c r="AD18" s="1">
        <f t="shared" si="33"/>
        <v>18.172800000000159</v>
      </c>
      <c r="AE18" s="1">
        <f t="shared" si="33"/>
        <v>226.47359999999975</v>
      </c>
      <c r="AF18" s="1">
        <f t="shared" si="33"/>
        <v>15.794400000000046</v>
      </c>
      <c r="AG18" s="1">
        <f t="shared" si="33"/>
        <v>1.2000000000002216</v>
      </c>
      <c r="AH18" s="1">
        <f t="shared" si="33"/>
        <v>18.12960000000033</v>
      </c>
      <c r="AI18" s="1">
        <f t="shared" si="33"/>
        <v>9.7079999999999096</v>
      </c>
      <c r="AJ18" s="1">
        <f t="shared" ref="AJ18" si="35">(-AJ16 + (AJ16^2-4*AJ15*AJ17)^(0.5))/(2*AJ15)</f>
        <v>88.355999999999057</v>
      </c>
      <c r="AK18" s="1">
        <f t="shared" si="33"/>
        <v>19.372800000000286</v>
      </c>
      <c r="AL18" s="3" t="s">
        <v>49</v>
      </c>
      <c r="AM18" s="1">
        <f t="shared" si="33"/>
        <v>47.253599999999807</v>
      </c>
      <c r="AN18" s="1">
        <f t="shared" si="33"/>
        <v>2.4000000000003943</v>
      </c>
      <c r="AO18" s="1">
        <f t="shared" ref="AO18" si="36">(-AO16 + (AO16^2-4*AO15*AO17)^(0.5))/(2*AO15)</f>
        <v>20.615999999999932</v>
      </c>
      <c r="AP18" s="1">
        <f t="shared" ref="AP18:AU18" si="37">(-AP16 + (AP16^2-4*AP15*AP17)^(0.5))/(2*AP15)</f>
        <v>23.037600000000058</v>
      </c>
      <c r="AQ18" s="1">
        <f t="shared" si="37"/>
        <v>122.34479999999949</v>
      </c>
      <c r="AR18" s="1">
        <f t="shared" ref="AR18" si="38">(-AR16 + (AR16^2-4*AR15*AR17)^(0.5))/(2*AR15)</f>
        <v>6.0648000000002087</v>
      </c>
      <c r="AS18" s="1">
        <f t="shared" si="37"/>
        <v>6.043200000000196</v>
      </c>
      <c r="AT18" s="1">
        <f t="shared" si="37"/>
        <v>10.800000000000022</v>
      </c>
      <c r="AU18" s="1">
        <f t="shared" si="37"/>
        <v>10.886399999999783</v>
      </c>
    </row>
    <row r="19" spans="1:47" x14ac:dyDescent="0.2">
      <c r="A19" s="5" t="s">
        <v>36</v>
      </c>
      <c r="B19" s="5"/>
      <c r="C19" s="1">
        <f>(-C16 - (C16^2-4*C15*C17)^(0.5))/(2*C15)</f>
        <v>-9636.6605838746145</v>
      </c>
      <c r="D19" s="1">
        <f t="shared" ref="D19:AN19" si="39">(-D16 - (D16^2-4*D15*D17)^(0.5))/(2*D15)</f>
        <v>-4215.9758647091267</v>
      </c>
      <c r="E19" s="1">
        <f t="shared" si="39"/>
        <v>-7645.1425247928919</v>
      </c>
      <c r="F19" s="1">
        <f t="shared" si="39"/>
        <v>-12387.88003598537</v>
      </c>
      <c r="G19" s="1">
        <f t="shared" si="39"/>
        <v>-3953.0863089638337</v>
      </c>
      <c r="H19" s="1">
        <f t="shared" si="39"/>
        <v>-7268.2161661724103</v>
      </c>
      <c r="I19" s="1">
        <f t="shared" si="39"/>
        <v>-4372.4069075872549</v>
      </c>
      <c r="J19" s="1">
        <f t="shared" si="39"/>
        <v>-3882.554010493543</v>
      </c>
      <c r="K19" s="1" t="e">
        <f t="shared" si="39"/>
        <v>#DIV/0!</v>
      </c>
      <c r="L19" s="1">
        <f t="shared" si="39"/>
        <v>-8097.1459952373216</v>
      </c>
      <c r="M19" s="1">
        <f t="shared" si="39"/>
        <v>-14412.382242131373</v>
      </c>
      <c r="N19" s="1" t="e">
        <f t="shared" si="39"/>
        <v>#DIV/0!</v>
      </c>
      <c r="O19" s="1">
        <f t="shared" si="39"/>
        <v>-6793.6155812078123</v>
      </c>
      <c r="P19" s="1">
        <f t="shared" si="39"/>
        <v>-10272.471046433029</v>
      </c>
      <c r="Q19" s="1">
        <f t="shared" si="39"/>
        <v>-8015.1835540088796</v>
      </c>
      <c r="R19" s="1">
        <f t="shared" ref="R19" si="40">(-R16 - (R16^2-4*R15*R17)^(0.5))/(2*R15)</f>
        <v>-8718.6258893231679</v>
      </c>
      <c r="S19" s="1">
        <f t="shared" si="39"/>
        <v>-5397.0455682550701</v>
      </c>
      <c r="T19" s="1">
        <f t="shared" si="39"/>
        <v>-10901.923843451508</v>
      </c>
      <c r="U19" s="3" t="s">
        <v>49</v>
      </c>
      <c r="V19" s="1">
        <f t="shared" si="39"/>
        <v>-55835.522117069151</v>
      </c>
      <c r="W19" s="1">
        <f t="shared" si="39"/>
        <v>-6222.2620230507682</v>
      </c>
      <c r="X19" s="1">
        <f t="shared" si="39"/>
        <v>-3601.1288132859363</v>
      </c>
      <c r="Y19" t="s">
        <v>49</v>
      </c>
      <c r="Z19" s="1">
        <f t="shared" si="39"/>
        <v>-10121.420008322748</v>
      </c>
      <c r="AA19" s="1">
        <f t="shared" si="39"/>
        <v>-5472.8830579467358</v>
      </c>
      <c r="AB19" s="1">
        <f t="shared" si="39"/>
        <v>-1631.5741512002278</v>
      </c>
      <c r="AC19" s="1">
        <f t="shared" si="39"/>
        <v>-2400.7827407662367</v>
      </c>
      <c r="AD19" s="1">
        <f t="shared" si="39"/>
        <v>-18941.550244069724</v>
      </c>
      <c r="AE19" s="1">
        <f t="shared" si="39"/>
        <v>-5131.3844984572597</v>
      </c>
      <c r="AF19" s="1">
        <f t="shared" si="39"/>
        <v>-1432.66631213506</v>
      </c>
      <c r="AG19" s="1">
        <f t="shared" si="39"/>
        <v>-6180.282936784386</v>
      </c>
      <c r="AH19" s="1">
        <f t="shared" si="39"/>
        <v>-10783.716603011371</v>
      </c>
      <c r="AI19" s="1">
        <f t="shared" si="39"/>
        <v>-4924.2716162631068</v>
      </c>
      <c r="AJ19" s="1">
        <f t="shared" ref="AJ19" si="41">(-AJ16 - (AJ16^2-4*AJ15*AJ17)^(0.5))/(2*AJ15)</f>
        <v>-10112.04036659395</v>
      </c>
      <c r="AK19" s="1">
        <f t="shared" si="39"/>
        <v>-9764.2053060122362</v>
      </c>
      <c r="AL19" s="3" t="s">
        <v>49</v>
      </c>
      <c r="AM19" s="1">
        <f t="shared" si="39"/>
        <v>-6688.8870279058665</v>
      </c>
      <c r="AN19" s="1">
        <f t="shared" si="39"/>
        <v>-13057.125852416862</v>
      </c>
      <c r="AO19" s="1">
        <f t="shared" ref="AO19" si="42">(-AO16 - (AO16^2-4*AO15*AO17)^(0.5))/(2*AO15)</f>
        <v>-9115.3829766472591</v>
      </c>
      <c r="AP19" s="1">
        <f t="shared" ref="AP19:AU19" si="43">(-AP16 - (AP16^2-4*AP15*AP17)^(0.5))/(2*AP15)</f>
        <v>-4414.331531010751</v>
      </c>
      <c r="AQ19" s="1">
        <f t="shared" si="43"/>
        <v>-10416.514867455773</v>
      </c>
      <c r="AR19" s="1">
        <f t="shared" ref="AR19" si="44">(-AR16 - (AR16^2-4*AR15*AR17)^(0.5))/(2*AR15)</f>
        <v>-4247.1177549419208</v>
      </c>
      <c r="AS19" s="1">
        <f t="shared" si="43"/>
        <v>-4703.6387658208205</v>
      </c>
      <c r="AT19" s="1">
        <f t="shared" si="43"/>
        <v>-4507.2385771169429</v>
      </c>
      <c r="AU19" s="1">
        <f t="shared" si="43"/>
        <v>-9968.4145091898899</v>
      </c>
    </row>
    <row r="20" spans="1:47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x14ac:dyDescent="0.2">
      <c r="A21" s="5" t="s">
        <v>37</v>
      </c>
      <c r="B21" s="5" t="s">
        <v>38</v>
      </c>
      <c r="C21" s="1">
        <f>C3-C22-C23</f>
        <v>4722.9464207295687</v>
      </c>
      <c r="D21" s="1">
        <f t="shared" ref="D21:AN21" si="45">D3-D22-D23</f>
        <v>2102.9447207481453</v>
      </c>
      <c r="E21" s="1">
        <f t="shared" si="45"/>
        <v>3762.8942339844243</v>
      </c>
      <c r="F21" s="1">
        <f t="shared" si="45"/>
        <v>6147.0895889624444</v>
      </c>
      <c r="G21" s="1">
        <f t="shared" si="45"/>
        <v>1938.7925957198058</v>
      </c>
      <c r="H21" s="1">
        <f t="shared" si="45"/>
        <v>3571.1664326575269</v>
      </c>
      <c r="I21" s="1">
        <f t="shared" si="45"/>
        <v>2149.4432493022209</v>
      </c>
      <c r="J21" s="1">
        <f t="shared" si="45"/>
        <v>1927.2438670679182</v>
      </c>
      <c r="K21" s="1">
        <f t="shared" si="45"/>
        <v>2206.0059999999999</v>
      </c>
      <c r="L21" s="1">
        <f t="shared" si="45"/>
        <v>3953.3874284600906</v>
      </c>
      <c r="M21" s="1">
        <f t="shared" si="45"/>
        <v>7091.9021756309421</v>
      </c>
      <c r="N21" s="1">
        <f t="shared" si="45"/>
        <v>6070.3339999999998</v>
      </c>
      <c r="O21" s="1">
        <f t="shared" si="45"/>
        <v>3313.5567294315615</v>
      </c>
      <c r="P21" s="1">
        <f t="shared" si="45"/>
        <v>5008.733089493533</v>
      </c>
      <c r="Q21" s="1">
        <f t="shared" si="45"/>
        <v>3907.825866147492</v>
      </c>
      <c r="R21" s="1">
        <f t="shared" ref="R21" si="46">R3-R22-R23</f>
        <v>4374.0436705407301</v>
      </c>
      <c r="S21" s="1">
        <f t="shared" si="45"/>
        <v>2655.061871999811</v>
      </c>
      <c r="T21" s="1">
        <f t="shared" si="45"/>
        <v>5443.6886744183748</v>
      </c>
      <c r="U21" s="3" t="s">
        <v>49</v>
      </c>
      <c r="V21" s="1">
        <f t="shared" si="45"/>
        <v>28040.582743309027</v>
      </c>
      <c r="W21" s="1">
        <f t="shared" si="45"/>
        <v>3066.9327961968975</v>
      </c>
      <c r="X21" s="1">
        <f t="shared" si="45"/>
        <v>1760.3694981359047</v>
      </c>
      <c r="Y21" t="s">
        <v>49</v>
      </c>
      <c r="Z21" s="1">
        <f t="shared" si="45"/>
        <v>4956.3744477084656</v>
      </c>
      <c r="AA21" s="1">
        <f t="shared" si="45"/>
        <v>2671.0037113177718</v>
      </c>
      <c r="AB21" s="1">
        <f t="shared" si="45"/>
        <v>799.17286243960825</v>
      </c>
      <c r="AC21" s="1">
        <f t="shared" si="45"/>
        <v>1187.6181855011559</v>
      </c>
      <c r="AD21" s="1">
        <f t="shared" si="45"/>
        <v>9256.9743148632078</v>
      </c>
      <c r="AE21" s="1">
        <f t="shared" si="45"/>
        <v>2681.1342484737702</v>
      </c>
      <c r="AF21" s="1">
        <f t="shared" si="45"/>
        <v>718.80939680128108</v>
      </c>
      <c r="AG21" s="1">
        <f t="shared" si="45"/>
        <v>3009.0372657283274</v>
      </c>
      <c r="AH21" s="1">
        <f t="shared" si="45"/>
        <v>5285.844486228636</v>
      </c>
      <c r="AI21" s="1">
        <f t="shared" si="45"/>
        <v>2416.3568963344824</v>
      </c>
      <c r="AJ21" s="1">
        <f t="shared" ref="AJ21" si="47">AJ3-AJ22-AJ23</f>
        <v>5051.1281087675643</v>
      </c>
      <c r="AK21" s="1">
        <f t="shared" si="45"/>
        <v>4791.5500093050614</v>
      </c>
      <c r="AL21" s="3" t="s">
        <v>49</v>
      </c>
      <c r="AM21" s="1">
        <f t="shared" si="45"/>
        <v>3329.263652994824</v>
      </c>
      <c r="AN21" s="1">
        <f t="shared" si="45"/>
        <v>6356.8503350791952</v>
      </c>
      <c r="AO21" s="1">
        <f t="shared" ref="AO21" si="48">AO3-AO22-AO23</f>
        <v>4477.6048819161842</v>
      </c>
      <c r="AP21" s="1">
        <f t="shared" ref="AP21:AU21" si="49">AP3-AP22-AP23</f>
        <v>2187.4601190235194</v>
      </c>
      <c r="AQ21" s="1">
        <f t="shared" si="49"/>
        <v>5233.0677998384772</v>
      </c>
      <c r="AR21" s="1">
        <f t="shared" ref="AR21" si="50">AR3-AR22-AR23</f>
        <v>2079.7325884167012</v>
      </c>
      <c r="AS21" s="1">
        <f t="shared" si="49"/>
        <v>2301.9357674485454</v>
      </c>
      <c r="AT21" s="1">
        <f t="shared" si="49"/>
        <v>2215.0535898309258</v>
      </c>
      <c r="AU21" s="1">
        <f t="shared" si="49"/>
        <v>4874.5186868571382</v>
      </c>
    </row>
    <row r="22" spans="1:47" x14ac:dyDescent="0.2">
      <c r="A22" s="5" t="s">
        <v>39</v>
      </c>
      <c r="B22" s="5" t="s">
        <v>40</v>
      </c>
      <c r="C22" s="1">
        <f>((1-C6)*C8 + C9*C10)*C23/(C5+C6*C7+C6*C11*C4*C23)</f>
        <v>3646.4603792704306</v>
      </c>
      <c r="D22" s="1">
        <f t="shared" ref="D22:AN22" si="51">((1-D6)*D8 + D9*D10)*D23/(D5+D6*D7+D6*D11*D4*D23)</f>
        <v>5283.3116792518549</v>
      </c>
      <c r="E22" s="1">
        <f t="shared" si="51"/>
        <v>4500.7917660155763</v>
      </c>
      <c r="F22" s="1">
        <f t="shared" si="51"/>
        <v>12303.972411037554</v>
      </c>
      <c r="G22" s="1">
        <f t="shared" si="51"/>
        <v>1634.2702042801943</v>
      </c>
      <c r="H22" s="1">
        <f t="shared" si="51"/>
        <v>3654.9307673424723</v>
      </c>
      <c r="I22" s="1">
        <f t="shared" si="51"/>
        <v>2309.7299506977788</v>
      </c>
      <c r="J22" s="1">
        <f t="shared" si="51"/>
        <v>3921.6505329320812</v>
      </c>
      <c r="K22" s="1">
        <f t="shared" si="51"/>
        <v>0</v>
      </c>
      <c r="L22" s="1">
        <f t="shared" si="51"/>
        <v>1551.9997715399097</v>
      </c>
      <c r="M22" s="1">
        <f t="shared" si="51"/>
        <v>8305.0394243690571</v>
      </c>
      <c r="N22" s="1">
        <f t="shared" si="51"/>
        <v>0</v>
      </c>
      <c r="O22" s="1">
        <f t="shared" si="51"/>
        <v>961.45407056843862</v>
      </c>
      <c r="P22" s="1">
        <f t="shared" si="51"/>
        <v>1290.8977105064666</v>
      </c>
      <c r="Q22" s="1">
        <f t="shared" si="51"/>
        <v>978.98133385250844</v>
      </c>
      <c r="R22" s="1">
        <f t="shared" ref="R22" si="52">((1-R6)*R8 + R9*R10)*R23/(R5+R6*R7+R6*R11*R4*R23)</f>
        <v>13455.149929459269</v>
      </c>
      <c r="S22" s="1">
        <f t="shared" si="51"/>
        <v>3043.3813280001887</v>
      </c>
      <c r="T22" s="1">
        <f t="shared" si="51"/>
        <v>14241.726125581627</v>
      </c>
      <c r="U22" s="3" t="s">
        <v>49</v>
      </c>
      <c r="V22" s="1">
        <f t="shared" si="51"/>
        <v>89032.395656690976</v>
      </c>
      <c r="W22" s="1">
        <f t="shared" si="51"/>
        <v>4102.6284038031026</v>
      </c>
      <c r="X22" s="1">
        <f t="shared" si="51"/>
        <v>905.16170186409522</v>
      </c>
      <c r="Y22" t="s">
        <v>49</v>
      </c>
      <c r="Z22" s="1">
        <f t="shared" si="51"/>
        <v>3412.3475522915337</v>
      </c>
      <c r="AA22" s="1">
        <f t="shared" si="51"/>
        <v>938.2566886822284</v>
      </c>
      <c r="AB22" s="1">
        <f t="shared" si="51"/>
        <v>570.6479375603916</v>
      </c>
      <c r="AC22" s="1">
        <f t="shared" si="51"/>
        <v>2013.220614498844</v>
      </c>
      <c r="AD22" s="1">
        <f t="shared" si="51"/>
        <v>4521.8068851367916</v>
      </c>
      <c r="AE22" s="1">
        <f t="shared" si="51"/>
        <v>18652.614151526232</v>
      </c>
      <c r="AF22" s="1">
        <f t="shared" si="51"/>
        <v>2216.5782031987187</v>
      </c>
      <c r="AG22" s="1">
        <f t="shared" si="51"/>
        <v>334.91073427167225</v>
      </c>
      <c r="AH22" s="1">
        <f t="shared" si="51"/>
        <v>4153.2459137713631</v>
      </c>
      <c r="AI22" s="1">
        <f t="shared" si="51"/>
        <v>2161.0431036655177</v>
      </c>
      <c r="AJ22" s="1">
        <f t="shared" ref="AJ22" si="53">((1-AJ6)*AJ8 + AJ9*AJ10)*AJ23/(AJ5+AJ6*AJ7+AJ6*AJ11*AJ4*AJ23)</f>
        <v>13396.259891232436</v>
      </c>
      <c r="AK22" s="1">
        <f t="shared" si="51"/>
        <v>4307.3031906949391</v>
      </c>
      <c r="AL22" s="3" t="s">
        <v>49</v>
      </c>
      <c r="AM22" s="1">
        <f t="shared" si="51"/>
        <v>7660.6387470051768</v>
      </c>
      <c r="AN22" s="1">
        <f t="shared" si="51"/>
        <v>671.05766492080375</v>
      </c>
      <c r="AO22" s="1">
        <f t="shared" ref="AO22" si="54">((1-AO6)*AO8 + AO9*AO10)*AO23/(AO5+AO6*AO7+AO6*AO11*AO4*AO23)</f>
        <v>4468.3231180838156</v>
      </c>
      <c r="AP22" s="1">
        <f t="shared" ref="AP22:AU22" si="55">((1-AP6)*AP8 + AP9*AP10)*AP23/(AP5+AP6*AP7+AP6*AP11*AP4*AP23)</f>
        <v>4081.7602809764803</v>
      </c>
      <c r="AQ22" s="1">
        <f t="shared" si="55"/>
        <v>16800.339400161523</v>
      </c>
      <c r="AR22" s="1">
        <f t="shared" ref="AR22" si="56">((1-AR6)*AR8 + AR9*AR10)*AR23/(AR5+AR6*AR7+AR6*AR11*AR4*AR23)</f>
        <v>1427.3206115832984</v>
      </c>
      <c r="AS22" s="1">
        <f t="shared" si="55"/>
        <v>1445.3870325514545</v>
      </c>
      <c r="AT22" s="1">
        <f t="shared" si="55"/>
        <v>2313.4084101690737</v>
      </c>
      <c r="AU22" s="1">
        <f t="shared" si="55"/>
        <v>2664.0829131428623</v>
      </c>
    </row>
    <row r="23" spans="1:47" x14ac:dyDescent="0.2">
      <c r="A23" s="5" t="s">
        <v>41</v>
      </c>
      <c r="B23" s="5" t="s">
        <v>42</v>
      </c>
      <c r="C23" s="1">
        <f>IF(C13&gt;1, IF(C18&gt;0,C18,C19),0)</f>
        <v>15.859199999999829</v>
      </c>
      <c r="D23" s="1">
        <f t="shared" ref="D23:AN23" si="57">IF(D13&gt;1, IF(D18&gt;0,D18,D19),0)</f>
        <v>33.94560000000024</v>
      </c>
      <c r="E23" s="1">
        <f t="shared" si="57"/>
        <v>21.815999999999988</v>
      </c>
      <c r="F23" s="1">
        <f t="shared" si="57"/>
        <v>71.447999999999922</v>
      </c>
      <c r="G23" s="1">
        <f t="shared" si="57"/>
        <v>7.2431999999999297</v>
      </c>
      <c r="H23" s="1">
        <f t="shared" si="57"/>
        <v>16.972800000000337</v>
      </c>
      <c r="I23" s="1">
        <f t="shared" si="57"/>
        <v>10.864800000000047</v>
      </c>
      <c r="J23" s="1">
        <f t="shared" si="57"/>
        <v>22.929600000000175</v>
      </c>
      <c r="K23" s="1">
        <f t="shared" si="57"/>
        <v>0</v>
      </c>
      <c r="L23" s="1">
        <f t="shared" si="57"/>
        <v>6.0648000000002025</v>
      </c>
      <c r="M23" s="1">
        <f t="shared" si="57"/>
        <v>40.010400000000033</v>
      </c>
      <c r="N23" s="1">
        <f t="shared" si="57"/>
        <v>0</v>
      </c>
      <c r="O23" s="1">
        <f t="shared" si="57"/>
        <v>3.6432000000002582</v>
      </c>
      <c r="P23" s="1">
        <f t="shared" si="57"/>
        <v>4.8432000000001185</v>
      </c>
      <c r="Q23" s="1">
        <f t="shared" si="57"/>
        <v>3.664799999999492</v>
      </c>
      <c r="R23" s="1">
        <f t="shared" ref="R23" si="58">IF(R13&gt;1, IF(R18&gt;0,R18,R19),0)</f>
        <v>95.750400000000496</v>
      </c>
      <c r="S23" s="1">
        <f t="shared" si="57"/>
        <v>14.572799999999795</v>
      </c>
      <c r="T23" s="1">
        <f t="shared" si="57"/>
        <v>93.307199999999909</v>
      </c>
      <c r="U23" s="1" t="str">
        <f t="shared" si="57"/>
        <v>NA</v>
      </c>
      <c r="V23" s="1">
        <f t="shared" si="57"/>
        <v>644.46960000000013</v>
      </c>
      <c r="W23" s="1">
        <f t="shared" si="57"/>
        <v>20.572800000000015</v>
      </c>
      <c r="X23" s="1">
        <f t="shared" si="57"/>
        <v>3.6648000000000542</v>
      </c>
      <c r="Y23" s="1" t="str">
        <f t="shared" ref="Y23" si="59">IF(Y13&gt;1, IF(Y18&gt;0,Y18,Y19),0)</f>
        <v>NA</v>
      </c>
      <c r="Z23" s="1">
        <f t="shared" si="57"/>
        <v>14.507999999999999</v>
      </c>
      <c r="AA23" s="1">
        <f t="shared" si="57"/>
        <v>3.6215999999997304</v>
      </c>
      <c r="AB23" s="1">
        <f t="shared" si="57"/>
        <v>2.4432000000000298</v>
      </c>
      <c r="AC23" s="1">
        <f t="shared" si="57"/>
        <v>10.951199999999933</v>
      </c>
      <c r="AD23" s="1">
        <f t="shared" si="57"/>
        <v>18.172800000000159</v>
      </c>
      <c r="AE23" s="1">
        <f t="shared" si="57"/>
        <v>226.47359999999975</v>
      </c>
      <c r="AF23" s="1">
        <f t="shared" si="57"/>
        <v>15.794400000000046</v>
      </c>
      <c r="AG23" s="1">
        <f t="shared" si="57"/>
        <v>1.2000000000002216</v>
      </c>
      <c r="AH23" s="1">
        <f t="shared" si="57"/>
        <v>18.12960000000033</v>
      </c>
      <c r="AI23" s="1">
        <f t="shared" si="57"/>
        <v>9.7079999999999096</v>
      </c>
      <c r="AJ23" s="1">
        <f t="shared" ref="AJ23" si="60">IF(AJ13&gt;1, IF(AJ18&gt;0,AJ18,AJ19),0)</f>
        <v>88.355999999999057</v>
      </c>
      <c r="AK23" s="1">
        <f t="shared" si="57"/>
        <v>19.372800000000286</v>
      </c>
      <c r="AL23" s="3" t="s">
        <v>49</v>
      </c>
      <c r="AM23" s="1">
        <f t="shared" si="57"/>
        <v>47.253599999999807</v>
      </c>
      <c r="AN23" s="1">
        <f t="shared" si="57"/>
        <v>2.4000000000003943</v>
      </c>
      <c r="AO23" s="1">
        <f t="shared" ref="AO23" si="61">IF(AO13&gt;1, IF(AO18&gt;0,AO18,AO19),0)</f>
        <v>20.615999999999932</v>
      </c>
      <c r="AP23" s="1">
        <f t="shared" ref="AP23:AU23" si="62">IF(AP13&gt;1, IF(AP18&gt;0,AP18,AP19),0)</f>
        <v>23.037600000000058</v>
      </c>
      <c r="AQ23" s="1">
        <f t="shared" si="62"/>
        <v>122.34479999999949</v>
      </c>
      <c r="AR23" s="1">
        <f t="shared" ref="AR23" si="63">IF(AR13&gt;1, IF(AR18&gt;0,AR18,AR19),0)</f>
        <v>6.0648000000002087</v>
      </c>
      <c r="AS23" s="1">
        <f t="shared" si="62"/>
        <v>6.043200000000196</v>
      </c>
      <c r="AT23" s="1">
        <f t="shared" si="62"/>
        <v>10.800000000000022</v>
      </c>
      <c r="AU23" s="1">
        <f t="shared" si="62"/>
        <v>10.886399999999783</v>
      </c>
    </row>
    <row r="24" spans="1:47" x14ac:dyDescent="0.2">
      <c r="A24" s="6"/>
      <c r="B24" s="6"/>
      <c r="C24" s="2">
        <f>params_high!B13</f>
        <v>15.859200000000003</v>
      </c>
      <c r="D24" s="2">
        <f>params_high!C13</f>
        <v>33.945600000000077</v>
      </c>
      <c r="E24" s="2">
        <f>params_high!D13</f>
        <v>21.815999999999931</v>
      </c>
      <c r="F24" s="2">
        <f>params_high!E13</f>
        <v>71.447999999999979</v>
      </c>
      <c r="G24" s="2">
        <f>params_high!F13</f>
        <v>7.2431999999999954</v>
      </c>
      <c r="H24" s="2">
        <f>params_high!G13</f>
        <v>16.972800000000007</v>
      </c>
      <c r="I24" s="2">
        <f>params_high!H13</f>
        <v>10.864800000000049</v>
      </c>
      <c r="J24" s="2">
        <f>params_high!I13</f>
        <v>22.929600000000022</v>
      </c>
      <c r="K24" s="2">
        <f>params_high!J13</f>
        <v>0</v>
      </c>
      <c r="L24" s="2">
        <f>params_high!K13</f>
        <v>6.0648000000000044</v>
      </c>
      <c r="M24" s="2">
        <f>params_high!L13</f>
        <v>40.010400000000111</v>
      </c>
      <c r="N24" s="2">
        <f>params_high!M13</f>
        <v>0</v>
      </c>
      <c r="O24" s="2">
        <f>params_high!N13</f>
        <v>3.6431999999999962</v>
      </c>
      <c r="P24" s="2">
        <f>params_high!O13</f>
        <v>4.8431999999999951</v>
      </c>
      <c r="Q24" s="2">
        <f>params_high!P13</f>
        <v>3.6648000000000009</v>
      </c>
      <c r="R24" s="2">
        <f>params_high!Q13</f>
        <v>95.750400000000226</v>
      </c>
      <c r="S24" s="2">
        <f>params_high!R13</f>
        <v>14.572800000000004</v>
      </c>
      <c r="T24" s="2">
        <f>params_high!S13</f>
        <v>93.307199999999938</v>
      </c>
      <c r="U24" s="2" t="str">
        <f>params_high!T13</f>
        <v>NA</v>
      </c>
      <c r="V24" s="2">
        <f>params_high!U13</f>
        <v>644.46959999999899</v>
      </c>
      <c r="W24" s="2">
        <f>params_high!V13</f>
        <v>20.572800000000058</v>
      </c>
      <c r="X24" s="2">
        <f>params_high!W13</f>
        <v>3.6647999999999987</v>
      </c>
      <c r="Y24" t="s">
        <v>49</v>
      </c>
      <c r="Z24" s="2">
        <f>params_high!Y13</f>
        <v>14.507999999999996</v>
      </c>
      <c r="AA24" s="2">
        <f>params_high!Z13</f>
        <v>3.6216000000000008</v>
      </c>
      <c r="AB24" s="2">
        <f>params_high!AA13</f>
        <v>2.4432</v>
      </c>
      <c r="AC24" s="2">
        <f>params_high!AB13</f>
        <v>10.951199999999988</v>
      </c>
      <c r="AD24" s="2">
        <f>params_high!AC13</f>
        <v>18.172799999999992</v>
      </c>
      <c r="AE24" s="2">
        <f>params_high!AD13</f>
        <v>226.47359999999995</v>
      </c>
      <c r="AF24" s="2">
        <f>params_high!AE13</f>
        <v>15.794400000000003</v>
      </c>
      <c r="AG24" s="2">
        <f>params_high!AF13</f>
        <v>1.2000000000000013</v>
      </c>
      <c r="AH24" s="2">
        <f>params_high!AG13</f>
        <v>18.129600000000003</v>
      </c>
      <c r="AI24" s="2">
        <f>params_high!AH13</f>
        <v>9.7080000000000073</v>
      </c>
      <c r="AJ24" s="2">
        <f>params_high!AI13</f>
        <v>88.35599999999981</v>
      </c>
      <c r="AK24" s="2">
        <f>params_high!AJ13</f>
        <v>19.372800000000005</v>
      </c>
      <c r="AL24" s="2" t="str">
        <f>params_high!AK13</f>
        <v>NA</v>
      </c>
      <c r="AM24" s="2">
        <f>params_high!AL13</f>
        <v>47.253599999999885</v>
      </c>
      <c r="AN24" s="2">
        <f>params_high!AM13</f>
        <v>2.3999999999999941</v>
      </c>
      <c r="AO24" s="2">
        <f>params_high!AN13</f>
        <v>20.615999999999996</v>
      </c>
      <c r="AP24" s="2">
        <f>params_high!AO13</f>
        <v>23.037599999999955</v>
      </c>
      <c r="AQ24" s="2">
        <f>params_high!AP13</f>
        <v>122.34479999999975</v>
      </c>
      <c r="AR24" s="2">
        <f>params_high!AQ13</f>
        <v>6.0648000000000044</v>
      </c>
      <c r="AS24" s="2">
        <f>params_high!AR13</f>
        <v>6.0431999999999988</v>
      </c>
      <c r="AT24" s="2">
        <f>params_high!AS13</f>
        <v>10.799999999999999</v>
      </c>
      <c r="AU24" s="2">
        <f>params_high!AT13</f>
        <v>10.886399999999993</v>
      </c>
    </row>
    <row r="25" spans="1:47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</row>
    <row r="26" spans="1:47" x14ac:dyDescent="0.2">
      <c r="A26" s="6"/>
      <c r="B26" s="6"/>
      <c r="C26" s="2">
        <f>C6*C11*(C3/C24-1)</f>
        <v>32.983247893966897</v>
      </c>
      <c r="D26" s="2">
        <f t="shared" ref="D26:AN26" si="64">D6*D11*(D3/D24-1)</f>
        <v>13.599436303968671</v>
      </c>
      <c r="E26" s="2">
        <f t="shared" si="64"/>
        <v>23.674384625962674</v>
      </c>
      <c r="F26" s="2">
        <f t="shared" si="64"/>
        <v>16.140289091367151</v>
      </c>
      <c r="G26" s="2">
        <f t="shared" si="64"/>
        <v>30.831183040645037</v>
      </c>
      <c r="H26" s="2">
        <f t="shared" si="64"/>
        <v>26.609108396964544</v>
      </c>
      <c r="I26" s="2">
        <f t="shared" si="64"/>
        <v>25.651491513879566</v>
      </c>
      <c r="J26" s="2">
        <f t="shared" si="64"/>
        <v>15.942532796036549</v>
      </c>
      <c r="K26" s="2" t="e">
        <f t="shared" si="64"/>
        <v>#DIV/0!</v>
      </c>
      <c r="L26" s="2">
        <f t="shared" si="64"/>
        <v>56.735044848964478</v>
      </c>
      <c r="M26" s="2">
        <f t="shared" si="64"/>
        <v>24.051467868354159</v>
      </c>
      <c r="N26" s="2" t="e">
        <f t="shared" si="64"/>
        <v>#DIV/0!</v>
      </c>
      <c r="O26" s="2">
        <f t="shared" si="64"/>
        <v>73.338871047430914</v>
      </c>
      <c r="P26" s="2">
        <f t="shared" si="64"/>
        <v>81.294789601916179</v>
      </c>
      <c r="Q26" s="2">
        <f t="shared" si="64"/>
        <v>83.340277777777757</v>
      </c>
      <c r="R26" s="2">
        <f t="shared" ref="R26" si="65">R6*R11*(R3/R24-1)</f>
        <v>11.637806212819971</v>
      </c>
      <c r="S26" s="2">
        <f t="shared" si="64"/>
        <v>24.439551767676758</v>
      </c>
      <c r="T26" s="2">
        <f t="shared" si="64"/>
        <v>13.185889459763029</v>
      </c>
      <c r="U26" s="3" t="s">
        <v>49</v>
      </c>
      <c r="V26" s="2">
        <f t="shared" si="64"/>
        <v>11.353617222596709</v>
      </c>
      <c r="W26" s="2">
        <f t="shared" si="64"/>
        <v>21.781068935682004</v>
      </c>
      <c r="X26" s="2">
        <f t="shared" si="64"/>
        <v>45.45833333333335</v>
      </c>
      <c r="Y26" t="s">
        <v>49</v>
      </c>
      <c r="Z26" s="2">
        <f t="shared" si="64"/>
        <v>36.052186724565765</v>
      </c>
      <c r="AA26" s="2">
        <f t="shared" si="64"/>
        <v>62.287048542080832</v>
      </c>
      <c r="AB26" s="2">
        <f t="shared" si="64"/>
        <v>35.041666666666664</v>
      </c>
      <c r="AC26" s="2">
        <f t="shared" si="64"/>
        <v>18.267625922273378</v>
      </c>
      <c r="AD26" s="2">
        <f t="shared" si="64"/>
        <v>47.388064855168182</v>
      </c>
      <c r="AE26" s="2">
        <f t="shared" si="64"/>
        <v>5.8874821391985659</v>
      </c>
      <c r="AF26" s="2">
        <f t="shared" si="64"/>
        <v>11.615618510358098</v>
      </c>
      <c r="AG26" s="2">
        <f t="shared" si="64"/>
        <v>174.16395833333314</v>
      </c>
      <c r="AH26" s="2">
        <f t="shared" si="64"/>
        <v>32.540329075103692</v>
      </c>
      <c r="AI26" s="2">
        <f t="shared" si="64"/>
        <v>29.469252163164381</v>
      </c>
      <c r="AJ26" s="2">
        <f t="shared" ref="AJ26" si="66">AJ6*AJ11*(AJ3/AJ24-1)</f>
        <v>13.049048734664339</v>
      </c>
      <c r="AK26" s="2">
        <f t="shared" si="64"/>
        <v>29.354472507846047</v>
      </c>
      <c r="AL26" s="3" t="s">
        <v>49</v>
      </c>
      <c r="AM26" s="2">
        <f t="shared" si="64"/>
        <v>14.535800446950111</v>
      </c>
      <c r="AN26" s="2">
        <f t="shared" si="64"/>
        <v>183.01843750000046</v>
      </c>
      <c r="AO26" s="2">
        <f t="shared" ref="AO26" si="67">AO6*AO11*(AO3/AO24-1)</f>
        <v>27.120707217694999</v>
      </c>
      <c r="AP26" s="2">
        <f t="shared" ref="AP26:AU26" si="68">AP6*AP11*(AP3/AP24-1)</f>
        <v>17.008120420529949</v>
      </c>
      <c r="AQ26" s="2">
        <f t="shared" si="68"/>
        <v>11.255794688454294</v>
      </c>
      <c r="AR26" s="2">
        <f t="shared" ref="AR26" si="69">AR6*AR11*(AR3/AR24-1)</f>
        <v>36.141476223453346</v>
      </c>
      <c r="AS26" s="2">
        <f t="shared" si="68"/>
        <v>38.755572378872131</v>
      </c>
      <c r="AT26" s="2">
        <f t="shared" si="68"/>
        <v>26.206377314814816</v>
      </c>
      <c r="AU26" s="2">
        <f t="shared" si="68"/>
        <v>43.279927248677275</v>
      </c>
    </row>
    <row r="27" spans="1:47" x14ac:dyDescent="0.2">
      <c r="A27" s="6"/>
      <c r="B27" s="6"/>
      <c r="C27" s="2">
        <f>C3*(C5+C7*C6)/(C24*C24)-(C6*C11*C8+(1-C6)*C8+C9*C10+C5+C7*C6)/C24</f>
        <v>4.1268505193179185E-2</v>
      </c>
      <c r="D27" s="2">
        <f t="shared" ref="D27:AN27" si="70">D3*(D5+D7*D6)/(D24*D24)-(D6*D11*D8+(1-D6)*D8+D9*D10+D5+D7*D6)/D24</f>
        <v>-6.1710117413145554E-3</v>
      </c>
      <c r="E27" s="2">
        <f t="shared" si="70"/>
        <v>1.0981671403035506E-2</v>
      </c>
      <c r="F27" s="2">
        <f t="shared" si="70"/>
        <v>-1.3468432656186507E-3</v>
      </c>
      <c r="G27" s="2">
        <f t="shared" si="70"/>
        <v>7.7115759977461701E-2</v>
      </c>
      <c r="H27" s="2">
        <f t="shared" si="70"/>
        <v>2.1822031383431438E-2</v>
      </c>
      <c r="I27" s="2">
        <f t="shared" si="70"/>
        <v>3.0161496001904098E-2</v>
      </c>
      <c r="J27" s="2">
        <f t="shared" si="70"/>
        <v>-4.5811326073633835E-3</v>
      </c>
      <c r="K27" s="2" t="e">
        <f t="shared" si="70"/>
        <v>#DIV/0!</v>
      </c>
      <c r="L27" s="2">
        <f t="shared" si="70"/>
        <v>0.28247213411529071</v>
      </c>
      <c r="M27" s="2">
        <f t="shared" si="70"/>
        <v>6.4079159951501603E-3</v>
      </c>
      <c r="N27" s="2" t="e">
        <f t="shared" si="70"/>
        <v>#DIV/0!</v>
      </c>
      <c r="O27" s="2">
        <f t="shared" si="70"/>
        <v>0.67336222342989127</v>
      </c>
      <c r="P27" s="2">
        <f t="shared" si="70"/>
        <v>0.57974064832571914</v>
      </c>
      <c r="Q27" s="2">
        <f t="shared" si="70"/>
        <v>0.79103095342044205</v>
      </c>
      <c r="R27" s="2">
        <f t="shared" ref="R27" si="71">R3*(R5+R7*R6)/(R24*R24)-(R6*R11*R8+(1-R6)*R8+R9*R10+R5+R7*R6)/R24</f>
        <v>-3.1008888908784348E-3</v>
      </c>
      <c r="S27" s="2">
        <f t="shared" si="70"/>
        <v>1.878024373701246E-2</v>
      </c>
      <c r="T27" s="2">
        <f t="shared" si="70"/>
        <v>-2.442588243923508E-3</v>
      </c>
      <c r="U27" s="3" t="s">
        <v>49</v>
      </c>
      <c r="V27" s="2">
        <f t="shared" si="70"/>
        <v>-4.803609990846582E-4</v>
      </c>
      <c r="W27" s="2">
        <f t="shared" si="70"/>
        <v>7.5433756356019441E-3</v>
      </c>
      <c r="X27" s="2">
        <f t="shared" si="70"/>
        <v>0.33030939127451919</v>
      </c>
      <c r="Y27" t="s">
        <v>49</v>
      </c>
      <c r="Z27" s="2">
        <f t="shared" si="70"/>
        <v>5.4540423589591165E-2</v>
      </c>
      <c r="AA27" s="2">
        <f t="shared" si="70"/>
        <v>0.54136230810096619</v>
      </c>
      <c r="AB27" s="2">
        <f t="shared" si="70"/>
        <v>0.30543227851061822</v>
      </c>
      <c r="AC27" s="2">
        <f t="shared" si="70"/>
        <v>-1.2882752902104722E-4</v>
      </c>
      <c r="AD27" s="2">
        <f t="shared" si="70"/>
        <v>7.1344467986790894E-2</v>
      </c>
      <c r="AE27" s="2">
        <f t="shared" si="70"/>
        <v>-2.4427196387002718E-3</v>
      </c>
      <c r="AF27" s="2">
        <f t="shared" si="70"/>
        <v>-1.8861133645634562E-2</v>
      </c>
      <c r="AG27" s="2">
        <f t="shared" si="70"/>
        <v>5.7892595238095108</v>
      </c>
      <c r="AH27" s="2">
        <f t="shared" si="70"/>
        <v>3.5011470361274603E-2</v>
      </c>
      <c r="AI27" s="2">
        <f t="shared" si="70"/>
        <v>5.1283649345271673E-2</v>
      </c>
      <c r="AJ27" s="2">
        <f t="shared" ref="AJ27" si="72">AJ3*(AJ5+AJ7*AJ6)/(AJ24*AJ24)-(AJ6*AJ11*AJ8+(1-AJ6)*AJ8+AJ9*AJ10+AJ5+AJ7*AJ6)/AJ24</f>
        <v>-2.6484931006136372E-3</v>
      </c>
      <c r="AK27" s="2">
        <f t="shared" si="70"/>
        <v>2.5434928076242133E-2</v>
      </c>
      <c r="AL27" s="3" t="s">
        <v>49</v>
      </c>
      <c r="AM27" s="2">
        <f t="shared" si="70"/>
        <v>-3.549858818168862E-3</v>
      </c>
      <c r="AN27" s="2">
        <f t="shared" si="70"/>
        <v>3.0590700892857292</v>
      </c>
      <c r="AO27" s="2">
        <f t="shared" ref="AO27" si="73">AO3*(AO5+AO7*AO6)/(AO24*AO24)-(AO6*AO11*AO8+(1-AO6)*AO8+AO9*AO10+AO5+AO7*AO6)/AO24</f>
        <v>1.9071772630972053E-2</v>
      </c>
      <c r="AP27" s="2">
        <f t="shared" ref="AP27:AU27" si="74">AP3*(AP5+AP7*AP6)/(AP24*AP24)-(AP6*AP11*AP8+(1-AP6)*AP8+AP9*AP10+AP5+AP7*AP6)/AP24</f>
        <v>-2.4980369284167622E-3</v>
      </c>
      <c r="AQ27" s="2">
        <f t="shared" si="74"/>
        <v>-2.5660113958982734E-3</v>
      </c>
      <c r="AR27" s="2">
        <f t="shared" ref="AR27" si="75">AR3*(AR5+AR7*AR6)/(AR24*AR24)-(AR6*AR11*AR8+(1-AR6)*AR8+AR9*AR10+AR5+AR7*AR6)/AR24</f>
        <v>0.13112587817564209</v>
      </c>
      <c r="AS27" s="2">
        <f t="shared" si="74"/>
        <v>0.15087473954688396</v>
      </c>
      <c r="AT27" s="2">
        <f t="shared" si="74"/>
        <v>3.2632469870664316E-2</v>
      </c>
      <c r="AU27" s="2">
        <f t="shared" si="74"/>
        <v>0.10227652722121591</v>
      </c>
    </row>
    <row r="28" spans="1:47" x14ac:dyDescent="0.2">
      <c r="A28" s="6"/>
      <c r="B28" s="6"/>
      <c r="C28" s="2">
        <f>-(C8*C5 + C7*(C8+C9*C10))/(C24*C24)</f>
        <v>-4.7455424450836673E-5</v>
      </c>
      <c r="D28" s="2">
        <f t="shared" ref="D28:AN28" si="76">-(D8*D5 + D7*(D8+D9*D10))/(D24*D24)</f>
        <v>-1.0358131863028407E-5</v>
      </c>
      <c r="E28" s="2">
        <f t="shared" si="76"/>
        <v>-2.5078304100513413E-5</v>
      </c>
      <c r="F28" s="2">
        <f t="shared" si="76"/>
        <v>-2.3381278854462656E-6</v>
      </c>
      <c r="G28" s="2">
        <f t="shared" si="76"/>
        <v>-2.2750317391515958E-4</v>
      </c>
      <c r="H28" s="2">
        <f t="shared" si="76"/>
        <v>-4.1432527452113784E-5</v>
      </c>
      <c r="I28" s="2">
        <f t="shared" si="76"/>
        <v>-1.0111252174006989E-4</v>
      </c>
      <c r="J28" s="2">
        <f t="shared" si="76"/>
        <v>-2.2701547190236303E-5</v>
      </c>
      <c r="K28" s="2" t="e">
        <f t="shared" si="76"/>
        <v>#DIV/0!</v>
      </c>
      <c r="L28" s="2">
        <f t="shared" si="76"/>
        <v>-3.2450055726568046E-4</v>
      </c>
      <c r="M28" s="2">
        <f t="shared" si="76"/>
        <v>-7.4559438337560321E-6</v>
      </c>
      <c r="N28" s="2" t="e">
        <f t="shared" si="76"/>
        <v>#DIV/0!</v>
      </c>
      <c r="O28" s="2">
        <f t="shared" si="76"/>
        <v>-8.9925401942071671E-4</v>
      </c>
      <c r="P28" s="2">
        <f t="shared" si="76"/>
        <v>-5.0884276866173302E-4</v>
      </c>
      <c r="Q28" s="2">
        <f t="shared" si="76"/>
        <v>-8.886850140164737E-4</v>
      </c>
      <c r="R28" s="2">
        <f t="shared" ref="R28" si="77">-(R8*R5 + R7*(R8+R9*R10))/(R24*R24)</f>
        <v>-1.3018688040527146E-6</v>
      </c>
      <c r="S28" s="2">
        <f t="shared" si="76"/>
        <v>-5.6203376213794645E-5</v>
      </c>
      <c r="T28" s="2">
        <f t="shared" si="76"/>
        <v>-1.3709389011018431E-6</v>
      </c>
      <c r="U28" s="3" t="s">
        <v>49</v>
      </c>
      <c r="V28" s="2">
        <f t="shared" si="76"/>
        <v>-2.8737139864556599E-8</v>
      </c>
      <c r="W28" s="2">
        <f t="shared" si="76"/>
        <v>-2.8200811525718737E-5</v>
      </c>
      <c r="X28" s="2">
        <f t="shared" si="76"/>
        <v>-8.8868501401647478E-4</v>
      </c>
      <c r="Y28" t="s">
        <v>49</v>
      </c>
      <c r="Z28" s="2">
        <f t="shared" si="76"/>
        <v>-5.6706562349722563E-5</v>
      </c>
      <c r="AA28" s="2">
        <f t="shared" si="76"/>
        <v>-9.1001269566063671E-4</v>
      </c>
      <c r="AB28" s="2">
        <f t="shared" si="76"/>
        <v>-1.9995412815370667E-3</v>
      </c>
      <c r="AC28" s="2">
        <f t="shared" si="76"/>
        <v>-9.9523351629197672E-5</v>
      </c>
      <c r="AD28" s="2">
        <f t="shared" si="76"/>
        <v>-3.6141379070966638E-5</v>
      </c>
      <c r="AE28" s="2">
        <f t="shared" si="76"/>
        <v>-2.3270903590832056E-7</v>
      </c>
      <c r="AF28" s="2">
        <f t="shared" si="76"/>
        <v>-4.7845615868690484E-5</v>
      </c>
      <c r="AG28" s="2">
        <f t="shared" si="76"/>
        <v>-8.2886904761904599E-3</v>
      </c>
      <c r="AH28" s="2">
        <f t="shared" si="76"/>
        <v>-3.6313822781990647E-5</v>
      </c>
      <c r="AI28" s="2">
        <f t="shared" si="76"/>
        <v>-1.2664524220245454E-4</v>
      </c>
      <c r="AJ28" s="2">
        <f t="shared" ref="AJ28" si="78">-(AJ8*AJ5 + AJ7*(AJ8+AJ9*AJ10))/(AJ24*AJ24)</f>
        <v>-1.5288902854532237E-6</v>
      </c>
      <c r="AK28" s="2">
        <f t="shared" si="76"/>
        <v>-3.1802673041358239E-5</v>
      </c>
      <c r="AL28" s="3" t="s">
        <v>49</v>
      </c>
      <c r="AM28" s="2">
        <f t="shared" si="76"/>
        <v>-5.3453803501774693E-6</v>
      </c>
      <c r="AN28" s="2">
        <f t="shared" si="76"/>
        <v>-2.0721726190476293E-3</v>
      </c>
      <c r="AO28" s="2">
        <f t="shared" ref="AO28" si="79">-(AO8*AO5 + AO7*(AO8+AO9*AO10))/(AO24*AO24)</f>
        <v>-2.8082748018279645E-5</v>
      </c>
      <c r="AP28" s="2">
        <f t="shared" ref="AP28:AU28" si="80">-(AP8*AP5 + AP7*(AP8+AP9*AP10))/(AP24*AP24)</f>
        <v>-2.2489196930767155E-5</v>
      </c>
      <c r="AQ28" s="2">
        <f t="shared" si="80"/>
        <v>-7.9740211556517673E-7</v>
      </c>
      <c r="AR28" s="2">
        <f t="shared" ref="AR28" si="81">-(AR8*AR5 + AR7*(AR8+AR9*AR10))/(AR24*AR24)</f>
        <v>-3.2450055726568046E-4</v>
      </c>
      <c r="AS28" s="2">
        <f t="shared" si="80"/>
        <v>-3.268244050379161E-4</v>
      </c>
      <c r="AT28" s="2">
        <f t="shared" si="80"/>
        <v>-1.0232951205173431E-4</v>
      </c>
      <c r="AU28" s="2">
        <f t="shared" si="80"/>
        <v>-1.007116796301556E-4</v>
      </c>
    </row>
    <row r="29" spans="1:47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  <row r="30" spans="1:47" x14ac:dyDescent="0.2">
      <c r="A30" s="6"/>
      <c r="B30" s="6" t="s">
        <v>43</v>
      </c>
      <c r="C30" s="2">
        <f>(-C27+(C27^2-4*C26*C28)^(1/2))/(2*C26)</f>
        <v>7.2723105769882386E-4</v>
      </c>
      <c r="D30" s="2">
        <f t="shared" ref="D30:AN30" si="82">(-D27+(D27^2-4*D26*D28)^(1/2))/(2*D26)</f>
        <v>1.1286251757260193E-3</v>
      </c>
      <c r="E30" s="2">
        <f t="shared" si="82"/>
        <v>8.2310092211782763E-4</v>
      </c>
      <c r="F30" s="2">
        <f t="shared" si="82"/>
        <v>4.2461156460204196E-4</v>
      </c>
      <c r="G30" s="2">
        <f t="shared" si="82"/>
        <v>1.7398766937762984E-3</v>
      </c>
      <c r="H30" s="2">
        <f t="shared" si="82"/>
        <v>9.0342819958151512E-4</v>
      </c>
      <c r="I30" s="2">
        <f t="shared" si="82"/>
        <v>1.4826985962932972E-3</v>
      </c>
      <c r="J30" s="2">
        <f t="shared" si="82"/>
        <v>1.3455932638404978E-3</v>
      </c>
      <c r="K30" s="2" t="e">
        <f t="shared" si="82"/>
        <v>#DIV/0!</v>
      </c>
      <c r="L30" s="2">
        <f t="shared" si="82"/>
        <v>9.6265682580037783E-4</v>
      </c>
      <c r="M30" s="2">
        <f t="shared" si="82"/>
        <v>4.392777071334995E-4</v>
      </c>
      <c r="N30" s="2" t="e">
        <f t="shared" si="82"/>
        <v>#DIV/0!</v>
      </c>
      <c r="O30" s="2">
        <f t="shared" si="82"/>
        <v>1.1830349112517922E-3</v>
      </c>
      <c r="P30" s="2">
        <f t="shared" si="82"/>
        <v>7.9015755212667239E-4</v>
      </c>
      <c r="Q30" s="2">
        <f t="shared" si="82"/>
        <v>1.0149264309852889E-3</v>
      </c>
      <c r="R30" s="2">
        <f t="shared" ref="R30" si="83">(-R27+(R27^2-4*R26*R28)^(1/2))/(2*R26)</f>
        <v>4.932447063623331E-4</v>
      </c>
      <c r="S30" s="2">
        <f t="shared" si="82"/>
        <v>1.1801707614752283E-3</v>
      </c>
      <c r="T30" s="2">
        <f t="shared" si="82"/>
        <v>4.2810430751139786E-4</v>
      </c>
      <c r="U30" s="3" t="s">
        <v>49</v>
      </c>
      <c r="V30" s="2">
        <f t="shared" si="82"/>
        <v>7.5731218473430465E-5</v>
      </c>
      <c r="W30" s="2">
        <f t="shared" si="82"/>
        <v>9.7780348578917231E-4</v>
      </c>
      <c r="X30" s="2">
        <f t="shared" si="82"/>
        <v>2.0895614890244002E-3</v>
      </c>
      <c r="Y30" t="s">
        <v>49</v>
      </c>
      <c r="Z30" s="2">
        <f t="shared" si="82"/>
        <v>7.0819204215291198E-4</v>
      </c>
      <c r="AA30" s="2">
        <f t="shared" si="82"/>
        <v>1.4417930623099639E-3</v>
      </c>
      <c r="AB30" s="2">
        <f t="shared" si="82"/>
        <v>4.362828498573652E-3</v>
      </c>
      <c r="AC30" s="2">
        <f t="shared" si="82"/>
        <v>2.337639437665445E-3</v>
      </c>
      <c r="AD30" s="2">
        <f t="shared" si="82"/>
        <v>4.0019678440466125E-4</v>
      </c>
      <c r="AE30" s="2">
        <f t="shared" si="82"/>
        <v>4.9478578017398713E-4</v>
      </c>
      <c r="AF30" s="2">
        <f t="shared" si="82"/>
        <v>2.9978044438034278E-3</v>
      </c>
      <c r="AG30" s="2">
        <f t="shared" si="82"/>
        <v>1.3748691642910204E-3</v>
      </c>
      <c r="AH30" s="2">
        <f t="shared" si="82"/>
        <v>6.4751502729673094E-4</v>
      </c>
      <c r="AI30" s="2">
        <f t="shared" si="82"/>
        <v>1.3781334440309111E-3</v>
      </c>
      <c r="AJ30" s="2">
        <f t="shared" ref="AJ30" si="84">(-AJ27+(AJ27^2-4*AJ26*AJ28)^(1/2))/(2*AJ26)</f>
        <v>4.5850257436833681E-4</v>
      </c>
      <c r="AK30" s="2">
        <f t="shared" si="82"/>
        <v>6.9419131708666371E-4</v>
      </c>
      <c r="AL30" s="3" t="s">
        <v>49</v>
      </c>
      <c r="AM30" s="2">
        <f t="shared" si="82"/>
        <v>7.4069389660254249E-4</v>
      </c>
      <c r="AN30" s="2">
        <f t="shared" si="82"/>
        <v>6.5195665214155167E-4</v>
      </c>
      <c r="AO30" s="2">
        <f t="shared" ref="AO30" si="85">(-AO27+(AO27^2-4*AO26*AO28)^(1/2))/(2*AO26)</f>
        <v>7.2500669776974231E-4</v>
      </c>
      <c r="AP30" s="2">
        <f t="shared" ref="AP30:AU30" si="86">(-AP27+(AP27^2-4*AP26*AP28)^(1/2))/(2*AP26)</f>
        <v>1.2256758345098977E-3</v>
      </c>
      <c r="AQ30" s="2">
        <f t="shared" si="86"/>
        <v>4.03531675710989E-4</v>
      </c>
      <c r="AR30" s="2">
        <f t="shared" ref="AR30" si="87">(-AR27+(AR27^2-4*AR26*AR28)^(1/2))/(2*AR26)</f>
        <v>1.6887132750440512E-3</v>
      </c>
      <c r="AS30" s="2">
        <f t="shared" si="86"/>
        <v>1.549477101106611E-3</v>
      </c>
      <c r="AT30" s="2">
        <f t="shared" si="86"/>
        <v>1.4492037796973532E-3</v>
      </c>
      <c r="AU30" s="2">
        <f t="shared" si="86"/>
        <v>7.4796135143199787E-4</v>
      </c>
    </row>
    <row r="31" spans="1:47" x14ac:dyDescent="0.2">
      <c r="A31" s="6"/>
      <c r="B31" s="6"/>
    </row>
    <row r="32" spans="1:47" x14ac:dyDescent="0.2">
      <c r="A32" s="6"/>
      <c r="B32" s="6" t="s">
        <v>44</v>
      </c>
      <c r="C32">
        <f>C6*C4*C23*(C21+C11*C22)+C5*C22</f>
        <v>13.083839999999892</v>
      </c>
      <c r="D32">
        <f t="shared" ref="D32:AN32" si="88">D6*D4*D23*(D21+D11*D22)+D5*D22</f>
        <v>28.005120000000161</v>
      </c>
      <c r="E32">
        <f t="shared" si="88"/>
        <v>17.998199999999979</v>
      </c>
      <c r="F32">
        <f t="shared" si="88"/>
        <v>58.944599999999959</v>
      </c>
      <c r="G32">
        <f t="shared" si="88"/>
        <v>5.9756399999999541</v>
      </c>
      <c r="H32">
        <f t="shared" si="88"/>
        <v>14.00256000000021</v>
      </c>
      <c r="I32">
        <f t="shared" si="88"/>
        <v>8.9634600000000422</v>
      </c>
      <c r="J32">
        <f t="shared" si="88"/>
        <v>18.916920000000104</v>
      </c>
      <c r="K32">
        <f t="shared" si="88"/>
        <v>0</v>
      </c>
      <c r="L32">
        <f t="shared" si="88"/>
        <v>5.0034600000001452</v>
      </c>
      <c r="M32">
        <f t="shared" si="88"/>
        <v>33.008580000000059</v>
      </c>
      <c r="N32">
        <f t="shared" si="88"/>
        <v>0</v>
      </c>
      <c r="O32">
        <f t="shared" si="88"/>
        <v>3.0056400000001906</v>
      </c>
      <c r="P32">
        <f t="shared" si="88"/>
        <v>3.9956400000000878</v>
      </c>
      <c r="Q32">
        <f t="shared" si="88"/>
        <v>3.0234599999996221</v>
      </c>
      <c r="R32">
        <f t="shared" ref="R32" si="89">R6*R4*R23*(R21+R11*R22)+R5*R22</f>
        <v>78.994080000000338</v>
      </c>
      <c r="S32">
        <f t="shared" si="88"/>
        <v>12.022559999999881</v>
      </c>
      <c r="T32">
        <f t="shared" si="88"/>
        <v>76.978439999999935</v>
      </c>
      <c r="U32" s="3" t="s">
        <v>49</v>
      </c>
      <c r="V32">
        <f t="shared" si="88"/>
        <v>531.68741999999975</v>
      </c>
      <c r="W32">
        <f t="shared" si="88"/>
        <v>16.972560000000026</v>
      </c>
      <c r="X32">
        <f t="shared" si="88"/>
        <v>3.0234600000000378</v>
      </c>
      <c r="Y32" t="s">
        <v>49</v>
      </c>
      <c r="Z32">
        <f t="shared" si="88"/>
        <v>11.969100000000001</v>
      </c>
      <c r="AA32">
        <f t="shared" si="88"/>
        <v>2.987819999999807</v>
      </c>
      <c r="AB32">
        <f t="shared" si="88"/>
        <v>2.0156400000000199</v>
      </c>
      <c r="AC32">
        <f t="shared" si="88"/>
        <v>9.0347399999999602</v>
      </c>
      <c r="AD32">
        <f t="shared" si="88"/>
        <v>14.992560000000113</v>
      </c>
      <c r="AE32">
        <f t="shared" si="88"/>
        <v>186.84071999999986</v>
      </c>
      <c r="AF32">
        <f t="shared" si="88"/>
        <v>13.030380000000028</v>
      </c>
      <c r="AG32">
        <f t="shared" si="88"/>
        <v>0.99000000000017363</v>
      </c>
      <c r="AH32">
        <f t="shared" si="88"/>
        <v>14.956920000000217</v>
      </c>
      <c r="AI32">
        <f t="shared" si="88"/>
        <v>8.0090999999999468</v>
      </c>
      <c r="AJ32">
        <f t="shared" ref="AJ32" si="90">AJ6*AJ4*AJ23*(AJ21+AJ11*AJ22)+AJ5*AJ22</f>
        <v>72.893699999999441</v>
      </c>
      <c r="AK32">
        <f t="shared" si="88"/>
        <v>15.982560000000181</v>
      </c>
      <c r="AL32" s="3" t="s">
        <v>49</v>
      </c>
      <c r="AM32">
        <f t="shared" si="88"/>
        <v>38.984219999999866</v>
      </c>
      <c r="AN32">
        <f t="shared" si="88"/>
        <v>1.9800000000003128</v>
      </c>
      <c r="AO32">
        <f t="shared" ref="AO32" si="91">AO6*AO4*AO23*(AO21+AO11*AO22)+AO5*AO22</f>
        <v>17.008199999999963</v>
      </c>
      <c r="AP32">
        <f t="shared" ref="AP32:AU32" si="92">AP6*AP4*AP23*(AP21+AP11*AP22)+AP5*AP22</f>
        <v>19.006020000000021</v>
      </c>
      <c r="AQ32">
        <f t="shared" si="92"/>
        <v>100.93445999999966</v>
      </c>
      <c r="AR32">
        <f t="shared" ref="AR32" si="93">AR6*AR4*AR23*(AR21+AR11*AR22)+AR5*AR22</f>
        <v>5.0034600000001381</v>
      </c>
      <c r="AS32">
        <f t="shared" si="92"/>
        <v>4.9856400000001306</v>
      </c>
      <c r="AT32">
        <f t="shared" si="92"/>
        <v>8.9100000000000144</v>
      </c>
      <c r="AU32">
        <f t="shared" si="92"/>
        <v>8.9812799999998525</v>
      </c>
    </row>
    <row r="33" spans="1:51" x14ac:dyDescent="0.2">
      <c r="A33" s="6"/>
      <c r="B33" s="6" t="s">
        <v>45</v>
      </c>
      <c r="C33">
        <f>1-C5*C22/C32</f>
        <v>0.72130044549073813</v>
      </c>
      <c r="D33">
        <f t="shared" ref="D33:AN33" si="94">1-D5*D22/D32</f>
        <v>0.81134479412150973</v>
      </c>
      <c r="E33">
        <f t="shared" si="94"/>
        <v>0.74993100609974439</v>
      </c>
      <c r="F33">
        <f t="shared" si="94"/>
        <v>0.79126209337178366</v>
      </c>
      <c r="G33">
        <f t="shared" si="94"/>
        <v>0.72651126836954583</v>
      </c>
      <c r="H33">
        <f t="shared" si="94"/>
        <v>0.73898124576203084</v>
      </c>
      <c r="I33">
        <f t="shared" si="94"/>
        <v>0.74231714642584801</v>
      </c>
      <c r="J33">
        <f t="shared" si="94"/>
        <v>0.79269085385294968</v>
      </c>
      <c r="L33">
        <f t="shared" si="94"/>
        <v>0.68981469392383177</v>
      </c>
      <c r="M33">
        <f t="shared" si="94"/>
        <v>0.74839755529110785</v>
      </c>
      <c r="O33">
        <f t="shared" si="94"/>
        <v>0.68011669043252754</v>
      </c>
      <c r="P33">
        <f t="shared" si="94"/>
        <v>0.67692341889999141</v>
      </c>
      <c r="Q33">
        <f t="shared" si="94"/>
        <v>0.67620496588258794</v>
      </c>
      <c r="R33">
        <f t="shared" ref="R33" si="95">1-R5*R22/R32</f>
        <v>0.8296688824091728</v>
      </c>
      <c r="S33">
        <f t="shared" si="94"/>
        <v>0.74686079104614833</v>
      </c>
      <c r="T33">
        <f t="shared" si="94"/>
        <v>0.814990715249859</v>
      </c>
      <c r="U33" s="3" t="s">
        <v>49</v>
      </c>
      <c r="V33">
        <f t="shared" si="94"/>
        <v>0.83254748503041309</v>
      </c>
      <c r="W33">
        <f t="shared" si="94"/>
        <v>0.75827875088948882</v>
      </c>
      <c r="X33">
        <f t="shared" si="94"/>
        <v>0.70062057977810721</v>
      </c>
      <c r="Y33" t="s">
        <v>49</v>
      </c>
      <c r="Z33">
        <f t="shared" si="94"/>
        <v>0.7149035806959978</v>
      </c>
      <c r="AA33">
        <f t="shared" si="94"/>
        <v>0.68597282008879756</v>
      </c>
      <c r="AB33">
        <f t="shared" si="94"/>
        <v>0.71688995179675641</v>
      </c>
      <c r="AC33">
        <f t="shared" si="94"/>
        <v>0.77716894847014384</v>
      </c>
      <c r="AD33">
        <f t="shared" si="94"/>
        <v>0.69839661237728867</v>
      </c>
      <c r="AE33">
        <f t="shared" si="94"/>
        <v>0.90016836719786641</v>
      </c>
      <c r="AF33">
        <f t="shared" si="94"/>
        <v>0.82989151481394141</v>
      </c>
      <c r="AG33">
        <f t="shared" si="94"/>
        <v>0.66170632901857218</v>
      </c>
      <c r="AH33">
        <f t="shared" si="94"/>
        <v>0.72231944051507235</v>
      </c>
      <c r="AI33">
        <f t="shared" si="94"/>
        <v>0.73017653623184475</v>
      </c>
      <c r="AJ33">
        <f t="shared" ref="AJ33" si="96">1-AJ5*AJ22/AJ32</f>
        <v>0.81622197952316133</v>
      </c>
      <c r="AK33">
        <f t="shared" si="94"/>
        <v>0.73049979535851017</v>
      </c>
      <c r="AL33" s="3" t="s">
        <v>49</v>
      </c>
      <c r="AM33">
        <f t="shared" si="94"/>
        <v>0.80349385605239232</v>
      </c>
      <c r="AN33">
        <f t="shared" si="94"/>
        <v>0.66108198741378899</v>
      </c>
      <c r="AO33">
        <f t="shared" ref="AO33" si="97">1-AO5*AO22/AO32</f>
        <v>0.73728418538799967</v>
      </c>
      <c r="AP33">
        <f t="shared" ref="AP33:AU33" si="98">1-AP5*AP22/AP32</f>
        <v>0.78523855699528489</v>
      </c>
      <c r="AQ33">
        <f t="shared" si="98"/>
        <v>0.83355199601640928</v>
      </c>
      <c r="AR33">
        <f t="shared" ref="AR33" si="99">1-AR5*AR22/AR32</f>
        <v>0.71473328225202981</v>
      </c>
      <c r="AS33">
        <f t="shared" si="98"/>
        <v>0.71008997188898193</v>
      </c>
      <c r="AT33">
        <f t="shared" si="98"/>
        <v>0.74035820312356115</v>
      </c>
      <c r="AU33">
        <f t="shared" si="98"/>
        <v>0.70337380494284707</v>
      </c>
      <c r="AW33">
        <f>MEDIAN(C33:AU33)</f>
        <v>0.73813271557501525</v>
      </c>
      <c r="AX33">
        <f>QUARTILE(C33:AU33,1)</f>
        <v>0.70841093015244816</v>
      </c>
      <c r="AY33">
        <f>QUARTILE(C33:AU33,3)</f>
        <v>0.79161928349207522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params_low</vt:lpstr>
      <vt:lpstr>solution_low</vt:lpstr>
      <vt:lpstr>params_medium</vt:lpstr>
      <vt:lpstr>solution_medium</vt:lpstr>
      <vt:lpstr>params_high</vt:lpstr>
      <vt:lpstr>solution_high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Sourya Shrestha</dc:creator>
  <cp:lastModifiedBy>Sourya Shrestha</cp:lastModifiedBy>
  <dcterms:created xsi:type="dcterms:W3CDTF">2017-06-22T18:17:52Z</dcterms:created>
  <dcterms:modified xsi:type="dcterms:W3CDTF">2021-02-22T14:17:00Z</dcterms:modified>
</cp:coreProperties>
</file>