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souryashrestha/Documents/TB/IMPACTTB/model/Chitwan/"/>
    </mc:Choice>
  </mc:AlternateContent>
  <xr:revisionPtr revIDLastSave="0" documentId="13_ncr:1_{96328CD3-09A8-0D43-BB5A-863DAD3C8B10}" xr6:coauthVersionLast="46" xr6:coauthVersionMax="46" xr10:uidLastSave="{00000000-0000-0000-0000-000000000000}"/>
  <bookViews>
    <workbookView xWindow="540" yWindow="460" windowWidth="35300" windowHeight="21940" tabRatio="727" activeTab="4" xr2:uid="{00000000-000D-0000-FFFF-FFFF00000000}"/>
  </bookViews>
  <sheets>
    <sheet name="params_low" sheetId="3" r:id="rId1"/>
    <sheet name="solution_low" sheetId="4" r:id="rId2"/>
    <sheet name="params_medium" sheetId="5" r:id="rId3"/>
    <sheet name="solution_medium" sheetId="6" r:id="rId4"/>
    <sheet name="params_high" sheetId="7" r:id="rId5"/>
    <sheet name="solution_high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" i="6" l="1"/>
  <c r="AP10" i="5" l="1"/>
  <c r="C3" i="7" l="1"/>
  <c r="C11" i="7" s="1"/>
  <c r="C12" i="7" s="1"/>
  <c r="C8" i="7"/>
  <c r="D3" i="7"/>
  <c r="D11" i="7" s="1"/>
  <c r="D12" i="7" s="1"/>
  <c r="D8" i="7"/>
  <c r="E3" i="7"/>
  <c r="E11" i="7" s="1"/>
  <c r="E12" i="7" s="1"/>
  <c r="E8" i="7"/>
  <c r="F3" i="7"/>
  <c r="F11" i="7" s="1"/>
  <c r="F12" i="7" s="1"/>
  <c r="F8" i="7"/>
  <c r="G3" i="7"/>
  <c r="G11" i="7" s="1"/>
  <c r="G12" i="7" s="1"/>
  <c r="G8" i="7"/>
  <c r="H3" i="7"/>
  <c r="H11" i="7" s="1"/>
  <c r="H12" i="7" s="1"/>
  <c r="H8" i="7"/>
  <c r="I3" i="7"/>
  <c r="I11" i="7"/>
  <c r="I12" i="7" s="1"/>
  <c r="I8" i="7"/>
  <c r="J3" i="7"/>
  <c r="J11" i="7"/>
  <c r="J12" i="7" s="1"/>
  <c r="J8" i="7"/>
  <c r="K3" i="7"/>
  <c r="K11" i="7" s="1"/>
  <c r="K12" i="7" s="1"/>
  <c r="K8" i="7"/>
  <c r="L3" i="7"/>
  <c r="L11" i="7" s="1"/>
  <c r="L12" i="7" s="1"/>
  <c r="L8" i="7"/>
  <c r="M3" i="7"/>
  <c r="M11" i="7" s="1"/>
  <c r="M12" i="7" s="1"/>
  <c r="M8" i="7"/>
  <c r="N3" i="7"/>
  <c r="N11" i="7" s="1"/>
  <c r="N12" i="7" s="1"/>
  <c r="N8" i="7"/>
  <c r="O3" i="7"/>
  <c r="O11" i="7" s="1"/>
  <c r="O12" i="7" s="1"/>
  <c r="O8" i="7"/>
  <c r="P3" i="7"/>
  <c r="P11" i="7" s="1"/>
  <c r="P12" i="7" s="1"/>
  <c r="P8" i="7"/>
  <c r="Q3" i="7"/>
  <c r="Q11" i="7" s="1"/>
  <c r="Q12" i="7" s="1"/>
  <c r="Q8" i="7"/>
  <c r="R3" i="7"/>
  <c r="R11" i="7" s="1"/>
  <c r="R12" i="7" s="1"/>
  <c r="R8" i="7"/>
  <c r="S3" i="7"/>
  <c r="S11" i="7" s="1"/>
  <c r="S12" i="7" s="1"/>
  <c r="S8" i="7"/>
  <c r="T3" i="7"/>
  <c r="T11" i="7" s="1"/>
  <c r="T12" i="7" s="1"/>
  <c r="T8" i="7"/>
  <c r="U3" i="7"/>
  <c r="U11" i="7"/>
  <c r="U12" i="7" s="1"/>
  <c r="U8" i="7"/>
  <c r="V3" i="7"/>
  <c r="V11" i="7" s="1"/>
  <c r="V12" i="7" s="1"/>
  <c r="V8" i="7"/>
  <c r="W3" i="7"/>
  <c r="W11" i="7" s="1"/>
  <c r="W12" i="7" s="1"/>
  <c r="W8" i="7"/>
  <c r="X3" i="7"/>
  <c r="X11" i="7" s="1"/>
  <c r="X12" i="7" s="1"/>
  <c r="X8" i="7"/>
  <c r="Y3" i="7"/>
  <c r="Y11" i="7" s="1"/>
  <c r="Y12" i="7" s="1"/>
  <c r="Y8" i="7"/>
  <c r="Z3" i="7"/>
  <c r="Z11" i="7" s="1"/>
  <c r="Z12" i="7" s="1"/>
  <c r="Z8" i="7"/>
  <c r="AA3" i="7"/>
  <c r="AA11" i="7"/>
  <c r="AA12" i="7" s="1"/>
  <c r="AA8" i="7"/>
  <c r="AB3" i="7"/>
  <c r="AB11" i="7" s="1"/>
  <c r="AB12" i="7" s="1"/>
  <c r="AB8" i="7"/>
  <c r="AC3" i="7"/>
  <c r="AC11" i="7"/>
  <c r="AC12" i="7" s="1"/>
  <c r="AC8" i="7"/>
  <c r="AD3" i="7"/>
  <c r="AD11" i="7"/>
  <c r="AD12" i="7" s="1"/>
  <c r="AD8" i="7"/>
  <c r="AE3" i="7"/>
  <c r="AE11" i="7" s="1"/>
  <c r="AE12" i="7" s="1"/>
  <c r="AE8" i="7"/>
  <c r="AF3" i="7"/>
  <c r="AF11" i="7" s="1"/>
  <c r="AF12" i="7" s="1"/>
  <c r="AF8" i="7"/>
  <c r="AG3" i="7"/>
  <c r="AG11" i="7" s="1"/>
  <c r="AG12" i="7" s="1"/>
  <c r="AG8" i="7"/>
  <c r="AH3" i="7"/>
  <c r="AH11" i="7" s="1"/>
  <c r="AH12" i="7" s="1"/>
  <c r="AH8" i="7"/>
  <c r="AI3" i="7"/>
  <c r="AI11" i="7"/>
  <c r="AI12" i="7" s="1"/>
  <c r="AI8" i="7"/>
  <c r="AJ3" i="7"/>
  <c r="AJ11" i="7" s="1"/>
  <c r="AJ12" i="7" s="1"/>
  <c r="AJ8" i="7"/>
  <c r="AK3" i="7"/>
  <c r="AK11" i="7" s="1"/>
  <c r="AK12" i="7" s="1"/>
  <c r="AK8" i="7"/>
  <c r="AL3" i="7"/>
  <c r="AL11" i="7" s="1"/>
  <c r="AL12" i="7" s="1"/>
  <c r="AL8" i="7"/>
  <c r="AM3" i="7"/>
  <c r="AM11" i="7" s="1"/>
  <c r="AM12" i="7" s="1"/>
  <c r="AM8" i="7"/>
  <c r="AN3" i="7"/>
  <c r="AN11" i="7" s="1"/>
  <c r="AN12" i="7" s="1"/>
  <c r="AN8" i="7"/>
  <c r="B11" i="7"/>
  <c r="B12" i="7" s="1"/>
  <c r="B13" i="7" s="1"/>
  <c r="C24" i="8" s="1"/>
  <c r="C26" i="8" s="1"/>
  <c r="C7" i="8"/>
  <c r="AG7" i="8" s="1"/>
  <c r="C7" i="6"/>
  <c r="M7" i="6" s="1"/>
  <c r="C7" i="4"/>
  <c r="D7" i="4" s="1"/>
  <c r="E7" i="4" s="1"/>
  <c r="F7" i="4" s="1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  <c r="T7" i="4" s="1"/>
  <c r="U7" i="4" s="1"/>
  <c r="V7" i="4" s="1"/>
  <c r="W7" i="4" s="1"/>
  <c r="X7" i="4" s="1"/>
  <c r="Y7" i="4" s="1"/>
  <c r="Z7" i="4" s="1"/>
  <c r="AA7" i="4" s="1"/>
  <c r="AB7" i="4" s="1"/>
  <c r="AC7" i="4" s="1"/>
  <c r="AD7" i="4" s="1"/>
  <c r="AE7" i="4" s="1"/>
  <c r="AF7" i="4" s="1"/>
  <c r="AG7" i="4" s="1"/>
  <c r="AH7" i="4" s="1"/>
  <c r="AI7" i="4" s="1"/>
  <c r="AJ7" i="4" s="1"/>
  <c r="AK7" i="4" s="1"/>
  <c r="AL7" i="4" s="1"/>
  <c r="AM7" i="4" s="1"/>
  <c r="AN7" i="4" s="1"/>
  <c r="AO7" i="4" s="1"/>
  <c r="X6" i="3"/>
  <c r="Y5" i="4" s="1"/>
  <c r="X5" i="3"/>
  <c r="Y6" i="4" s="1"/>
  <c r="Y24" i="4"/>
  <c r="Y4" i="4"/>
  <c r="R23" i="4"/>
  <c r="C5" i="4"/>
  <c r="C6" i="4"/>
  <c r="C6" i="3"/>
  <c r="D5" i="4"/>
  <c r="C5" i="3"/>
  <c r="D6" i="4" s="1"/>
  <c r="D6" i="3"/>
  <c r="E5" i="4"/>
  <c r="D5" i="3"/>
  <c r="E6" i="4" s="1"/>
  <c r="E6" i="3"/>
  <c r="F5" i="4" s="1"/>
  <c r="E5" i="3"/>
  <c r="F6" i="4" s="1"/>
  <c r="F6" i="3"/>
  <c r="G5" i="4"/>
  <c r="F5" i="3"/>
  <c r="G6" i="4"/>
  <c r="G6" i="3"/>
  <c r="H5" i="4"/>
  <c r="G5" i="3"/>
  <c r="H6" i="4" s="1"/>
  <c r="H6" i="3"/>
  <c r="I5" i="4" s="1"/>
  <c r="H5" i="3"/>
  <c r="I6" i="4" s="1"/>
  <c r="I6" i="3"/>
  <c r="J5" i="4"/>
  <c r="I5" i="3"/>
  <c r="J6" i="4"/>
  <c r="J6" i="3"/>
  <c r="K5" i="4" s="1"/>
  <c r="J5" i="3"/>
  <c r="K6" i="4"/>
  <c r="K6" i="3"/>
  <c r="L5" i="4" s="1"/>
  <c r="K5" i="3"/>
  <c r="L6" i="4" s="1"/>
  <c r="L6" i="3"/>
  <c r="M5" i="4" s="1"/>
  <c r="L5" i="3"/>
  <c r="M6" i="4"/>
  <c r="M6" i="3"/>
  <c r="N5" i="4" s="1"/>
  <c r="M5" i="3"/>
  <c r="N6" i="4"/>
  <c r="N6" i="3"/>
  <c r="O5" i="4" s="1"/>
  <c r="N5" i="3"/>
  <c r="O6" i="4"/>
  <c r="O6" i="3"/>
  <c r="P5" i="4" s="1"/>
  <c r="O5" i="3"/>
  <c r="P6" i="4" s="1"/>
  <c r="P6" i="3"/>
  <c r="Q5" i="4" s="1"/>
  <c r="P5" i="3"/>
  <c r="Q6" i="4"/>
  <c r="R6" i="3"/>
  <c r="S5" i="4" s="1"/>
  <c r="R5" i="3"/>
  <c r="S6" i="4"/>
  <c r="S6" i="3"/>
  <c r="T5" i="4" s="1"/>
  <c r="S5" i="3"/>
  <c r="T6" i="4"/>
  <c r="T6" i="3"/>
  <c r="U5" i="4" s="1"/>
  <c r="T5" i="3"/>
  <c r="U6" i="4" s="1"/>
  <c r="U6" i="3"/>
  <c r="V5" i="4" s="1"/>
  <c r="U5" i="3"/>
  <c r="V6" i="4"/>
  <c r="V6" i="3"/>
  <c r="W5" i="4" s="1"/>
  <c r="V5" i="3"/>
  <c r="W6" i="4"/>
  <c r="W6" i="3"/>
  <c r="X5" i="4" s="1"/>
  <c r="W5" i="3"/>
  <c r="X6" i="4"/>
  <c r="Y6" i="3"/>
  <c r="Z5" i="4" s="1"/>
  <c r="Y5" i="3"/>
  <c r="Z6" i="4" s="1"/>
  <c r="Z6" i="3"/>
  <c r="AA5" i="4" s="1"/>
  <c r="Z5" i="3"/>
  <c r="AA6" i="4" s="1"/>
  <c r="AA6" i="3"/>
  <c r="AB5" i="4" s="1"/>
  <c r="AA5" i="3"/>
  <c r="AB6" i="4"/>
  <c r="AB6" i="3"/>
  <c r="AC5" i="4" s="1"/>
  <c r="AB5" i="3"/>
  <c r="AC6" i="4"/>
  <c r="AC6" i="3"/>
  <c r="AD5" i="4" s="1"/>
  <c r="AC5" i="3"/>
  <c r="AD6" i="4" s="1"/>
  <c r="AD6" i="3"/>
  <c r="AE5" i="4" s="1"/>
  <c r="AD5" i="3"/>
  <c r="AE6" i="4" s="1"/>
  <c r="AE6" i="3"/>
  <c r="AF5" i="4" s="1"/>
  <c r="AE5" i="3"/>
  <c r="AF6" i="4" s="1"/>
  <c r="AF6" i="3"/>
  <c r="AG5" i="4"/>
  <c r="AF5" i="3"/>
  <c r="AG6" i="4"/>
  <c r="AG6" i="3"/>
  <c r="AH5" i="4" s="1"/>
  <c r="AG5" i="3"/>
  <c r="AH6" i="4"/>
  <c r="AH6" i="3"/>
  <c r="AI5" i="4" s="1"/>
  <c r="AH5" i="3"/>
  <c r="AI6" i="4" s="1"/>
  <c r="AJ6" i="3"/>
  <c r="AK5" i="4"/>
  <c r="AJ5" i="3"/>
  <c r="AK6" i="4" s="1"/>
  <c r="AK6" i="3"/>
  <c r="AL5" i="4"/>
  <c r="AK5" i="3"/>
  <c r="AL6" i="4" s="1"/>
  <c r="AL6" i="3"/>
  <c r="AM5" i="4"/>
  <c r="AL5" i="3"/>
  <c r="AM6" i="4" s="1"/>
  <c r="AM6" i="3"/>
  <c r="AN5" i="4"/>
  <c r="AM5" i="3"/>
  <c r="AN6" i="4" s="1"/>
  <c r="AN6" i="3"/>
  <c r="AO5" i="4" s="1"/>
  <c r="AN5" i="3"/>
  <c r="AO6" i="4" s="1"/>
  <c r="B8" i="3"/>
  <c r="Q8" i="3" s="1"/>
  <c r="R9" i="4" s="1"/>
  <c r="D3" i="5"/>
  <c r="E3" i="5"/>
  <c r="E11" i="5" s="1"/>
  <c r="E12" i="5" s="1"/>
  <c r="F3" i="5"/>
  <c r="F11" i="5" s="1"/>
  <c r="F12" i="5" s="1"/>
  <c r="G3" i="5"/>
  <c r="H3" i="5"/>
  <c r="H11" i="5" s="1"/>
  <c r="H12" i="5" s="1"/>
  <c r="H13" i="5" s="1"/>
  <c r="I24" i="6" s="1"/>
  <c r="I3" i="5"/>
  <c r="I11" i="5" s="1"/>
  <c r="I12" i="5" s="1"/>
  <c r="J3" i="5"/>
  <c r="J11" i="5" s="1"/>
  <c r="J12" i="5" s="1"/>
  <c r="K3" i="5"/>
  <c r="K11" i="5" s="1"/>
  <c r="K12" i="5" s="1"/>
  <c r="K13" i="5" s="1"/>
  <c r="L24" i="6" s="1"/>
  <c r="L3" i="5"/>
  <c r="L11" i="5" s="1"/>
  <c r="L12" i="5" s="1"/>
  <c r="L13" i="5" s="1"/>
  <c r="M24" i="6" s="1"/>
  <c r="M3" i="5"/>
  <c r="N3" i="5"/>
  <c r="N11" i="5" s="1"/>
  <c r="N12" i="5" s="1"/>
  <c r="O3" i="5"/>
  <c r="O11" i="5" s="1"/>
  <c r="O12" i="5" s="1"/>
  <c r="O13" i="5" s="1"/>
  <c r="P24" i="6" s="1"/>
  <c r="P3" i="5"/>
  <c r="Q3" i="5"/>
  <c r="R3" i="5"/>
  <c r="R11" i="5" s="1"/>
  <c r="R12" i="5" s="1"/>
  <c r="S3" i="5"/>
  <c r="S11" i="5" s="1"/>
  <c r="S12" i="5" s="1"/>
  <c r="S13" i="5" s="1"/>
  <c r="T24" i="6" s="1"/>
  <c r="T3" i="5"/>
  <c r="U3" i="5"/>
  <c r="U11" i="5" s="1"/>
  <c r="U12" i="5" s="1"/>
  <c r="V3" i="5"/>
  <c r="V11" i="5" s="1"/>
  <c r="V12" i="5" s="1"/>
  <c r="W3" i="5"/>
  <c r="W11" i="5" s="1"/>
  <c r="W12" i="5" s="1"/>
  <c r="W13" i="5" s="1"/>
  <c r="X24" i="6" s="1"/>
  <c r="X3" i="5"/>
  <c r="Y3" i="5"/>
  <c r="Z3" i="5"/>
  <c r="Z11" i="5" s="1"/>
  <c r="Z12" i="5" s="1"/>
  <c r="AA3" i="5"/>
  <c r="AA11" i="5" s="1"/>
  <c r="AA12" i="5" s="1"/>
  <c r="AA13" i="5" s="1"/>
  <c r="AB24" i="6" s="1"/>
  <c r="AB3" i="5"/>
  <c r="AB11" i="5" s="1"/>
  <c r="AB12" i="5" s="1"/>
  <c r="AB13" i="5" s="1"/>
  <c r="AC24" i="6" s="1"/>
  <c r="AC3" i="5"/>
  <c r="AC11" i="5" s="1"/>
  <c r="AC12" i="5" s="1"/>
  <c r="AD3" i="5"/>
  <c r="AD11" i="5" s="1"/>
  <c r="AD12" i="5" s="1"/>
  <c r="AE3" i="5"/>
  <c r="AE11" i="5" s="1"/>
  <c r="AE12" i="5" s="1"/>
  <c r="AE13" i="5" s="1"/>
  <c r="AF24" i="6" s="1"/>
  <c r="AF3" i="5"/>
  <c r="AF11" i="5" s="1"/>
  <c r="AF12" i="5" s="1"/>
  <c r="AF13" i="5" s="1"/>
  <c r="AG24" i="6" s="1"/>
  <c r="AG3" i="5"/>
  <c r="AG11" i="5" s="1"/>
  <c r="AG12" i="5" s="1"/>
  <c r="AH3" i="5"/>
  <c r="AH11" i="5" s="1"/>
  <c r="AH12" i="5" s="1"/>
  <c r="AI3" i="5"/>
  <c r="AJ3" i="5"/>
  <c r="AJ11" i="5" s="1"/>
  <c r="AJ12" i="5" s="1"/>
  <c r="AJ13" i="5" s="1"/>
  <c r="AK24" i="6" s="1"/>
  <c r="AK3" i="5"/>
  <c r="AL3" i="5"/>
  <c r="AL11" i="5" s="1"/>
  <c r="AL12" i="5" s="1"/>
  <c r="AL13" i="5" s="1"/>
  <c r="AM24" i="6" s="1"/>
  <c r="AM3" i="5"/>
  <c r="AM11" i="5" s="1"/>
  <c r="AM12" i="5" s="1"/>
  <c r="AM13" i="5" s="1"/>
  <c r="AN24" i="6" s="1"/>
  <c r="AN3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AJ4" i="5"/>
  <c r="AK4" i="5"/>
  <c r="AL4" i="5"/>
  <c r="AM4" i="5"/>
  <c r="AN4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K5" i="5"/>
  <c r="AL5" i="5"/>
  <c r="AM5" i="5"/>
  <c r="AN5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H6" i="5"/>
  <c r="AI6" i="5"/>
  <c r="AJ6" i="5"/>
  <c r="AK6" i="5"/>
  <c r="AL6" i="5"/>
  <c r="AM6" i="5"/>
  <c r="AN6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X13" i="5" s="1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C6" i="5"/>
  <c r="C9" i="5"/>
  <c r="C8" i="5"/>
  <c r="C7" i="5"/>
  <c r="C4" i="5"/>
  <c r="C3" i="5"/>
  <c r="C11" i="5" s="1"/>
  <c r="C12" i="5" s="1"/>
  <c r="C13" i="5" s="1"/>
  <c r="D24" i="6" s="1"/>
  <c r="C5" i="5"/>
  <c r="C3" i="3"/>
  <c r="C11" i="3" s="1"/>
  <c r="C12" i="3" s="1"/>
  <c r="C4" i="3"/>
  <c r="D3" i="3"/>
  <c r="D11" i="3" s="1"/>
  <c r="D12" i="3" s="1"/>
  <c r="D8" i="3"/>
  <c r="E9" i="4" s="1"/>
  <c r="D4" i="3"/>
  <c r="E3" i="3"/>
  <c r="E11" i="3" s="1"/>
  <c r="E12" i="3" s="1"/>
  <c r="E8" i="3"/>
  <c r="F9" i="4" s="1"/>
  <c r="E4" i="3"/>
  <c r="F3" i="3"/>
  <c r="F11" i="3" s="1"/>
  <c r="F12" i="3" s="1"/>
  <c r="F4" i="3"/>
  <c r="G10" i="4" s="1"/>
  <c r="G3" i="3"/>
  <c r="G11" i="3"/>
  <c r="G12" i="3" s="1"/>
  <c r="G8" i="3"/>
  <c r="H9" i="4" s="1"/>
  <c r="G4" i="3"/>
  <c r="H3" i="3"/>
  <c r="H11" i="3" s="1"/>
  <c r="H12" i="3" s="1"/>
  <c r="H8" i="3"/>
  <c r="I9" i="4" s="1"/>
  <c r="H4" i="3"/>
  <c r="I3" i="3"/>
  <c r="I11" i="3"/>
  <c r="I12" i="3" s="1"/>
  <c r="I4" i="3"/>
  <c r="J10" i="4" s="1"/>
  <c r="J3" i="3"/>
  <c r="J11" i="3" s="1"/>
  <c r="J12" i="3" s="1"/>
  <c r="J4" i="3"/>
  <c r="K3" i="3"/>
  <c r="K11" i="3" s="1"/>
  <c r="K12" i="3" s="1"/>
  <c r="K4" i="3"/>
  <c r="L3" i="3"/>
  <c r="L11" i="3" s="1"/>
  <c r="L12" i="3" s="1"/>
  <c r="L4" i="3"/>
  <c r="M10" i="4" s="1"/>
  <c r="M3" i="3"/>
  <c r="M11" i="3"/>
  <c r="M12" i="3" s="1"/>
  <c r="M4" i="3"/>
  <c r="N3" i="3"/>
  <c r="N11" i="3" s="1"/>
  <c r="N12" i="3" s="1"/>
  <c r="N4" i="3"/>
  <c r="O10" i="4" s="1"/>
  <c r="O3" i="3"/>
  <c r="O11" i="3" s="1"/>
  <c r="O12" i="3" s="1"/>
  <c r="O8" i="3"/>
  <c r="P9" i="4" s="1"/>
  <c r="O4" i="3"/>
  <c r="P3" i="3"/>
  <c r="P11" i="3" s="1"/>
  <c r="P12" i="3" s="1"/>
  <c r="P4" i="3"/>
  <c r="Q3" i="3"/>
  <c r="Q4" i="3"/>
  <c r="R3" i="3"/>
  <c r="R11" i="3" s="1"/>
  <c r="R12" i="3" s="1"/>
  <c r="R4" i="3"/>
  <c r="S3" i="3"/>
  <c r="S11" i="3" s="1"/>
  <c r="S12" i="3" s="1"/>
  <c r="S8" i="3"/>
  <c r="T9" i="4" s="1"/>
  <c r="S4" i="3"/>
  <c r="T3" i="3"/>
  <c r="T11" i="3"/>
  <c r="T12" i="3" s="1"/>
  <c r="T4" i="3"/>
  <c r="U3" i="3"/>
  <c r="U11" i="3" s="1"/>
  <c r="U12" i="3" s="1"/>
  <c r="U13" i="3" s="1"/>
  <c r="V24" i="4" s="1"/>
  <c r="U8" i="3"/>
  <c r="U4" i="3"/>
  <c r="V10" i="4" s="1"/>
  <c r="V3" i="3"/>
  <c r="V11" i="3" s="1"/>
  <c r="V12" i="3" s="1"/>
  <c r="V8" i="3"/>
  <c r="W9" i="4" s="1"/>
  <c r="V4" i="3"/>
  <c r="W3" i="3"/>
  <c r="W11" i="3" s="1"/>
  <c r="W12" i="3" s="1"/>
  <c r="W4" i="3"/>
  <c r="X3" i="3"/>
  <c r="X4" i="3"/>
  <c r="Y10" i="4" s="1"/>
  <c r="Y3" i="3"/>
  <c r="Y11" i="3" s="1"/>
  <c r="Y12" i="3" s="1"/>
  <c r="Y4" i="3"/>
  <c r="Z3" i="3"/>
  <c r="Z11" i="3" s="1"/>
  <c r="Z12" i="3" s="1"/>
  <c r="Z4" i="3"/>
  <c r="AA10" i="4" s="1"/>
  <c r="AA3" i="3"/>
  <c r="AA11" i="3"/>
  <c r="AA12" i="3" s="1"/>
  <c r="AA8" i="3"/>
  <c r="AB9" i="4" s="1"/>
  <c r="AA4" i="3"/>
  <c r="AB3" i="3"/>
  <c r="AB11" i="3" s="1"/>
  <c r="AB12" i="3" s="1"/>
  <c r="AB4" i="3"/>
  <c r="AC3" i="3"/>
  <c r="AC11" i="3" s="1"/>
  <c r="AC12" i="3" s="1"/>
  <c r="AC4" i="3"/>
  <c r="AD3" i="3"/>
  <c r="AD11" i="3" s="1"/>
  <c r="AD12" i="3" s="1"/>
  <c r="AD8" i="3"/>
  <c r="AE9" i="4" s="1"/>
  <c r="AD4" i="3"/>
  <c r="AE10" i="4" s="1"/>
  <c r="AE3" i="3"/>
  <c r="AE11" i="3" s="1"/>
  <c r="AE12" i="3" s="1"/>
  <c r="AE8" i="3"/>
  <c r="AF9" i="4" s="1"/>
  <c r="AE4" i="3"/>
  <c r="AF3" i="3"/>
  <c r="AF11" i="3" s="1"/>
  <c r="AF12" i="3" s="1"/>
  <c r="AF4" i="3"/>
  <c r="AG10" i="4" s="1"/>
  <c r="AG3" i="3"/>
  <c r="AG11" i="3"/>
  <c r="AG12" i="3" s="1"/>
  <c r="AG8" i="3"/>
  <c r="AH9" i="4" s="1"/>
  <c r="AG4" i="3"/>
  <c r="AH3" i="3"/>
  <c r="AH11" i="3"/>
  <c r="AH12" i="3" s="1"/>
  <c r="AH4" i="3"/>
  <c r="AI3" i="3"/>
  <c r="AI4" i="3"/>
  <c r="AJ3" i="3"/>
  <c r="AJ11" i="3" s="1"/>
  <c r="AJ12" i="3" s="1"/>
  <c r="AJ8" i="3"/>
  <c r="AK9" i="4" s="1"/>
  <c r="AJ4" i="3"/>
  <c r="AK3" i="3"/>
  <c r="AK11" i="3" s="1"/>
  <c r="AK12" i="3" s="1"/>
  <c r="AK4" i="3"/>
  <c r="AL3" i="3"/>
  <c r="AL11" i="3" s="1"/>
  <c r="AL12" i="3" s="1"/>
  <c r="AL4" i="3"/>
  <c r="AM3" i="3"/>
  <c r="AM11" i="3"/>
  <c r="AM12" i="3"/>
  <c r="AM8" i="3"/>
  <c r="AM4" i="3"/>
  <c r="AN3" i="3"/>
  <c r="AN11" i="3"/>
  <c r="AN12" i="3" s="1"/>
  <c r="AN4" i="3"/>
  <c r="B11" i="3"/>
  <c r="B12" i="3" s="1"/>
  <c r="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U4" i="7"/>
  <c r="V4" i="7"/>
  <c r="W4" i="7"/>
  <c r="X4" i="7"/>
  <c r="Y4" i="7"/>
  <c r="Z4" i="7"/>
  <c r="AA4" i="7"/>
  <c r="AB4" i="7"/>
  <c r="AC4" i="7"/>
  <c r="AD4" i="7"/>
  <c r="AE4" i="7"/>
  <c r="AF4" i="7"/>
  <c r="AG4" i="7"/>
  <c r="AH4" i="7"/>
  <c r="AI4" i="7"/>
  <c r="AJ4" i="7"/>
  <c r="AK4" i="7"/>
  <c r="AL4" i="7"/>
  <c r="AM4" i="7"/>
  <c r="AN4" i="7"/>
  <c r="D11" i="5"/>
  <c r="D12" i="5" s="1"/>
  <c r="D13" i="5" s="1"/>
  <c r="E24" i="6" s="1"/>
  <c r="G11" i="5"/>
  <c r="G12" i="5" s="1"/>
  <c r="G13" i="5" s="1"/>
  <c r="H24" i="6" s="1"/>
  <c r="M11" i="5"/>
  <c r="M12" i="5"/>
  <c r="P11" i="5"/>
  <c r="P12" i="5" s="1"/>
  <c r="T11" i="5"/>
  <c r="T12" i="5" s="1"/>
  <c r="Y11" i="5"/>
  <c r="Y12" i="5" s="1"/>
  <c r="AK11" i="5"/>
  <c r="AK12" i="5"/>
  <c r="AN11" i="5"/>
  <c r="AN12" i="5" s="1"/>
  <c r="B11" i="5"/>
  <c r="B12" i="5"/>
  <c r="B13" i="5" s="1"/>
  <c r="C24" i="6" s="1"/>
  <c r="R24" i="4"/>
  <c r="AJ24" i="4"/>
  <c r="C9" i="6"/>
  <c r="D9" i="6" s="1"/>
  <c r="C6" i="6"/>
  <c r="AC6" i="6" s="1"/>
  <c r="C3" i="6"/>
  <c r="C5" i="6"/>
  <c r="D5" i="6" s="1"/>
  <c r="C11" i="6"/>
  <c r="D11" i="6" s="1"/>
  <c r="C8" i="6"/>
  <c r="D8" i="6" s="1"/>
  <c r="C10" i="6"/>
  <c r="D3" i="6"/>
  <c r="E3" i="6"/>
  <c r="F3" i="6"/>
  <c r="G3" i="6"/>
  <c r="H3" i="6"/>
  <c r="I3" i="6"/>
  <c r="J9" i="6"/>
  <c r="J3" i="6"/>
  <c r="J5" i="6"/>
  <c r="K3" i="6"/>
  <c r="L9" i="6"/>
  <c r="L3" i="6"/>
  <c r="M9" i="6"/>
  <c r="M3" i="6"/>
  <c r="N3" i="6"/>
  <c r="N10" i="6"/>
  <c r="O9" i="6"/>
  <c r="O3" i="6"/>
  <c r="O10" i="6"/>
  <c r="P3" i="6"/>
  <c r="P10" i="6"/>
  <c r="Q9" i="6"/>
  <c r="Q3" i="6"/>
  <c r="Q10" i="6"/>
  <c r="R3" i="6"/>
  <c r="R10" i="6"/>
  <c r="S9" i="6"/>
  <c r="S3" i="6"/>
  <c r="S10" i="6"/>
  <c r="T3" i="6"/>
  <c r="T10" i="6"/>
  <c r="U9" i="6"/>
  <c r="U3" i="6"/>
  <c r="U10" i="6"/>
  <c r="V3" i="6"/>
  <c r="V8" i="6"/>
  <c r="V10" i="6"/>
  <c r="V7" i="6"/>
  <c r="W3" i="6"/>
  <c r="W8" i="6"/>
  <c r="W10" i="6"/>
  <c r="X9" i="6"/>
  <c r="X6" i="6"/>
  <c r="X3" i="6"/>
  <c r="X8" i="6"/>
  <c r="X10" i="6"/>
  <c r="Y3" i="6"/>
  <c r="Y8" i="6"/>
  <c r="Y10" i="6"/>
  <c r="Z3" i="6"/>
  <c r="Z8" i="6"/>
  <c r="Z10" i="6"/>
  <c r="AA9" i="6"/>
  <c r="AA6" i="6"/>
  <c r="AA3" i="6"/>
  <c r="AA8" i="6"/>
  <c r="AA10" i="6"/>
  <c r="AB3" i="6"/>
  <c r="AB8" i="6"/>
  <c r="AB10" i="6"/>
  <c r="AC9" i="6"/>
  <c r="AC3" i="6"/>
  <c r="AC8" i="6"/>
  <c r="AC10" i="6"/>
  <c r="AD9" i="6"/>
  <c r="AD6" i="6"/>
  <c r="AD3" i="6"/>
  <c r="AD8" i="6"/>
  <c r="AD10" i="6"/>
  <c r="AE9" i="6"/>
  <c r="AE3" i="6"/>
  <c r="AE8" i="6"/>
  <c r="AE10" i="6"/>
  <c r="AF3" i="6"/>
  <c r="AF8" i="6"/>
  <c r="AF10" i="6"/>
  <c r="AG3" i="6"/>
  <c r="AG8" i="6"/>
  <c r="AG10" i="6"/>
  <c r="AH9" i="6"/>
  <c r="AH6" i="6"/>
  <c r="AH3" i="6"/>
  <c r="AH8" i="6"/>
  <c r="AH10" i="6"/>
  <c r="AI3" i="6"/>
  <c r="AI8" i="6"/>
  <c r="AI10" i="6"/>
  <c r="AJ9" i="6"/>
  <c r="AJ3" i="6"/>
  <c r="AJ8" i="6"/>
  <c r="AJ10" i="6"/>
  <c r="AK9" i="6"/>
  <c r="AK6" i="6"/>
  <c r="AK3" i="6"/>
  <c r="AK8" i="6"/>
  <c r="AK10" i="6"/>
  <c r="AL9" i="6"/>
  <c r="AL6" i="6"/>
  <c r="AL3" i="6"/>
  <c r="AL5" i="6"/>
  <c r="AL11" i="6"/>
  <c r="AL8" i="6"/>
  <c r="AL10" i="6"/>
  <c r="AM3" i="6"/>
  <c r="AM8" i="6"/>
  <c r="AM10" i="6"/>
  <c r="AN9" i="6"/>
  <c r="AN3" i="6"/>
  <c r="AN8" i="6"/>
  <c r="AN10" i="6"/>
  <c r="AO9" i="6"/>
  <c r="AO6" i="6"/>
  <c r="AO3" i="6"/>
  <c r="AO5" i="6"/>
  <c r="AO8" i="6"/>
  <c r="AO10" i="6"/>
  <c r="R23" i="6"/>
  <c r="Y23" i="6"/>
  <c r="AJ23" i="6"/>
  <c r="D2" i="8"/>
  <c r="E2" i="8"/>
  <c r="F2" i="8"/>
  <c r="G2" i="8"/>
  <c r="H2" i="8"/>
  <c r="I2" i="8"/>
  <c r="J2" i="8"/>
  <c r="K2" i="8"/>
  <c r="L2" i="8"/>
  <c r="M2" i="8"/>
  <c r="N2" i="8"/>
  <c r="O2" i="8"/>
  <c r="P2" i="8"/>
  <c r="Q2" i="8"/>
  <c r="R2" i="8"/>
  <c r="S2" i="8"/>
  <c r="T2" i="8"/>
  <c r="U2" i="8"/>
  <c r="V2" i="8"/>
  <c r="W2" i="8"/>
  <c r="X2" i="8"/>
  <c r="Y2" i="8"/>
  <c r="Z2" i="8"/>
  <c r="AA2" i="8"/>
  <c r="AB2" i="8"/>
  <c r="AC2" i="8"/>
  <c r="AD2" i="8"/>
  <c r="AE2" i="8"/>
  <c r="AF2" i="8"/>
  <c r="AG2" i="8"/>
  <c r="AH2" i="8"/>
  <c r="AI2" i="8"/>
  <c r="AJ2" i="8"/>
  <c r="AK2" i="8"/>
  <c r="AL2" i="8"/>
  <c r="AM2" i="8"/>
  <c r="AN2" i="8"/>
  <c r="AO2" i="8"/>
  <c r="D3" i="8"/>
  <c r="E3" i="8"/>
  <c r="F3" i="8"/>
  <c r="G3" i="8"/>
  <c r="H3" i="8"/>
  <c r="I3" i="8"/>
  <c r="J3" i="8"/>
  <c r="K3" i="8"/>
  <c r="L3" i="8"/>
  <c r="M3" i="8"/>
  <c r="N3" i="8"/>
  <c r="O3" i="8"/>
  <c r="P3" i="8"/>
  <c r="Q3" i="8"/>
  <c r="R3" i="8"/>
  <c r="S3" i="8"/>
  <c r="T3" i="8"/>
  <c r="U3" i="8"/>
  <c r="V3" i="8"/>
  <c r="W3" i="8"/>
  <c r="X3" i="8"/>
  <c r="Y3" i="8"/>
  <c r="Z3" i="8"/>
  <c r="AA3" i="8"/>
  <c r="AB3" i="8"/>
  <c r="AC3" i="8"/>
  <c r="AD3" i="8"/>
  <c r="AE3" i="8"/>
  <c r="AF3" i="8"/>
  <c r="AG3" i="8"/>
  <c r="AH3" i="8"/>
  <c r="AI3" i="8"/>
  <c r="AJ3" i="8"/>
  <c r="AK3" i="8"/>
  <c r="AL3" i="8"/>
  <c r="AM3" i="8"/>
  <c r="AN3" i="8"/>
  <c r="AO3" i="8"/>
  <c r="C11" i="8"/>
  <c r="E11" i="8" s="1"/>
  <c r="C10" i="8"/>
  <c r="C9" i="8"/>
  <c r="C8" i="8"/>
  <c r="C6" i="8"/>
  <c r="E6" i="8" s="1"/>
  <c r="C5" i="8"/>
  <c r="C3" i="8"/>
  <c r="C2" i="8"/>
  <c r="D6" i="8"/>
  <c r="D8" i="8"/>
  <c r="D9" i="8"/>
  <c r="D11" i="8"/>
  <c r="E8" i="8"/>
  <c r="E9" i="8"/>
  <c r="F6" i="8"/>
  <c r="F8" i="8"/>
  <c r="F9" i="8"/>
  <c r="F11" i="8"/>
  <c r="G5" i="8"/>
  <c r="G8" i="8"/>
  <c r="G9" i="8"/>
  <c r="H8" i="8"/>
  <c r="H9" i="8"/>
  <c r="H11" i="8"/>
  <c r="I6" i="8"/>
  <c r="I8" i="8"/>
  <c r="I9" i="8"/>
  <c r="I7" i="8"/>
  <c r="I11" i="8"/>
  <c r="J8" i="8"/>
  <c r="J9" i="8"/>
  <c r="J11" i="8"/>
  <c r="K5" i="8"/>
  <c r="K8" i="8"/>
  <c r="K9" i="8"/>
  <c r="K10" i="8"/>
  <c r="K7" i="8"/>
  <c r="K11" i="8"/>
  <c r="L8" i="8"/>
  <c r="L9" i="8"/>
  <c r="L11" i="8"/>
  <c r="M6" i="8"/>
  <c r="M8" i="8"/>
  <c r="M9" i="8"/>
  <c r="M11" i="8"/>
  <c r="N6" i="8"/>
  <c r="N8" i="8"/>
  <c r="N9" i="8"/>
  <c r="N11" i="8"/>
  <c r="O8" i="8"/>
  <c r="O9" i="8"/>
  <c r="O11" i="8"/>
  <c r="P6" i="8"/>
  <c r="P8" i="8"/>
  <c r="P9" i="8"/>
  <c r="P11" i="8"/>
  <c r="Q6" i="8"/>
  <c r="Q8" i="8"/>
  <c r="Q9" i="8"/>
  <c r="Q11" i="8"/>
  <c r="R8" i="8"/>
  <c r="R9" i="8"/>
  <c r="R7" i="8"/>
  <c r="R11" i="8"/>
  <c r="R23" i="8"/>
  <c r="S8" i="8"/>
  <c r="S9" i="8"/>
  <c r="S11" i="8"/>
  <c r="T6" i="8"/>
  <c r="T8" i="8"/>
  <c r="T9" i="8"/>
  <c r="T11" i="8"/>
  <c r="U6" i="8"/>
  <c r="U8" i="8"/>
  <c r="U9" i="8"/>
  <c r="U11" i="8"/>
  <c r="V8" i="8"/>
  <c r="V9" i="8"/>
  <c r="V11" i="8"/>
  <c r="W6" i="8"/>
  <c r="W8" i="8"/>
  <c r="W9" i="8"/>
  <c r="W11" i="8"/>
  <c r="X6" i="8"/>
  <c r="X8" i="8"/>
  <c r="X9" i="8"/>
  <c r="X11" i="8"/>
  <c r="Y8" i="8"/>
  <c r="Y9" i="8"/>
  <c r="Y7" i="8"/>
  <c r="Y11" i="8"/>
  <c r="Y23" i="8"/>
  <c r="Z8" i="8"/>
  <c r="Z9" i="8"/>
  <c r="Z11" i="8"/>
  <c r="AA6" i="8"/>
  <c r="AA8" i="8"/>
  <c r="AA9" i="8"/>
  <c r="AA11" i="8"/>
  <c r="AB6" i="8"/>
  <c r="AB8" i="8"/>
  <c r="AB9" i="8"/>
  <c r="AB11" i="8"/>
  <c r="AC8" i="8"/>
  <c r="AC9" i="8"/>
  <c r="AC11" i="8"/>
  <c r="AD6" i="8"/>
  <c r="AD8" i="8"/>
  <c r="AD9" i="8"/>
  <c r="AD11" i="8"/>
  <c r="AE6" i="8"/>
  <c r="AE8" i="8"/>
  <c r="AE9" i="8"/>
  <c r="AE11" i="8"/>
  <c r="AF8" i="8"/>
  <c r="AF9" i="8"/>
  <c r="AF7" i="8"/>
  <c r="AF11" i="8"/>
  <c r="AG8" i="8"/>
  <c r="AG9" i="8"/>
  <c r="AG11" i="8"/>
  <c r="AH6" i="8"/>
  <c r="AH8" i="8"/>
  <c r="AH9" i="8"/>
  <c r="AH11" i="8"/>
  <c r="AI6" i="8"/>
  <c r="AI8" i="8"/>
  <c r="AI9" i="8"/>
  <c r="AI11" i="8"/>
  <c r="AJ8" i="8"/>
  <c r="AJ9" i="8"/>
  <c r="AJ11" i="8"/>
  <c r="AJ23" i="8"/>
  <c r="AK6" i="8"/>
  <c r="AK8" i="8"/>
  <c r="AK9" i="8"/>
  <c r="AK11" i="8"/>
  <c r="AL6" i="8"/>
  <c r="AL8" i="8"/>
  <c r="AL9" i="8"/>
  <c r="AL11" i="8"/>
  <c r="AM8" i="8"/>
  <c r="AM9" i="8"/>
  <c r="AM7" i="8"/>
  <c r="AM11" i="8"/>
  <c r="AN8" i="8"/>
  <c r="AN9" i="8"/>
  <c r="AN11" i="8"/>
  <c r="AO6" i="8"/>
  <c r="AO8" i="8"/>
  <c r="AO9" i="8"/>
  <c r="AO11" i="8"/>
  <c r="AN9" i="7"/>
  <c r="AM9" i="7"/>
  <c r="AL9" i="7"/>
  <c r="AK9" i="7"/>
  <c r="AJ9" i="7"/>
  <c r="AI9" i="7"/>
  <c r="AH9" i="7"/>
  <c r="AG9" i="7"/>
  <c r="AF9" i="7"/>
  <c r="AE9" i="7"/>
  <c r="AD9" i="7"/>
  <c r="AC9" i="7"/>
  <c r="AB9" i="7"/>
  <c r="AA9" i="7"/>
  <c r="Z9" i="7"/>
  <c r="Y9" i="7"/>
  <c r="X9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  <c r="C9" i="7"/>
  <c r="AN7" i="7"/>
  <c r="AM7" i="7"/>
  <c r="AL7" i="7"/>
  <c r="AK7" i="7"/>
  <c r="AJ7" i="7"/>
  <c r="AI7" i="7"/>
  <c r="AH7" i="7"/>
  <c r="AG7" i="7"/>
  <c r="AF7" i="7"/>
  <c r="AE7" i="7"/>
  <c r="AD7" i="7"/>
  <c r="AC7" i="7"/>
  <c r="AB7" i="7"/>
  <c r="AA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AN6" i="7"/>
  <c r="AM6" i="7"/>
  <c r="AL6" i="7"/>
  <c r="AK6" i="7"/>
  <c r="AJ6" i="7"/>
  <c r="AI6" i="7"/>
  <c r="AH6" i="7"/>
  <c r="AG6" i="7"/>
  <c r="AF6" i="7"/>
  <c r="AE6" i="7"/>
  <c r="AD6" i="7"/>
  <c r="AC6" i="7"/>
  <c r="AB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C6" i="7"/>
  <c r="AN5" i="7"/>
  <c r="AM5" i="7"/>
  <c r="AL5" i="7"/>
  <c r="AK5" i="7"/>
  <c r="AJ5" i="7"/>
  <c r="AI5" i="7"/>
  <c r="AH5" i="7"/>
  <c r="AG5" i="7"/>
  <c r="AF5" i="7"/>
  <c r="AE5" i="7"/>
  <c r="AD5" i="7"/>
  <c r="AC5" i="7"/>
  <c r="AB5" i="7"/>
  <c r="AA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C9" i="4"/>
  <c r="C3" i="4"/>
  <c r="C11" i="4"/>
  <c r="C8" i="4"/>
  <c r="C10" i="4"/>
  <c r="D3" i="4"/>
  <c r="C9" i="3"/>
  <c r="D11" i="4" s="1"/>
  <c r="C7" i="3"/>
  <c r="D8" i="4" s="1"/>
  <c r="D10" i="4"/>
  <c r="E3" i="4"/>
  <c r="D9" i="3"/>
  <c r="E11" i="4"/>
  <c r="D7" i="3"/>
  <c r="E8" i="4"/>
  <c r="E10" i="4"/>
  <c r="F3" i="4"/>
  <c r="E9" i="3"/>
  <c r="F11" i="4" s="1"/>
  <c r="E7" i="3"/>
  <c r="F8" i="4" s="1"/>
  <c r="F10" i="4"/>
  <c r="G3" i="4"/>
  <c r="F9" i="3"/>
  <c r="G11" i="4"/>
  <c r="F7" i="3"/>
  <c r="G8" i="4"/>
  <c r="H3" i="4"/>
  <c r="G9" i="3"/>
  <c r="H11" i="4" s="1"/>
  <c r="G7" i="3"/>
  <c r="H8" i="4"/>
  <c r="H10" i="4"/>
  <c r="I3" i="4"/>
  <c r="H9" i="3"/>
  <c r="I11" i="4"/>
  <c r="H7" i="3"/>
  <c r="I8" i="4" s="1"/>
  <c r="I10" i="4"/>
  <c r="J3" i="4"/>
  <c r="I9" i="3"/>
  <c r="J11" i="4"/>
  <c r="I7" i="3"/>
  <c r="J8" i="4" s="1"/>
  <c r="K3" i="4"/>
  <c r="J9" i="3"/>
  <c r="K11" i="4"/>
  <c r="J7" i="3"/>
  <c r="K8" i="4"/>
  <c r="K10" i="4"/>
  <c r="L3" i="4"/>
  <c r="K9" i="3"/>
  <c r="L11" i="4" s="1"/>
  <c r="K7" i="3"/>
  <c r="L8" i="4" s="1"/>
  <c r="L10" i="4"/>
  <c r="M3" i="4"/>
  <c r="L9" i="3"/>
  <c r="M11" i="4" s="1"/>
  <c r="L7" i="3"/>
  <c r="M8" i="4"/>
  <c r="N3" i="4"/>
  <c r="M9" i="3"/>
  <c r="N11" i="4" s="1"/>
  <c r="M7" i="3"/>
  <c r="N8" i="4" s="1"/>
  <c r="N10" i="4"/>
  <c r="O3" i="4"/>
  <c r="N9" i="3"/>
  <c r="O11" i="4"/>
  <c r="N7" i="3"/>
  <c r="O8" i="4" s="1"/>
  <c r="P3" i="4"/>
  <c r="O9" i="3"/>
  <c r="P11" i="4" s="1"/>
  <c r="O7" i="3"/>
  <c r="P8" i="4"/>
  <c r="P10" i="4"/>
  <c r="Q3" i="4"/>
  <c r="P9" i="3"/>
  <c r="Q11" i="4"/>
  <c r="P7" i="3"/>
  <c r="Q8" i="4" s="1"/>
  <c r="Q10" i="4"/>
  <c r="Q6" i="3"/>
  <c r="R5" i="4" s="1"/>
  <c r="Q5" i="3"/>
  <c r="R6" i="4"/>
  <c r="R3" i="4"/>
  <c r="Q9" i="3"/>
  <c r="R11" i="4" s="1"/>
  <c r="Q7" i="3"/>
  <c r="R8" i="4" s="1"/>
  <c r="R10" i="4"/>
  <c r="S3" i="4"/>
  <c r="R9" i="3"/>
  <c r="S11" i="4" s="1"/>
  <c r="R7" i="3"/>
  <c r="S8" i="4" s="1"/>
  <c r="S10" i="4"/>
  <c r="T3" i="4"/>
  <c r="S9" i="3"/>
  <c r="T11" i="4" s="1"/>
  <c r="S7" i="3"/>
  <c r="T8" i="4"/>
  <c r="T10" i="4"/>
  <c r="U3" i="4"/>
  <c r="T9" i="3"/>
  <c r="U11" i="4"/>
  <c r="T7" i="3"/>
  <c r="U8" i="4" s="1"/>
  <c r="U10" i="4"/>
  <c r="V9" i="4"/>
  <c r="V3" i="4"/>
  <c r="U9" i="3"/>
  <c r="V11" i="4" s="1"/>
  <c r="U7" i="3"/>
  <c r="V8" i="4" s="1"/>
  <c r="W3" i="4"/>
  <c r="V9" i="3"/>
  <c r="W11" i="4" s="1"/>
  <c r="V7" i="3"/>
  <c r="W8" i="4" s="1"/>
  <c r="W10" i="4"/>
  <c r="X3" i="4"/>
  <c r="W9" i="3"/>
  <c r="X11" i="4" s="1"/>
  <c r="W7" i="3"/>
  <c r="X8" i="4"/>
  <c r="X10" i="4"/>
  <c r="Y3" i="4"/>
  <c r="X9" i="3"/>
  <c r="Y11" i="4" s="1"/>
  <c r="X7" i="3"/>
  <c r="Y8" i="4" s="1"/>
  <c r="Z3" i="4"/>
  <c r="Y9" i="3"/>
  <c r="Z11" i="4"/>
  <c r="Y7" i="3"/>
  <c r="Z8" i="4" s="1"/>
  <c r="Z10" i="4"/>
  <c r="AA3" i="4"/>
  <c r="Z9" i="3"/>
  <c r="AA11" i="4" s="1"/>
  <c r="Z7" i="3"/>
  <c r="AA8" i="4" s="1"/>
  <c r="AB3" i="4"/>
  <c r="AA9" i="3"/>
  <c r="AB11" i="4" s="1"/>
  <c r="AA7" i="3"/>
  <c r="AB8" i="4"/>
  <c r="AB10" i="4"/>
  <c r="AC3" i="4"/>
  <c r="AB9" i="3"/>
  <c r="AC11" i="4" s="1"/>
  <c r="AB7" i="3"/>
  <c r="AC8" i="4" s="1"/>
  <c r="AC10" i="4"/>
  <c r="AD3" i="4"/>
  <c r="AC9" i="3"/>
  <c r="AD11" i="4"/>
  <c r="AC7" i="3"/>
  <c r="AD8" i="4" s="1"/>
  <c r="AD10" i="4"/>
  <c r="AE3" i="4"/>
  <c r="AD9" i="3"/>
  <c r="AE11" i="4" s="1"/>
  <c r="AD7" i="3"/>
  <c r="AE8" i="4" s="1"/>
  <c r="AF3" i="4"/>
  <c r="AE9" i="3"/>
  <c r="AF11" i="4" s="1"/>
  <c r="AE7" i="3"/>
  <c r="AF8" i="4"/>
  <c r="AF10" i="4"/>
  <c r="AG3" i="4"/>
  <c r="AF9" i="3"/>
  <c r="AG11" i="4" s="1"/>
  <c r="AF7" i="3"/>
  <c r="AG8" i="4" s="1"/>
  <c r="AH3" i="4"/>
  <c r="AG9" i="3"/>
  <c r="AH11" i="4"/>
  <c r="AG7" i="3"/>
  <c r="AH8" i="4" s="1"/>
  <c r="AH10" i="4"/>
  <c r="AI3" i="4"/>
  <c r="AH9" i="3"/>
  <c r="AI11" i="4" s="1"/>
  <c r="AH7" i="3"/>
  <c r="AI8" i="4"/>
  <c r="AI10" i="4"/>
  <c r="AI6" i="3"/>
  <c r="AJ5" i="4"/>
  <c r="AI5" i="3"/>
  <c r="AJ6" i="4" s="1"/>
  <c r="AJ3" i="4"/>
  <c r="AI9" i="3"/>
  <c r="AJ11" i="4" s="1"/>
  <c r="AI7" i="3"/>
  <c r="AJ8" i="4"/>
  <c r="AJ10" i="4"/>
  <c r="AJ23" i="4"/>
  <c r="AK3" i="4"/>
  <c r="AJ9" i="3"/>
  <c r="AK11" i="4" s="1"/>
  <c r="AJ7" i="3"/>
  <c r="AK8" i="4"/>
  <c r="AK10" i="4"/>
  <c r="AL3" i="4"/>
  <c r="AK9" i="3"/>
  <c r="AL11" i="4"/>
  <c r="AK7" i="3"/>
  <c r="AL8" i="4" s="1"/>
  <c r="AL10" i="4"/>
  <c r="AM3" i="4"/>
  <c r="AL9" i="3"/>
  <c r="AM11" i="4"/>
  <c r="AL7" i="3"/>
  <c r="AM8" i="4" s="1"/>
  <c r="AM10" i="4"/>
  <c r="AN9" i="4"/>
  <c r="AN3" i="4"/>
  <c r="AM9" i="3"/>
  <c r="AN11" i="4" s="1"/>
  <c r="AM7" i="3"/>
  <c r="AN8" i="4" s="1"/>
  <c r="AN10" i="4"/>
  <c r="AO3" i="4"/>
  <c r="AN9" i="3"/>
  <c r="AO11" i="4" s="1"/>
  <c r="AN7" i="3"/>
  <c r="AO8" i="4"/>
  <c r="AO10" i="4"/>
  <c r="D2" i="6"/>
  <c r="E2" i="6"/>
  <c r="F2" i="6"/>
  <c r="G2" i="6"/>
  <c r="H2" i="6"/>
  <c r="I2" i="6"/>
  <c r="J2" i="6"/>
  <c r="K2" i="6"/>
  <c r="L2" i="6"/>
  <c r="M2" i="6"/>
  <c r="N2" i="6"/>
  <c r="O2" i="6"/>
  <c r="P2" i="6"/>
  <c r="Q2" i="6"/>
  <c r="R2" i="6"/>
  <c r="S2" i="6"/>
  <c r="T2" i="6"/>
  <c r="U2" i="6"/>
  <c r="V2" i="6"/>
  <c r="W2" i="6"/>
  <c r="X2" i="6"/>
  <c r="Y2" i="6"/>
  <c r="Z2" i="6"/>
  <c r="AA2" i="6"/>
  <c r="AB2" i="6"/>
  <c r="AC2" i="6"/>
  <c r="AD2" i="6"/>
  <c r="AE2" i="6"/>
  <c r="AF2" i="6"/>
  <c r="AG2" i="6"/>
  <c r="AH2" i="6"/>
  <c r="AI2" i="6"/>
  <c r="AJ2" i="6"/>
  <c r="AK2" i="6"/>
  <c r="AL2" i="6"/>
  <c r="AM2" i="6"/>
  <c r="AN2" i="6"/>
  <c r="AO2" i="6"/>
  <c r="C2" i="6"/>
  <c r="D2" i="4"/>
  <c r="E2" i="4"/>
  <c r="F2" i="4"/>
  <c r="G2" i="4"/>
  <c r="H2" i="4"/>
  <c r="I2" i="4"/>
  <c r="J2" i="4"/>
  <c r="K2" i="4"/>
  <c r="L2" i="4"/>
  <c r="M2" i="4"/>
  <c r="N2" i="4"/>
  <c r="O2" i="4"/>
  <c r="P2" i="4"/>
  <c r="Q2" i="4"/>
  <c r="R2" i="4"/>
  <c r="S2" i="4"/>
  <c r="T2" i="4"/>
  <c r="U2" i="4"/>
  <c r="V2" i="4"/>
  <c r="W2" i="4"/>
  <c r="X2" i="4"/>
  <c r="Y2" i="4"/>
  <c r="Z2" i="4"/>
  <c r="AA2" i="4"/>
  <c r="AB2" i="4"/>
  <c r="AC2" i="4"/>
  <c r="AD2" i="4"/>
  <c r="AE2" i="4"/>
  <c r="AF2" i="4"/>
  <c r="AG2" i="4"/>
  <c r="AH2" i="4"/>
  <c r="AI2" i="4"/>
  <c r="AJ2" i="4"/>
  <c r="AK2" i="4"/>
  <c r="AL2" i="4"/>
  <c r="AM2" i="4"/>
  <c r="AN2" i="4"/>
  <c r="AO2" i="4"/>
  <c r="C2" i="4"/>
  <c r="AN13" i="3" l="1"/>
  <c r="AO24" i="4" s="1"/>
  <c r="T13" i="3"/>
  <c r="U24" i="4" s="1"/>
  <c r="U26" i="4" s="1"/>
  <c r="F7" i="6"/>
  <c r="AC7" i="6"/>
  <c r="T7" i="6"/>
  <c r="AD13" i="3"/>
  <c r="AE24" i="4" s="1"/>
  <c r="AE28" i="4" s="1"/>
  <c r="U7" i="8"/>
  <c r="G7" i="8"/>
  <c r="AL7" i="6"/>
  <c r="AD11" i="6"/>
  <c r="AD26" i="6" s="1"/>
  <c r="M11" i="6"/>
  <c r="AH13" i="3"/>
  <c r="AI24" i="4" s="1"/>
  <c r="AI28" i="4" s="1"/>
  <c r="AI7" i="8"/>
  <c r="Z6" i="8"/>
  <c r="S6" i="8"/>
  <c r="L6" i="8"/>
  <c r="J6" i="8"/>
  <c r="D7" i="8"/>
  <c r="AK5" i="6"/>
  <c r="AH11" i="6"/>
  <c r="AG6" i="6"/>
  <c r="AG26" i="6" s="1"/>
  <c r="AE7" i="6"/>
  <c r="AE28" i="6" s="1"/>
  <c r="AD5" i="6"/>
  <c r="AA11" i="6"/>
  <c r="Z9" i="6"/>
  <c r="X11" i="6"/>
  <c r="X26" i="6" s="1"/>
  <c r="W6" i="6"/>
  <c r="U11" i="6"/>
  <c r="S11" i="6"/>
  <c r="Q11" i="6"/>
  <c r="O11" i="6"/>
  <c r="M5" i="6"/>
  <c r="K9" i="6"/>
  <c r="G7" i="6"/>
  <c r="AE13" i="3"/>
  <c r="AF24" i="4" s="1"/>
  <c r="AF28" i="4" s="1"/>
  <c r="H13" i="3"/>
  <c r="I24" i="4" s="1"/>
  <c r="I28" i="4" s="1"/>
  <c r="Z13" i="5"/>
  <c r="AA24" i="6" s="1"/>
  <c r="AA26" i="6" s="1"/>
  <c r="N13" i="5"/>
  <c r="O24" i="6" s="1"/>
  <c r="AF7" i="6"/>
  <c r="AB7" i="8"/>
  <c r="N7" i="8"/>
  <c r="AN5" i="6"/>
  <c r="AK11" i="6"/>
  <c r="Z6" i="6"/>
  <c r="AN13" i="5"/>
  <c r="AO24" i="6" s="1"/>
  <c r="AO26" i="6" s="1"/>
  <c r="P13" i="5"/>
  <c r="Q24" i="6" s="1"/>
  <c r="AK13" i="3"/>
  <c r="AL24" i="4" s="1"/>
  <c r="AL27" i="4" s="1"/>
  <c r="AN6" i="8"/>
  <c r="AK7" i="8"/>
  <c r="AG6" i="8"/>
  <c r="AD7" i="8"/>
  <c r="W7" i="8"/>
  <c r="P7" i="8"/>
  <c r="AO11" i="6"/>
  <c r="AN6" i="6"/>
  <c r="AI7" i="6"/>
  <c r="AH5" i="6"/>
  <c r="AH28" i="6" s="1"/>
  <c r="AG9" i="6"/>
  <c r="AB7" i="6"/>
  <c r="AA5" i="6"/>
  <c r="Y7" i="6"/>
  <c r="X5" i="6"/>
  <c r="X27" i="6" s="1"/>
  <c r="W9" i="6"/>
  <c r="U5" i="6"/>
  <c r="S5" i="6"/>
  <c r="Q5" i="6"/>
  <c r="O5" i="6"/>
  <c r="J7" i="6"/>
  <c r="G5" i="6"/>
  <c r="AB8" i="3"/>
  <c r="AC9" i="4" s="1"/>
  <c r="Y8" i="3"/>
  <c r="Z9" i="4" s="1"/>
  <c r="P8" i="3"/>
  <c r="Q9" i="4" s="1"/>
  <c r="M8" i="3"/>
  <c r="N9" i="4" s="1"/>
  <c r="J8" i="3"/>
  <c r="K9" i="4" s="1"/>
  <c r="J11" i="6"/>
  <c r="AM7" i="6"/>
  <c r="AE11" i="6"/>
  <c r="F7" i="8"/>
  <c r="R7" i="6"/>
  <c r="F5" i="6"/>
  <c r="E26" i="4"/>
  <c r="AO7" i="8"/>
  <c r="AI5" i="6"/>
  <c r="AI27" i="6" s="1"/>
  <c r="AB5" i="6"/>
  <c r="AB28" i="6" s="1"/>
  <c r="AA13" i="3"/>
  <c r="AB24" i="4" s="1"/>
  <c r="O13" i="3"/>
  <c r="P24" i="4" s="1"/>
  <c r="P26" i="4" s="1"/>
  <c r="D13" i="3"/>
  <c r="E24" i="4" s="1"/>
  <c r="AM6" i="8"/>
  <c r="AF6" i="8"/>
  <c r="AC7" i="8"/>
  <c r="Y6" i="8"/>
  <c r="V7" i="8"/>
  <c r="R6" i="8"/>
  <c r="O7" i="8"/>
  <c r="K6" i="8"/>
  <c r="AM11" i="6"/>
  <c r="AG7" i="6"/>
  <c r="AG28" i="6" s="1"/>
  <c r="AF11" i="6"/>
  <c r="AE6" i="6"/>
  <c r="W7" i="6"/>
  <c r="V5" i="6"/>
  <c r="T11" i="6"/>
  <c r="R11" i="6"/>
  <c r="P11" i="6"/>
  <c r="N11" i="6"/>
  <c r="I7" i="6"/>
  <c r="E7" i="6"/>
  <c r="X8" i="3"/>
  <c r="Y9" i="4" s="1"/>
  <c r="L8" i="3"/>
  <c r="M9" i="4" s="1"/>
  <c r="I8" i="3"/>
  <c r="J9" i="4" s="1"/>
  <c r="F8" i="3"/>
  <c r="G9" i="4" s="1"/>
  <c r="AA7" i="8"/>
  <c r="M7" i="8"/>
  <c r="Y11" i="6"/>
  <c r="L11" i="6"/>
  <c r="AH13" i="5"/>
  <c r="AI24" i="6" s="1"/>
  <c r="AH7" i="8"/>
  <c r="Y5" i="6"/>
  <c r="L5" i="6"/>
  <c r="AJ7" i="8"/>
  <c r="AB6" i="6"/>
  <c r="Y6" i="6"/>
  <c r="P5" i="6"/>
  <c r="I5" i="6"/>
  <c r="T13" i="5"/>
  <c r="U24" i="6" s="1"/>
  <c r="AL8" i="3"/>
  <c r="AM9" i="4" s="1"/>
  <c r="AI8" i="3"/>
  <c r="AJ9" i="4" s="1"/>
  <c r="R8" i="3"/>
  <c r="S9" i="4" s="1"/>
  <c r="C8" i="3"/>
  <c r="D9" i="4" s="1"/>
  <c r="AJ13" i="3"/>
  <c r="AK24" i="4" s="1"/>
  <c r="AK27" i="4" s="1"/>
  <c r="G13" i="3"/>
  <c r="H24" i="4" s="1"/>
  <c r="H28" i="4" s="1"/>
  <c r="AM28" i="4"/>
  <c r="T7" i="8"/>
  <c r="AE5" i="6"/>
  <c r="V13" i="5"/>
  <c r="W24" i="6" s="1"/>
  <c r="R5" i="6"/>
  <c r="AL7" i="8"/>
  <c r="AE7" i="8"/>
  <c r="X7" i="8"/>
  <c r="Q7" i="8"/>
  <c r="E7" i="8"/>
  <c r="AK7" i="6"/>
  <c r="AJ5" i="6"/>
  <c r="AI9" i="6"/>
  <c r="AD7" i="6"/>
  <c r="AC5" i="6"/>
  <c r="AB9" i="6"/>
  <c r="Z11" i="6"/>
  <c r="Y9" i="6"/>
  <c r="V6" i="6"/>
  <c r="K7" i="6"/>
  <c r="AL13" i="3"/>
  <c r="AM24" i="4" s="1"/>
  <c r="AM27" i="4" s="1"/>
  <c r="AF8" i="3"/>
  <c r="AG9" i="4" s="1"/>
  <c r="AC8" i="3"/>
  <c r="AD9" i="4" s="1"/>
  <c r="Z8" i="3"/>
  <c r="AA9" i="4" s="1"/>
  <c r="R13" i="3"/>
  <c r="S24" i="4" s="1"/>
  <c r="S27" i="4" s="1"/>
  <c r="N8" i="3"/>
  <c r="O9" i="4" s="1"/>
  <c r="AD13" i="5"/>
  <c r="AE24" i="6" s="1"/>
  <c r="R13" i="5"/>
  <c r="S24" i="6" s="1"/>
  <c r="F13" i="5"/>
  <c r="G24" i="6" s="1"/>
  <c r="AI11" i="6"/>
  <c r="AB11" i="6"/>
  <c r="P7" i="6"/>
  <c r="P27" i="6" s="1"/>
  <c r="J13" i="5"/>
  <c r="K24" i="6" s="1"/>
  <c r="Z7" i="6"/>
  <c r="H7" i="8"/>
  <c r="AI6" i="6"/>
  <c r="F13" i="3"/>
  <c r="G24" i="4" s="1"/>
  <c r="G28" i="4" s="1"/>
  <c r="AC6" i="8"/>
  <c r="Z7" i="8"/>
  <c r="V6" i="8"/>
  <c r="S7" i="8"/>
  <c r="O6" i="8"/>
  <c r="L7" i="8"/>
  <c r="J7" i="8"/>
  <c r="AM6" i="6"/>
  <c r="AH7" i="6"/>
  <c r="AG11" i="6"/>
  <c r="AF6" i="6"/>
  <c r="AA7" i="6"/>
  <c r="Z5" i="6"/>
  <c r="X7" i="6"/>
  <c r="W11" i="6"/>
  <c r="V9" i="6"/>
  <c r="T9" i="6"/>
  <c r="R9" i="6"/>
  <c r="P9" i="6"/>
  <c r="N9" i="6"/>
  <c r="K11" i="6"/>
  <c r="H7" i="6"/>
  <c r="D7" i="6"/>
  <c r="AN8" i="3"/>
  <c r="AO9" i="4" s="1"/>
  <c r="W8" i="3"/>
  <c r="X9" i="4" s="1"/>
  <c r="T8" i="3"/>
  <c r="U9" i="4" s="1"/>
  <c r="U28" i="4" s="1"/>
  <c r="K8" i="3"/>
  <c r="L9" i="4" s="1"/>
  <c r="L7" i="6"/>
  <c r="AJ7" i="6"/>
  <c r="N7" i="6"/>
  <c r="V11" i="6"/>
  <c r="AN7" i="6"/>
  <c r="AN28" i="6" s="1"/>
  <c r="AM5" i="6"/>
  <c r="AM27" i="6" s="1"/>
  <c r="AJ11" i="6"/>
  <c r="AF5" i="6"/>
  <c r="AC11" i="6"/>
  <c r="T5" i="6"/>
  <c r="N5" i="6"/>
  <c r="E5" i="6"/>
  <c r="AN7" i="8"/>
  <c r="AJ6" i="8"/>
  <c r="H6" i="8"/>
  <c r="AO7" i="6"/>
  <c r="AN11" i="6"/>
  <c r="AN26" i="6" s="1"/>
  <c r="AM9" i="6"/>
  <c r="AJ6" i="6"/>
  <c r="AG5" i="6"/>
  <c r="AF9" i="6"/>
  <c r="W5" i="6"/>
  <c r="W28" i="6" s="1"/>
  <c r="U7" i="6"/>
  <c r="S7" i="6"/>
  <c r="Q7" i="6"/>
  <c r="O7" i="6"/>
  <c r="K5" i="6"/>
  <c r="H5" i="6"/>
  <c r="AP12" i="5"/>
  <c r="AK8" i="3"/>
  <c r="AL9" i="4" s="1"/>
  <c r="AH8" i="3"/>
  <c r="AI9" i="4" s="1"/>
  <c r="AI13" i="5"/>
  <c r="AB26" i="4"/>
  <c r="V28" i="4"/>
  <c r="AA27" i="6"/>
  <c r="E28" i="4"/>
  <c r="E27" i="4"/>
  <c r="AI26" i="6"/>
  <c r="AI28" i="6"/>
  <c r="V27" i="4"/>
  <c r="AM26" i="8"/>
  <c r="AI27" i="4"/>
  <c r="AO28" i="4"/>
  <c r="AO27" i="4"/>
  <c r="AB28" i="4"/>
  <c r="AB27" i="4"/>
  <c r="AB30" i="4" s="1"/>
  <c r="AB4" i="4" s="1"/>
  <c r="AB17" i="4" s="1"/>
  <c r="V26" i="4"/>
  <c r="P28" i="4"/>
  <c r="P27" i="4"/>
  <c r="C28" i="8"/>
  <c r="D5" i="8"/>
  <c r="F5" i="8"/>
  <c r="H5" i="8"/>
  <c r="J5" i="8"/>
  <c r="L5" i="8"/>
  <c r="N5" i="8"/>
  <c r="C27" i="8"/>
  <c r="E5" i="8"/>
  <c r="M5" i="8"/>
  <c r="O5" i="8"/>
  <c r="Q5" i="8"/>
  <c r="T5" i="8"/>
  <c r="V5" i="8"/>
  <c r="X5" i="8"/>
  <c r="AA5" i="8"/>
  <c r="AC5" i="8"/>
  <c r="AE5" i="8"/>
  <c r="AG5" i="8"/>
  <c r="AI5" i="8"/>
  <c r="AL5" i="8"/>
  <c r="AN5" i="8"/>
  <c r="I5" i="8"/>
  <c r="P5" i="8"/>
  <c r="R5" i="8"/>
  <c r="S5" i="8"/>
  <c r="U5" i="8"/>
  <c r="W5" i="8"/>
  <c r="W28" i="8" s="1"/>
  <c r="Y5" i="8"/>
  <c r="Z5" i="8"/>
  <c r="AB5" i="8"/>
  <c r="AD5" i="8"/>
  <c r="AF5" i="8"/>
  <c r="AH5" i="8"/>
  <c r="AJ5" i="8"/>
  <c r="AK5" i="8"/>
  <c r="AM5" i="8"/>
  <c r="AO5" i="8"/>
  <c r="D10" i="8"/>
  <c r="F10" i="8"/>
  <c r="H10" i="8"/>
  <c r="J10" i="8"/>
  <c r="L10" i="8"/>
  <c r="N10" i="8"/>
  <c r="G10" i="8"/>
  <c r="M10" i="8"/>
  <c r="O10" i="8"/>
  <c r="Q10" i="8"/>
  <c r="T10" i="8"/>
  <c r="V10" i="8"/>
  <c r="X10" i="8"/>
  <c r="AA10" i="8"/>
  <c r="AC10" i="8"/>
  <c r="AE10" i="8"/>
  <c r="AG10" i="8"/>
  <c r="AI10" i="8"/>
  <c r="AL10" i="8"/>
  <c r="AN10" i="8"/>
  <c r="I10" i="8"/>
  <c r="P10" i="8"/>
  <c r="R10" i="8"/>
  <c r="S10" i="8"/>
  <c r="U10" i="8"/>
  <c r="W10" i="8"/>
  <c r="Y10" i="8"/>
  <c r="Z10" i="8"/>
  <c r="AB10" i="8"/>
  <c r="AD10" i="8"/>
  <c r="AF10" i="8"/>
  <c r="AH10" i="8"/>
  <c r="AJ10" i="8"/>
  <c r="AK10" i="8"/>
  <c r="AM10" i="8"/>
  <c r="AO10" i="8"/>
  <c r="E10" i="8"/>
  <c r="AG13" i="5"/>
  <c r="AH24" i="6" s="1"/>
  <c r="AH27" i="6" s="1"/>
  <c r="AC13" i="5"/>
  <c r="AD24" i="6" s="1"/>
  <c r="Y13" i="5"/>
  <c r="Z24" i="6" s="1"/>
  <c r="Z28" i="6" s="1"/>
  <c r="AO28" i="6"/>
  <c r="AK26" i="6"/>
  <c r="AC28" i="6"/>
  <c r="AC27" i="6"/>
  <c r="AC26" i="6"/>
  <c r="AM26" i="4"/>
  <c r="AM26" i="6"/>
  <c r="AM28" i="6"/>
  <c r="AH26" i="6"/>
  <c r="AP12" i="3"/>
  <c r="B13" i="3"/>
  <c r="G11" i="8"/>
  <c r="AB27" i="6"/>
  <c r="AB26" i="6"/>
  <c r="W27" i="6"/>
  <c r="W26" i="6"/>
  <c r="C28" i="6"/>
  <c r="D10" i="6"/>
  <c r="E10" i="6"/>
  <c r="F10" i="6"/>
  <c r="G10" i="6"/>
  <c r="H10" i="6"/>
  <c r="I10" i="6"/>
  <c r="J10" i="6"/>
  <c r="K10" i="6"/>
  <c r="L10" i="6"/>
  <c r="M10" i="6"/>
  <c r="C27" i="6"/>
  <c r="C30" i="6" s="1"/>
  <c r="G6" i="8"/>
  <c r="D28" i="6"/>
  <c r="C26" i="6"/>
  <c r="V13" i="3"/>
  <c r="W24" i="4" s="1"/>
  <c r="W27" i="4" s="1"/>
  <c r="AK13" i="5"/>
  <c r="AL24" i="6" s="1"/>
  <c r="AL27" i="6" s="1"/>
  <c r="U13" i="5"/>
  <c r="V24" i="6" s="1"/>
  <c r="V26" i="6" s="1"/>
  <c r="M13" i="5"/>
  <c r="N24" i="6" s="1"/>
  <c r="I13" i="5"/>
  <c r="J24" i="6" s="1"/>
  <c r="E13" i="5"/>
  <c r="F24" i="6" s="1"/>
  <c r="AM13" i="3"/>
  <c r="AN24" i="4" s="1"/>
  <c r="AN28" i="4" s="1"/>
  <c r="AG13" i="3"/>
  <c r="AH24" i="4" s="1"/>
  <c r="AH28" i="4" s="1"/>
  <c r="Y13" i="3"/>
  <c r="Z24" i="4" s="1"/>
  <c r="Z26" i="4" s="1"/>
  <c r="W13" i="3"/>
  <c r="X24" i="4" s="1"/>
  <c r="X26" i="4" s="1"/>
  <c r="S13" i="3"/>
  <c r="T24" i="4" s="1"/>
  <c r="T27" i="4" s="1"/>
  <c r="M13" i="3"/>
  <c r="N24" i="4" s="1"/>
  <c r="N27" i="4" s="1"/>
  <c r="I13" i="3"/>
  <c r="J24" i="4" s="1"/>
  <c r="J26" i="4" s="1"/>
  <c r="E13" i="3"/>
  <c r="F24" i="4" s="1"/>
  <c r="F26" i="4" s="1"/>
  <c r="U8" i="6"/>
  <c r="U28" i="6" s="1"/>
  <c r="U6" i="6"/>
  <c r="T8" i="6"/>
  <c r="T6" i="6"/>
  <c r="S8" i="6"/>
  <c r="S6" i="6"/>
  <c r="R8" i="6"/>
  <c r="R6" i="6"/>
  <c r="Q8" i="6"/>
  <c r="Q6" i="6"/>
  <c r="P8" i="6"/>
  <c r="P28" i="6" s="1"/>
  <c r="P6" i="6"/>
  <c r="O8" i="6"/>
  <c r="O28" i="6" s="1"/>
  <c r="O6" i="6"/>
  <c r="N8" i="6"/>
  <c r="N6" i="6"/>
  <c r="M8" i="6"/>
  <c r="M6" i="6"/>
  <c r="L8" i="6"/>
  <c r="L6" i="6"/>
  <c r="K8" i="6"/>
  <c r="K6" i="6"/>
  <c r="J8" i="6"/>
  <c r="J6" i="6"/>
  <c r="I8" i="6"/>
  <c r="I6" i="6"/>
  <c r="H8" i="6"/>
  <c r="H6" i="6"/>
  <c r="G8" i="6"/>
  <c r="G6" i="6"/>
  <c r="F8" i="6"/>
  <c r="F6" i="6"/>
  <c r="E8" i="6"/>
  <c r="E6" i="6"/>
  <c r="D6" i="6"/>
  <c r="D27" i="6" s="1"/>
  <c r="AO26" i="4"/>
  <c r="I11" i="6"/>
  <c r="I9" i="6"/>
  <c r="H11" i="6"/>
  <c r="H9" i="6"/>
  <c r="G11" i="6"/>
  <c r="G9" i="6"/>
  <c r="F11" i="6"/>
  <c r="F9" i="6"/>
  <c r="E11" i="6"/>
  <c r="E9" i="6"/>
  <c r="AL13" i="7"/>
  <c r="AM24" i="8" s="1"/>
  <c r="AF13" i="7"/>
  <c r="AG24" i="8" s="1"/>
  <c r="AC13" i="7"/>
  <c r="AD24" i="8" s="1"/>
  <c r="AD26" i="8" s="1"/>
  <c r="Z13" i="7"/>
  <c r="AA24" i="8" s="1"/>
  <c r="P13" i="7"/>
  <c r="Q24" i="8" s="1"/>
  <c r="Q26" i="8" s="1"/>
  <c r="M13" i="7"/>
  <c r="N24" i="8" s="1"/>
  <c r="N26" i="8" s="1"/>
  <c r="J13" i="7"/>
  <c r="K24" i="8" s="1"/>
  <c r="K27" i="8" s="1"/>
  <c r="AJ13" i="7"/>
  <c r="AK24" i="8" s="1"/>
  <c r="AK26" i="8" s="1"/>
  <c r="AG13" i="7"/>
  <c r="AH24" i="8" s="1"/>
  <c r="AH26" i="8" s="1"/>
  <c r="AD13" i="7"/>
  <c r="AE24" i="8" s="1"/>
  <c r="AE26" i="8" s="1"/>
  <c r="T13" i="7"/>
  <c r="U24" i="8" s="1"/>
  <c r="U26" i="8" s="1"/>
  <c r="Q13" i="7"/>
  <c r="N13" i="7"/>
  <c r="O24" i="8" s="1"/>
  <c r="O26" i="8" s="1"/>
  <c r="D13" i="7"/>
  <c r="E24" i="8" s="1"/>
  <c r="E26" i="8" s="1"/>
  <c r="AK13" i="7"/>
  <c r="AL24" i="8" s="1"/>
  <c r="AL26" i="8" s="1"/>
  <c r="AH13" i="7"/>
  <c r="AI24" i="8" s="1"/>
  <c r="AI26" i="8" s="1"/>
  <c r="X13" i="7"/>
  <c r="U13" i="7"/>
  <c r="V24" i="8" s="1"/>
  <c r="V26" i="8" s="1"/>
  <c r="R13" i="7"/>
  <c r="S24" i="8" s="1"/>
  <c r="S26" i="8" s="1"/>
  <c r="H13" i="7"/>
  <c r="I24" i="8" s="1"/>
  <c r="I26" i="8" s="1"/>
  <c r="E13" i="7"/>
  <c r="F24" i="8" s="1"/>
  <c r="F26" i="8" s="1"/>
  <c r="AN13" i="7"/>
  <c r="AO24" i="8" s="1"/>
  <c r="AO26" i="8" s="1"/>
  <c r="AB13" i="7"/>
  <c r="AC24" i="8" s="1"/>
  <c r="AC26" i="8" s="1"/>
  <c r="Y13" i="7"/>
  <c r="Z24" i="8" s="1"/>
  <c r="Z26" i="8" s="1"/>
  <c r="V13" i="7"/>
  <c r="W24" i="8" s="1"/>
  <c r="W26" i="8" s="1"/>
  <c r="L13" i="7"/>
  <c r="M24" i="8" s="1"/>
  <c r="M26" i="8" s="1"/>
  <c r="I13" i="7"/>
  <c r="J24" i="8" s="1"/>
  <c r="J26" i="8" s="1"/>
  <c r="F13" i="7"/>
  <c r="G24" i="8" s="1"/>
  <c r="G28" i="8" s="1"/>
  <c r="C13" i="7"/>
  <c r="D24" i="8" s="1"/>
  <c r="D26" i="8" s="1"/>
  <c r="AM13" i="7"/>
  <c r="AN24" i="8" s="1"/>
  <c r="AN26" i="8" s="1"/>
  <c r="AI13" i="7"/>
  <c r="AE13" i="7"/>
  <c r="AF24" i="8" s="1"/>
  <c r="AA13" i="7"/>
  <c r="AB24" i="8" s="1"/>
  <c r="AB26" i="8" s="1"/>
  <c r="W13" i="7"/>
  <c r="X24" i="8" s="1"/>
  <c r="X26" i="8" s="1"/>
  <c r="S13" i="7"/>
  <c r="T24" i="8" s="1"/>
  <c r="T26" i="8" s="1"/>
  <c r="O13" i="7"/>
  <c r="P24" i="8" s="1"/>
  <c r="P26" i="8" s="1"/>
  <c r="K13" i="7"/>
  <c r="L24" i="8" s="1"/>
  <c r="L26" i="8" s="1"/>
  <c r="G13" i="7"/>
  <c r="H24" i="8" s="1"/>
  <c r="H28" i="8" s="1"/>
  <c r="AM28" i="8" l="1"/>
  <c r="G27" i="4"/>
  <c r="I26" i="4"/>
  <c r="S28" i="4"/>
  <c r="X27" i="4"/>
  <c r="AF26" i="4"/>
  <c r="AK28" i="4"/>
  <c r="G26" i="4"/>
  <c r="AK26" i="4"/>
  <c r="AK30" i="4" s="1"/>
  <c r="AK4" i="4" s="1"/>
  <c r="H26" i="4"/>
  <c r="S26" i="4"/>
  <c r="S30" i="4" s="1"/>
  <c r="S4" i="4" s="1"/>
  <c r="AI26" i="4"/>
  <c r="AI30" i="4" s="1"/>
  <c r="AI4" i="4" s="1"/>
  <c r="AN26" i="4"/>
  <c r="U27" i="4"/>
  <c r="AL28" i="4"/>
  <c r="AL26" i="4"/>
  <c r="AL30" i="4" s="1"/>
  <c r="AL4" i="4" s="1"/>
  <c r="P30" i="4"/>
  <c r="P4" i="4" s="1"/>
  <c r="P16" i="4" s="1"/>
  <c r="AE26" i="4"/>
  <c r="AE26" i="6"/>
  <c r="W30" i="6"/>
  <c r="W4" i="6" s="1"/>
  <c r="K28" i="6"/>
  <c r="Q28" i="6"/>
  <c r="AA28" i="6"/>
  <c r="AO27" i="6"/>
  <c r="AO30" i="6" s="1"/>
  <c r="AO4" i="6" s="1"/>
  <c r="J27" i="6"/>
  <c r="X30" i="6"/>
  <c r="X4" i="6" s="1"/>
  <c r="X13" i="6" s="1"/>
  <c r="AI27" i="8"/>
  <c r="AI30" i="6"/>
  <c r="AI4" i="6" s="1"/>
  <c r="AE27" i="6"/>
  <c r="AE30" i="6" s="1"/>
  <c r="AE4" i="6" s="1"/>
  <c r="AM30" i="6"/>
  <c r="AM4" i="6" s="1"/>
  <c r="AO28" i="8"/>
  <c r="S28" i="8"/>
  <c r="U30" i="4"/>
  <c r="U4" i="4" s="1"/>
  <c r="N28" i="4"/>
  <c r="AB30" i="6"/>
  <c r="AB4" i="6" s="1"/>
  <c r="AB13" i="6" s="1"/>
  <c r="H26" i="8"/>
  <c r="F27" i="4"/>
  <c r="J27" i="4"/>
  <c r="K13" i="3"/>
  <c r="L24" i="4" s="1"/>
  <c r="E27" i="6"/>
  <c r="K26" i="8"/>
  <c r="O27" i="8"/>
  <c r="J28" i="6"/>
  <c r="L28" i="6"/>
  <c r="AC13" i="3"/>
  <c r="AD24" i="4" s="1"/>
  <c r="AD28" i="4" s="1"/>
  <c r="C30" i="8"/>
  <c r="C4" i="8" s="1"/>
  <c r="C15" i="8" s="1"/>
  <c r="AF27" i="4"/>
  <c r="AF30" i="4" s="1"/>
  <c r="AF4" i="4" s="1"/>
  <c r="I27" i="4"/>
  <c r="I30" i="4" s="1"/>
  <c r="I4" i="4" s="1"/>
  <c r="I16" i="4" s="1"/>
  <c r="P15" i="4"/>
  <c r="X28" i="6"/>
  <c r="L13" i="3"/>
  <c r="M24" i="4" s="1"/>
  <c r="AK27" i="6"/>
  <c r="Z13" i="3"/>
  <c r="AA24" i="4" s="1"/>
  <c r="AH28" i="8"/>
  <c r="AA27" i="8"/>
  <c r="AF28" i="6"/>
  <c r="AN27" i="6"/>
  <c r="AN30" i="6" s="1"/>
  <c r="AN4" i="6" s="1"/>
  <c r="V27" i="6"/>
  <c r="AF28" i="8"/>
  <c r="S28" i="6"/>
  <c r="N26" i="4"/>
  <c r="N30" i="4" s="1"/>
  <c r="N4" i="4" s="1"/>
  <c r="AB28" i="8"/>
  <c r="H27" i="4"/>
  <c r="H30" i="4" s="1"/>
  <c r="H4" i="4" s="1"/>
  <c r="AG26" i="8"/>
  <c r="H28" i="6"/>
  <c r="T28" i="6"/>
  <c r="P13" i="3"/>
  <c r="Q24" i="4" s="1"/>
  <c r="Q28" i="4" s="1"/>
  <c r="AE27" i="4"/>
  <c r="AE30" i="4" s="1"/>
  <c r="AE4" i="4" s="1"/>
  <c r="W28" i="4"/>
  <c r="AG27" i="6"/>
  <c r="AG30" i="6" s="1"/>
  <c r="AG4" i="6" s="1"/>
  <c r="AF13" i="3"/>
  <c r="AG24" i="4" s="1"/>
  <c r="C13" i="3"/>
  <c r="D24" i="4" s="1"/>
  <c r="J13" i="3"/>
  <c r="K24" i="4" s="1"/>
  <c r="F28" i="6"/>
  <c r="AF26" i="8"/>
  <c r="I27" i="6"/>
  <c r="O27" i="6"/>
  <c r="U27" i="6"/>
  <c r="AB13" i="3"/>
  <c r="AC24" i="4" s="1"/>
  <c r="AK28" i="6"/>
  <c r="AK30" i="6" s="1"/>
  <c r="AK4" i="6" s="1"/>
  <c r="AF27" i="6"/>
  <c r="AF30" i="6" s="1"/>
  <c r="AF4" i="6" s="1"/>
  <c r="AF26" i="6"/>
  <c r="N13" i="3"/>
  <c r="O24" i="4" s="1"/>
  <c r="AI13" i="6"/>
  <c r="AI16" i="6"/>
  <c r="AI17" i="6"/>
  <c r="AI15" i="6"/>
  <c r="AM13" i="6"/>
  <c r="AM16" i="6"/>
  <c r="AM17" i="6"/>
  <c r="AM15" i="6"/>
  <c r="G26" i="6"/>
  <c r="Q26" i="6"/>
  <c r="Z27" i="8"/>
  <c r="Z30" i="8" s="1"/>
  <c r="Z4" i="8" s="1"/>
  <c r="AE28" i="8"/>
  <c r="M28" i="8"/>
  <c r="M27" i="8"/>
  <c r="D27" i="8"/>
  <c r="F26" i="6"/>
  <c r="H26" i="6"/>
  <c r="J26" i="6"/>
  <c r="J30" i="6" s="1"/>
  <c r="J4" i="6" s="1"/>
  <c r="J15" i="6" s="1"/>
  <c r="L26" i="6"/>
  <c r="N26" i="6"/>
  <c r="P26" i="6"/>
  <c r="T26" i="6"/>
  <c r="N27" i="6"/>
  <c r="G26" i="8"/>
  <c r="Z27" i="6"/>
  <c r="T27" i="6"/>
  <c r="X17" i="6"/>
  <c r="F27" i="6"/>
  <c r="F30" i="6" s="1"/>
  <c r="F4" i="6" s="1"/>
  <c r="F15" i="6" s="1"/>
  <c r="AH30" i="6"/>
  <c r="AH4" i="6" s="1"/>
  <c r="V28" i="6"/>
  <c r="G27" i="6"/>
  <c r="AK27" i="8"/>
  <c r="AK30" i="8" s="1"/>
  <c r="AK4" i="8" s="1"/>
  <c r="AD27" i="8"/>
  <c r="W27" i="8"/>
  <c r="W30" i="8" s="1"/>
  <c r="W4" i="8" s="1"/>
  <c r="P27" i="8"/>
  <c r="AI28" i="8"/>
  <c r="AI30" i="8" s="1"/>
  <c r="AI4" i="8" s="1"/>
  <c r="AA28" i="8"/>
  <c r="Q27" i="8"/>
  <c r="Q28" i="8"/>
  <c r="H27" i="8"/>
  <c r="K28" i="8"/>
  <c r="K30" i="8" s="1"/>
  <c r="K4" i="8" s="1"/>
  <c r="AK28" i="8"/>
  <c r="D28" i="8"/>
  <c r="AH27" i="4"/>
  <c r="AA26" i="8"/>
  <c r="AA30" i="8" s="1"/>
  <c r="AA4" i="8" s="1"/>
  <c r="AA30" i="6"/>
  <c r="AA4" i="6" s="1"/>
  <c r="P28" i="8"/>
  <c r="G30" i="4"/>
  <c r="G4" i="4" s="1"/>
  <c r="W26" i="4"/>
  <c r="F28" i="4"/>
  <c r="K26" i="6"/>
  <c r="S26" i="6"/>
  <c r="W13" i="6"/>
  <c r="W16" i="6"/>
  <c r="W15" i="6"/>
  <c r="W17" i="6"/>
  <c r="C24" i="4"/>
  <c r="AH27" i="8"/>
  <c r="L27" i="8"/>
  <c r="L28" i="8"/>
  <c r="D26" i="6"/>
  <c r="D30" i="6" s="1"/>
  <c r="D4" i="6" s="1"/>
  <c r="N28" i="6"/>
  <c r="K27" i="6"/>
  <c r="H27" i="6"/>
  <c r="AC30" i="6"/>
  <c r="AC4" i="6" s="1"/>
  <c r="F28" i="8"/>
  <c r="AL26" i="6"/>
  <c r="AL30" i="6" s="1"/>
  <c r="AL4" i="6" s="1"/>
  <c r="G27" i="8"/>
  <c r="AB27" i="8"/>
  <c r="AB30" i="8" s="1"/>
  <c r="AB4" i="8" s="1"/>
  <c r="U27" i="8"/>
  <c r="I28" i="8"/>
  <c r="I27" i="8"/>
  <c r="AG27" i="8"/>
  <c r="AG28" i="8"/>
  <c r="X27" i="8"/>
  <c r="X28" i="8"/>
  <c r="O28" i="8"/>
  <c r="N27" i="8"/>
  <c r="N28" i="8"/>
  <c r="F27" i="8"/>
  <c r="F30" i="8" s="1"/>
  <c r="F4" i="8" s="1"/>
  <c r="T28" i="4"/>
  <c r="X28" i="4"/>
  <c r="AH26" i="4"/>
  <c r="AO30" i="4"/>
  <c r="AO4" i="4" s="1"/>
  <c r="V30" i="4"/>
  <c r="V4" i="4" s="1"/>
  <c r="Z27" i="4"/>
  <c r="AM30" i="4"/>
  <c r="AM4" i="4" s="1"/>
  <c r="AD28" i="8"/>
  <c r="U17" i="4"/>
  <c r="AN27" i="4"/>
  <c r="AN30" i="4" s="1"/>
  <c r="AN4" i="4" s="1"/>
  <c r="J28" i="4"/>
  <c r="T26" i="4"/>
  <c r="Z28" i="4"/>
  <c r="E26" i="6"/>
  <c r="M26" i="6"/>
  <c r="U26" i="6"/>
  <c r="P30" i="6"/>
  <c r="P4" i="6" s="1"/>
  <c r="P15" i="6" s="1"/>
  <c r="AN27" i="8"/>
  <c r="AN28" i="8"/>
  <c r="AB16" i="4"/>
  <c r="J30" i="4"/>
  <c r="J4" i="4" s="1"/>
  <c r="I26" i="6"/>
  <c r="O26" i="6"/>
  <c r="M27" i="6"/>
  <c r="AE27" i="8"/>
  <c r="AE30" i="8" s="1"/>
  <c r="AE4" i="8" s="1"/>
  <c r="AO27" i="8"/>
  <c r="S27" i="8"/>
  <c r="V27" i="8"/>
  <c r="V28" i="8"/>
  <c r="E28" i="6"/>
  <c r="G28" i="6"/>
  <c r="I28" i="6"/>
  <c r="M28" i="6"/>
  <c r="L27" i="6"/>
  <c r="Q27" i="6"/>
  <c r="Z26" i="6"/>
  <c r="S27" i="6"/>
  <c r="AD28" i="6"/>
  <c r="AD27" i="6"/>
  <c r="AL28" i="6"/>
  <c r="AF27" i="8"/>
  <c r="AL27" i="8"/>
  <c r="AL28" i="8"/>
  <c r="AC27" i="8"/>
  <c r="AC28" i="8"/>
  <c r="T27" i="8"/>
  <c r="T28" i="8"/>
  <c r="E28" i="8"/>
  <c r="E27" i="8"/>
  <c r="E30" i="8" s="1"/>
  <c r="E4" i="8" s="1"/>
  <c r="J27" i="8"/>
  <c r="J28" i="8"/>
  <c r="AB13" i="4"/>
  <c r="AD26" i="4"/>
  <c r="AE17" i="4"/>
  <c r="U28" i="8"/>
  <c r="AM27" i="8"/>
  <c r="AM30" i="8" s="1"/>
  <c r="AM4" i="8" s="1"/>
  <c r="E30" i="4"/>
  <c r="E4" i="4" s="1"/>
  <c r="Z28" i="8"/>
  <c r="AB15" i="4"/>
  <c r="H30" i="8" l="1"/>
  <c r="H4" i="8" s="1"/>
  <c r="X30" i="8"/>
  <c r="X4" i="8" s="1"/>
  <c r="C17" i="8"/>
  <c r="C16" i="8"/>
  <c r="S30" i="8"/>
  <c r="S4" i="8" s="1"/>
  <c r="C13" i="8"/>
  <c r="C23" i="8" s="1"/>
  <c r="AO30" i="8"/>
  <c r="AO4" i="8" s="1"/>
  <c r="AL15" i="4"/>
  <c r="AL16" i="4"/>
  <c r="AL17" i="4"/>
  <c r="AL13" i="4"/>
  <c r="AK16" i="4"/>
  <c r="AK15" i="4"/>
  <c r="AK17" i="4"/>
  <c r="AK13" i="4"/>
  <c r="P18" i="4"/>
  <c r="P23" i="4" s="1"/>
  <c r="P22" i="4" s="1"/>
  <c r="F30" i="4"/>
  <c r="F4" i="4" s="1"/>
  <c r="F16" i="4" s="1"/>
  <c r="Q27" i="4"/>
  <c r="I17" i="4"/>
  <c r="P17" i="4"/>
  <c r="P19" i="4" s="1"/>
  <c r="X30" i="4"/>
  <c r="X4" i="4" s="1"/>
  <c r="P13" i="4"/>
  <c r="AO13" i="6"/>
  <c r="AO16" i="6"/>
  <c r="AO15" i="6"/>
  <c r="AO17" i="6"/>
  <c r="V30" i="6"/>
  <c r="V4" i="6" s="1"/>
  <c r="V15" i="6" s="1"/>
  <c r="S30" i="6"/>
  <c r="S4" i="6" s="1"/>
  <c r="S17" i="6" s="1"/>
  <c r="Q30" i="6"/>
  <c r="Q4" i="6" s="1"/>
  <c r="Q16" i="6" s="1"/>
  <c r="AB15" i="6"/>
  <c r="E30" i="6"/>
  <c r="E4" i="6" s="1"/>
  <c r="E15" i="6" s="1"/>
  <c r="X15" i="6"/>
  <c r="U30" i="6"/>
  <c r="U4" i="6" s="1"/>
  <c r="U16" i="6" s="1"/>
  <c r="AB16" i="6"/>
  <c r="AB18" i="6" s="1"/>
  <c r="AB23" i="6" s="1"/>
  <c r="X16" i="6"/>
  <c r="N16" i="4"/>
  <c r="N17" i="4"/>
  <c r="N13" i="4"/>
  <c r="N15" i="4"/>
  <c r="AN13" i="6"/>
  <c r="AN16" i="6"/>
  <c r="AN19" i="6" s="1"/>
  <c r="AN15" i="6"/>
  <c r="AN17" i="6"/>
  <c r="AK17" i="6"/>
  <c r="AK19" i="6" s="1"/>
  <c r="AK13" i="6"/>
  <c r="AK15" i="6"/>
  <c r="AK16" i="6"/>
  <c r="AE16" i="6"/>
  <c r="AE17" i="6"/>
  <c r="AE15" i="6"/>
  <c r="AE13" i="6"/>
  <c r="AG17" i="6"/>
  <c r="AG13" i="6"/>
  <c r="AG16" i="6"/>
  <c r="AG18" i="6" s="1"/>
  <c r="AG23" i="6" s="1"/>
  <c r="AG15" i="6"/>
  <c r="D27" i="4"/>
  <c r="D26" i="4"/>
  <c r="O28" i="4"/>
  <c r="O27" i="4"/>
  <c r="O30" i="4" s="1"/>
  <c r="O4" i="4" s="1"/>
  <c r="O17" i="4" s="1"/>
  <c r="O26" i="4"/>
  <c r="AG28" i="4"/>
  <c r="AG27" i="4"/>
  <c r="AG26" i="4"/>
  <c r="AF17" i="6"/>
  <c r="AF16" i="6"/>
  <c r="AF13" i="6"/>
  <c r="AE13" i="4"/>
  <c r="AE15" i="4"/>
  <c r="U16" i="4"/>
  <c r="U15" i="4"/>
  <c r="AN30" i="8"/>
  <c r="AN4" i="8" s="1"/>
  <c r="AN15" i="8" s="1"/>
  <c r="L30" i="6"/>
  <c r="L4" i="6" s="1"/>
  <c r="L17" i="6" s="1"/>
  <c r="AC26" i="4"/>
  <c r="AC28" i="4"/>
  <c r="AC27" i="4"/>
  <c r="AC30" i="4" s="1"/>
  <c r="AC4" i="4" s="1"/>
  <c r="AD27" i="4"/>
  <c r="AD30" i="4" s="1"/>
  <c r="AD4" i="4" s="1"/>
  <c r="AD16" i="4" s="1"/>
  <c r="AE16" i="4"/>
  <c r="AE18" i="4" s="1"/>
  <c r="Z30" i="4"/>
  <c r="Z4" i="4" s="1"/>
  <c r="Z17" i="4" s="1"/>
  <c r="D28" i="4"/>
  <c r="AC30" i="8"/>
  <c r="AC4" i="8" s="1"/>
  <c r="AC13" i="8" s="1"/>
  <c r="T30" i="4"/>
  <c r="T4" i="4" s="1"/>
  <c r="T16" i="4" s="1"/>
  <c r="U13" i="4"/>
  <c r="AB17" i="6"/>
  <c r="AH30" i="8"/>
  <c r="AH4" i="8" s="1"/>
  <c r="AH13" i="8" s="1"/>
  <c r="T30" i="6"/>
  <c r="T4" i="6" s="1"/>
  <c r="I13" i="4"/>
  <c r="O30" i="6"/>
  <c r="O4" i="6" s="1"/>
  <c r="O15" i="6" s="1"/>
  <c r="Q26" i="4"/>
  <c r="P30" i="8"/>
  <c r="P4" i="8" s="1"/>
  <c r="P17" i="8" s="1"/>
  <c r="M27" i="4"/>
  <c r="M26" i="4"/>
  <c r="M28" i="4"/>
  <c r="AA26" i="4"/>
  <c r="AA27" i="4"/>
  <c r="O30" i="8"/>
  <c r="O4" i="8" s="1"/>
  <c r="O13" i="8" s="1"/>
  <c r="W30" i="4"/>
  <c r="W4" i="4" s="1"/>
  <c r="W16" i="4" s="1"/>
  <c r="AF30" i="8"/>
  <c r="AF4" i="8" s="1"/>
  <c r="I30" i="6"/>
  <c r="I4" i="6" s="1"/>
  <c r="I17" i="6" s="1"/>
  <c r="H30" i="6"/>
  <c r="H4" i="6" s="1"/>
  <c r="H15" i="6" s="1"/>
  <c r="L27" i="4"/>
  <c r="L26" i="4"/>
  <c r="L28" i="4"/>
  <c r="I15" i="4"/>
  <c r="I18" i="4" s="1"/>
  <c r="I23" i="4" s="1"/>
  <c r="AP13" i="3"/>
  <c r="AD30" i="8"/>
  <c r="AD4" i="8" s="1"/>
  <c r="AD15" i="8" s="1"/>
  <c r="K26" i="4"/>
  <c r="K28" i="4"/>
  <c r="K27" i="4"/>
  <c r="AF15" i="6"/>
  <c r="AA28" i="4"/>
  <c r="D17" i="6"/>
  <c r="D13" i="6"/>
  <c r="D16" i="6"/>
  <c r="D15" i="6"/>
  <c r="O13" i="6"/>
  <c r="O16" i="6"/>
  <c r="O17" i="6"/>
  <c r="AL16" i="6"/>
  <c r="AL17" i="6"/>
  <c r="AL13" i="6"/>
  <c r="AL15" i="6"/>
  <c r="E17" i="6"/>
  <c r="E13" i="6"/>
  <c r="E16" i="6"/>
  <c r="T17" i="4"/>
  <c r="T15" i="4"/>
  <c r="AA16" i="8"/>
  <c r="AA13" i="8"/>
  <c r="AA15" i="8"/>
  <c r="AA17" i="8"/>
  <c r="O17" i="8"/>
  <c r="W15" i="4"/>
  <c r="W13" i="4"/>
  <c r="W17" i="4"/>
  <c r="K16" i="8"/>
  <c r="K15" i="8"/>
  <c r="K13" i="8"/>
  <c r="K17" i="8"/>
  <c r="AL18" i="4"/>
  <c r="AL23" i="4" s="1"/>
  <c r="AL19" i="4"/>
  <c r="E16" i="4"/>
  <c r="E17" i="4"/>
  <c r="E13" i="4"/>
  <c r="E15" i="4"/>
  <c r="AI16" i="4"/>
  <c r="AI17" i="4"/>
  <c r="AI13" i="4"/>
  <c r="AI15" i="4"/>
  <c r="AM15" i="8"/>
  <c r="AM16" i="8"/>
  <c r="AM17" i="8"/>
  <c r="AM13" i="8"/>
  <c r="H16" i="4"/>
  <c r="H15" i="4"/>
  <c r="H13" i="4"/>
  <c r="H17" i="4"/>
  <c r="J30" i="8"/>
  <c r="J4" i="8" s="1"/>
  <c r="AL30" i="8"/>
  <c r="AL4" i="8" s="1"/>
  <c r="S13" i="6"/>
  <c r="S16" i="6"/>
  <c r="V30" i="8"/>
  <c r="V4" i="8" s="1"/>
  <c r="X16" i="4"/>
  <c r="X13" i="4"/>
  <c r="X17" i="4"/>
  <c r="X15" i="4"/>
  <c r="O16" i="4"/>
  <c r="O13" i="4"/>
  <c r="AM16" i="4"/>
  <c r="AM13" i="4"/>
  <c r="AM17" i="4"/>
  <c r="AM15" i="4"/>
  <c r="AB15" i="8"/>
  <c r="AB13" i="8"/>
  <c r="AB16" i="8"/>
  <c r="AB17" i="8"/>
  <c r="K30" i="6"/>
  <c r="K4" i="6" s="1"/>
  <c r="L30" i="8"/>
  <c r="L4" i="8" s="1"/>
  <c r="Q30" i="8"/>
  <c r="Q4" i="8" s="1"/>
  <c r="F16" i="6"/>
  <c r="F17" i="6"/>
  <c r="F13" i="6"/>
  <c r="N30" i="6"/>
  <c r="N4" i="6" s="1"/>
  <c r="M30" i="8"/>
  <c r="M4" i="8" s="1"/>
  <c r="AM18" i="6"/>
  <c r="AM23" i="6" s="1"/>
  <c r="AM19" i="6"/>
  <c r="AO18" i="6"/>
  <c r="AO23" i="6" s="1"/>
  <c r="AO19" i="6"/>
  <c r="E16" i="8"/>
  <c r="E17" i="8"/>
  <c r="E13" i="8"/>
  <c r="E15" i="8"/>
  <c r="AE16" i="8"/>
  <c r="AE13" i="8"/>
  <c r="AE15" i="8"/>
  <c r="AE17" i="8"/>
  <c r="AH30" i="4"/>
  <c r="AH4" i="4" s="1"/>
  <c r="C18" i="8"/>
  <c r="C19" i="8"/>
  <c r="AH16" i="6"/>
  <c r="AH17" i="6"/>
  <c r="AH13" i="6"/>
  <c r="AH15" i="6"/>
  <c r="Z15" i="8"/>
  <c r="Z13" i="8"/>
  <c r="Z16" i="8"/>
  <c r="Z17" i="8"/>
  <c r="AI18" i="6"/>
  <c r="AI19" i="6"/>
  <c r="S15" i="8"/>
  <c r="S16" i="8"/>
  <c r="S13" i="8"/>
  <c r="S17" i="8"/>
  <c r="AD17" i="4"/>
  <c r="H17" i="8"/>
  <c r="H13" i="8"/>
  <c r="H16" i="8"/>
  <c r="H15" i="8"/>
  <c r="S16" i="4"/>
  <c r="S15" i="4"/>
  <c r="S17" i="4"/>
  <c r="S13" i="4"/>
  <c r="AK18" i="4"/>
  <c r="AK23" i="4" s="1"/>
  <c r="AK19" i="4"/>
  <c r="T30" i="8"/>
  <c r="T4" i="8" s="1"/>
  <c r="AD30" i="6"/>
  <c r="AD4" i="6" s="1"/>
  <c r="Q17" i="6"/>
  <c r="Q13" i="6"/>
  <c r="M30" i="6"/>
  <c r="M4" i="6" s="1"/>
  <c r="J16" i="4"/>
  <c r="J13" i="4"/>
  <c r="J17" i="4"/>
  <c r="J15" i="4"/>
  <c r="AB18" i="4"/>
  <c r="AB23" i="4" s="1"/>
  <c r="AB19" i="4"/>
  <c r="Z13" i="4"/>
  <c r="Z15" i="4"/>
  <c r="N30" i="8"/>
  <c r="N4" i="8" s="1"/>
  <c r="AG30" i="8"/>
  <c r="AG4" i="8" s="1"/>
  <c r="U30" i="8"/>
  <c r="U4" i="8" s="1"/>
  <c r="G30" i="8"/>
  <c r="G4" i="8" s="1"/>
  <c r="AC15" i="6"/>
  <c r="AC16" i="6"/>
  <c r="AC17" i="6"/>
  <c r="AC13" i="6"/>
  <c r="C27" i="4"/>
  <c r="C28" i="4"/>
  <c r="C26" i="4"/>
  <c r="W18" i="6"/>
  <c r="W23" i="6" s="1"/>
  <c r="W19" i="6"/>
  <c r="T17" i="6"/>
  <c r="T13" i="6"/>
  <c r="T16" i="6"/>
  <c r="T15" i="6"/>
  <c r="X18" i="6"/>
  <c r="X23" i="6" s="1"/>
  <c r="X19" i="6"/>
  <c r="Q15" i="6"/>
  <c r="AN18" i="6"/>
  <c r="AN23" i="6" s="1"/>
  <c r="AI23" i="6"/>
  <c r="AF15" i="8"/>
  <c r="AF13" i="8"/>
  <c r="AF16" i="8"/>
  <c r="AF17" i="8"/>
  <c r="AB19" i="6"/>
  <c r="AA16" i="6"/>
  <c r="AA15" i="6"/>
  <c r="AA13" i="6"/>
  <c r="AA17" i="6"/>
  <c r="P15" i="8"/>
  <c r="AO13" i="8"/>
  <c r="AO16" i="8"/>
  <c r="AO17" i="8"/>
  <c r="AO15" i="8"/>
  <c r="AC16" i="4"/>
  <c r="AC13" i="4"/>
  <c r="AC17" i="4"/>
  <c r="AC15" i="4"/>
  <c r="P17" i="6"/>
  <c r="P13" i="6"/>
  <c r="P16" i="6"/>
  <c r="AN16" i="4"/>
  <c r="AN13" i="4"/>
  <c r="AN15" i="4"/>
  <c r="AN17" i="4"/>
  <c r="V16" i="4"/>
  <c r="V13" i="4"/>
  <c r="V15" i="4"/>
  <c r="V17" i="4"/>
  <c r="AO16" i="4"/>
  <c r="AO13" i="4"/>
  <c r="AO15" i="4"/>
  <c r="AO17" i="4"/>
  <c r="F17" i="8"/>
  <c r="F13" i="8"/>
  <c r="F16" i="8"/>
  <c r="F15" i="8"/>
  <c r="X13" i="8"/>
  <c r="X17" i="8"/>
  <c r="X16" i="8"/>
  <c r="X15" i="8"/>
  <c r="I30" i="8"/>
  <c r="I4" i="8" s="1"/>
  <c r="H17" i="6"/>
  <c r="H13" i="6"/>
  <c r="H16" i="6"/>
  <c r="V16" i="6"/>
  <c r="G16" i="4"/>
  <c r="G17" i="4"/>
  <c r="G15" i="4"/>
  <c r="G13" i="4"/>
  <c r="AF16" i="4"/>
  <c r="AF15" i="4"/>
  <c r="AF13" i="4"/>
  <c r="AF17" i="4"/>
  <c r="W15" i="8"/>
  <c r="W16" i="8"/>
  <c r="W17" i="8"/>
  <c r="W13" i="8"/>
  <c r="AK15" i="8"/>
  <c r="AK13" i="8"/>
  <c r="AK16" i="8"/>
  <c r="AK17" i="8"/>
  <c r="G30" i="6"/>
  <c r="G4" i="6" s="1"/>
  <c r="Z30" i="6"/>
  <c r="Z4" i="6" s="1"/>
  <c r="D30" i="8"/>
  <c r="D4" i="8" s="1"/>
  <c r="AI16" i="8"/>
  <c r="AI13" i="8"/>
  <c r="AI15" i="8"/>
  <c r="AI17" i="8"/>
  <c r="J16" i="6"/>
  <c r="J17" i="6"/>
  <c r="J13" i="6"/>
  <c r="AH15" i="8" l="1"/>
  <c r="O16" i="8"/>
  <c r="AN16" i="8"/>
  <c r="AN18" i="8" s="1"/>
  <c r="AN23" i="8" s="1"/>
  <c r="AN17" i="8"/>
  <c r="AN13" i="8"/>
  <c r="P16" i="8"/>
  <c r="O15" i="8"/>
  <c r="P13" i="8"/>
  <c r="M30" i="4"/>
  <c r="M4" i="4" s="1"/>
  <c r="Z16" i="4"/>
  <c r="Q30" i="4"/>
  <c r="Q4" i="4" s="1"/>
  <c r="Q16" i="4" s="1"/>
  <c r="Q18" i="4" s="1"/>
  <c r="AE23" i="4"/>
  <c r="AA30" i="4"/>
  <c r="AA4" i="4" s="1"/>
  <c r="AA17" i="4" s="1"/>
  <c r="F15" i="4"/>
  <c r="F17" i="4"/>
  <c r="F13" i="4"/>
  <c r="I19" i="4"/>
  <c r="S15" i="6"/>
  <c r="U13" i="6"/>
  <c r="I16" i="6"/>
  <c r="V13" i="6"/>
  <c r="U17" i="6"/>
  <c r="I13" i="6"/>
  <c r="AK18" i="6"/>
  <c r="AK23" i="6" s="1"/>
  <c r="AK22" i="6" s="1"/>
  <c r="AQ30" i="6"/>
  <c r="U15" i="6"/>
  <c r="I15" i="6"/>
  <c r="I18" i="6" s="1"/>
  <c r="I23" i="6" s="1"/>
  <c r="AE18" i="6"/>
  <c r="AE23" i="6" s="1"/>
  <c r="AE22" i="6" s="1"/>
  <c r="V17" i="6"/>
  <c r="V18" i="6" s="1"/>
  <c r="V23" i="6" s="1"/>
  <c r="Q13" i="4"/>
  <c r="Q15" i="4"/>
  <c r="Q17" i="4"/>
  <c r="AA16" i="4"/>
  <c r="AA15" i="4"/>
  <c r="AA13" i="4"/>
  <c r="U18" i="4"/>
  <c r="U23" i="4" s="1"/>
  <c r="U22" i="4" s="1"/>
  <c r="U21" i="4" s="1"/>
  <c r="U32" i="4" s="1"/>
  <c r="U33" i="4" s="1"/>
  <c r="U19" i="4"/>
  <c r="D30" i="4"/>
  <c r="D4" i="4" s="1"/>
  <c r="AE19" i="4"/>
  <c r="AC15" i="8"/>
  <c r="L30" i="4"/>
  <c r="L4" i="4" s="1"/>
  <c r="L16" i="6"/>
  <c r="AH17" i="8"/>
  <c r="AD15" i="4"/>
  <c r="AD18" i="4" s="1"/>
  <c r="AD23" i="4" s="1"/>
  <c r="AC16" i="8"/>
  <c r="AC18" i="8" s="1"/>
  <c r="AC23" i="8" s="1"/>
  <c r="AF23" i="6"/>
  <c r="AF22" i="6" s="1"/>
  <c r="AF21" i="6" s="1"/>
  <c r="AF32" i="6" s="1"/>
  <c r="AF33" i="6" s="1"/>
  <c r="AE19" i="6"/>
  <c r="L15" i="6"/>
  <c r="L18" i="6" s="1"/>
  <c r="L13" i="6"/>
  <c r="AH16" i="8"/>
  <c r="AD13" i="4"/>
  <c r="AD17" i="8"/>
  <c r="AC17" i="8"/>
  <c r="N19" i="4"/>
  <c r="T13" i="4"/>
  <c r="AF18" i="6"/>
  <c r="AF19" i="6"/>
  <c r="AD16" i="8"/>
  <c r="AD18" i="8" s="1"/>
  <c r="AD23" i="8" s="1"/>
  <c r="AG30" i="4"/>
  <c r="AG4" i="4" s="1"/>
  <c r="AG19" i="6"/>
  <c r="O15" i="4"/>
  <c r="O18" i="4" s="1"/>
  <c r="O23" i="4" s="1"/>
  <c r="AD13" i="8"/>
  <c r="K30" i="4"/>
  <c r="K4" i="4" s="1"/>
  <c r="N18" i="4"/>
  <c r="N23" i="4" s="1"/>
  <c r="N22" i="4" s="1"/>
  <c r="AB22" i="6"/>
  <c r="X22" i="6"/>
  <c r="AM22" i="6"/>
  <c r="AB22" i="4"/>
  <c r="J18" i="6"/>
  <c r="J23" i="6" s="1"/>
  <c r="J19" i="6"/>
  <c r="V18" i="4"/>
  <c r="V23" i="4" s="1"/>
  <c r="V19" i="4"/>
  <c r="T18" i="6"/>
  <c r="T23" i="6" s="1"/>
  <c r="T19" i="6"/>
  <c r="G16" i="8"/>
  <c r="G13" i="8"/>
  <c r="G17" i="8"/>
  <c r="G15" i="8"/>
  <c r="AD19" i="4"/>
  <c r="S18" i="8"/>
  <c r="S23" i="8" s="1"/>
  <c r="S19" i="8"/>
  <c r="AO22" i="6"/>
  <c r="AH16" i="4"/>
  <c r="AH17" i="4"/>
  <c r="AH13" i="4"/>
  <c r="AH15" i="4"/>
  <c r="E18" i="8"/>
  <c r="E23" i="8" s="1"/>
  <c r="E19" i="8"/>
  <c r="L17" i="8"/>
  <c r="L13" i="8"/>
  <c r="L15" i="8"/>
  <c r="L16" i="8"/>
  <c r="K13" i="6"/>
  <c r="K16" i="6"/>
  <c r="K17" i="6"/>
  <c r="K15" i="6"/>
  <c r="X18" i="4"/>
  <c r="X19" i="4"/>
  <c r="J17" i="8"/>
  <c r="J13" i="8"/>
  <c r="J16" i="8"/>
  <c r="J15" i="8"/>
  <c r="AM18" i="8"/>
  <c r="AM23" i="8" s="1"/>
  <c r="AM19" i="8"/>
  <c r="E18" i="4"/>
  <c r="E19" i="4"/>
  <c r="AC19" i="8"/>
  <c r="Z16" i="6"/>
  <c r="Z15" i="6"/>
  <c r="Z17" i="6"/>
  <c r="Z13" i="6"/>
  <c r="F18" i="8"/>
  <c r="F23" i="8" s="1"/>
  <c r="F19" i="8"/>
  <c r="AL22" i="4"/>
  <c r="AN22" i="6"/>
  <c r="AI18" i="8"/>
  <c r="AI23" i="8" s="1"/>
  <c r="AI19" i="8"/>
  <c r="G13" i="6"/>
  <c r="G16" i="6"/>
  <c r="G17" i="6"/>
  <c r="G15" i="6"/>
  <c r="W18" i="8"/>
  <c r="W23" i="8" s="1"/>
  <c r="W19" i="8"/>
  <c r="H18" i="6"/>
  <c r="H23" i="6" s="1"/>
  <c r="H19" i="6"/>
  <c r="AH18" i="8"/>
  <c r="AH23" i="8" s="1"/>
  <c r="AH19" i="8"/>
  <c r="AF18" i="8"/>
  <c r="AF19" i="8"/>
  <c r="AG22" i="6"/>
  <c r="U15" i="8"/>
  <c r="U13" i="8"/>
  <c r="U16" i="8"/>
  <c r="U17" i="8"/>
  <c r="AK22" i="4"/>
  <c r="Z18" i="8"/>
  <c r="Z23" i="8" s="1"/>
  <c r="Z19" i="8"/>
  <c r="AH18" i="6"/>
  <c r="AH23" i="6" s="1"/>
  <c r="AH19" i="6"/>
  <c r="AE22" i="4"/>
  <c r="S18" i="6"/>
  <c r="S19" i="6"/>
  <c r="H18" i="4"/>
  <c r="H23" i="4" s="1"/>
  <c r="H19" i="4"/>
  <c r="E23" i="4"/>
  <c r="K18" i="8"/>
  <c r="K23" i="8" s="1"/>
  <c r="K19" i="8"/>
  <c r="AA18" i="8"/>
  <c r="AA19" i="8"/>
  <c r="U18" i="6"/>
  <c r="U23" i="6" s="1"/>
  <c r="U19" i="6"/>
  <c r="O18" i="6"/>
  <c r="O23" i="6" s="1"/>
  <c r="O19" i="6"/>
  <c r="D18" i="6"/>
  <c r="D19" i="6"/>
  <c r="D17" i="8"/>
  <c r="D13" i="8"/>
  <c r="D16" i="8"/>
  <c r="D15" i="8"/>
  <c r="G18" i="4"/>
  <c r="G23" i="4" s="1"/>
  <c r="G19" i="4"/>
  <c r="AN18" i="4"/>
  <c r="AN23" i="4" s="1"/>
  <c r="AN19" i="4"/>
  <c r="F18" i="4"/>
  <c r="F23" i="4" s="1"/>
  <c r="F19" i="4"/>
  <c r="AC18" i="4"/>
  <c r="AC23" i="4" s="1"/>
  <c r="AC19" i="4"/>
  <c r="AO18" i="8"/>
  <c r="AO23" i="8" s="1"/>
  <c r="AO19" i="8"/>
  <c r="AI22" i="6"/>
  <c r="C30" i="4"/>
  <c r="C4" i="4" s="1"/>
  <c r="AC18" i="6"/>
  <c r="AC23" i="6" s="1"/>
  <c r="AC19" i="6"/>
  <c r="AG13" i="8"/>
  <c r="AG17" i="8"/>
  <c r="AG16" i="8"/>
  <c r="AG15" i="8"/>
  <c r="J23" i="4"/>
  <c r="M17" i="6"/>
  <c r="M13" i="6"/>
  <c r="M16" i="6"/>
  <c r="M15" i="6"/>
  <c r="AD16" i="6"/>
  <c r="AD17" i="6"/>
  <c r="AD13" i="6"/>
  <c r="AD15" i="6"/>
  <c r="S18" i="4"/>
  <c r="S23" i="4" s="1"/>
  <c r="S19" i="4"/>
  <c r="H18" i="8"/>
  <c r="H23" i="8" s="1"/>
  <c r="H19" i="8"/>
  <c r="M16" i="8"/>
  <c r="M15" i="8"/>
  <c r="M13" i="8"/>
  <c r="M17" i="8"/>
  <c r="F18" i="6"/>
  <c r="F23" i="6" s="1"/>
  <c r="F19" i="6"/>
  <c r="AB18" i="8"/>
  <c r="AB23" i="8" s="1"/>
  <c r="AB19" i="8"/>
  <c r="S23" i="6"/>
  <c r="AD19" i="8"/>
  <c r="W18" i="4"/>
  <c r="W23" i="4" s="1"/>
  <c r="W19" i="4"/>
  <c r="T18" i="4"/>
  <c r="T23" i="4" s="1"/>
  <c r="T19" i="4"/>
  <c r="E18" i="6"/>
  <c r="E23" i="6" s="1"/>
  <c r="E19" i="6"/>
  <c r="P21" i="4"/>
  <c r="P32" i="4" s="1"/>
  <c r="P33" i="4" s="1"/>
  <c r="D23" i="6"/>
  <c r="AF18" i="4"/>
  <c r="AF23" i="4" s="1"/>
  <c r="AF19" i="4"/>
  <c r="I16" i="8"/>
  <c r="I15" i="8"/>
  <c r="I13" i="8"/>
  <c r="I17" i="8"/>
  <c r="AK18" i="8"/>
  <c r="AK23" i="8" s="1"/>
  <c r="AK19" i="8"/>
  <c r="W22" i="6"/>
  <c r="X18" i="8"/>
  <c r="X23" i="8" s="1"/>
  <c r="X19" i="8"/>
  <c r="AO18" i="4"/>
  <c r="AO23" i="4" s="1"/>
  <c r="AO19" i="4"/>
  <c r="P18" i="6"/>
  <c r="P23" i="6" s="1"/>
  <c r="P19" i="6"/>
  <c r="P18" i="8"/>
  <c r="P23" i="8" s="1"/>
  <c r="P19" i="8"/>
  <c r="AA18" i="6"/>
  <c r="AA23" i="6" s="1"/>
  <c r="AA19" i="6"/>
  <c r="AN19" i="8"/>
  <c r="AF23" i="8"/>
  <c r="C22" i="8"/>
  <c r="N15" i="8"/>
  <c r="N13" i="8"/>
  <c r="N16" i="8"/>
  <c r="N17" i="8"/>
  <c r="Z18" i="4"/>
  <c r="Z23" i="4" s="1"/>
  <c r="Z19" i="4"/>
  <c r="J18" i="4"/>
  <c r="J19" i="4"/>
  <c r="Q18" i="6"/>
  <c r="Q23" i="6" s="1"/>
  <c r="Q19" i="6"/>
  <c r="T13" i="8"/>
  <c r="T17" i="8"/>
  <c r="T16" i="8"/>
  <c r="T15" i="8"/>
  <c r="I22" i="4"/>
  <c r="AE18" i="8"/>
  <c r="AE23" i="8" s="1"/>
  <c r="AE19" i="8"/>
  <c r="N16" i="6"/>
  <c r="N17" i="6"/>
  <c r="N13" i="6"/>
  <c r="N15" i="6"/>
  <c r="Q13" i="8"/>
  <c r="Q17" i="8"/>
  <c r="Q16" i="8"/>
  <c r="Q15" i="8"/>
  <c r="AM18" i="4"/>
  <c r="AM23" i="4" s="1"/>
  <c r="AM19" i="4"/>
  <c r="X23" i="4"/>
  <c r="V13" i="8"/>
  <c r="V17" i="8"/>
  <c r="V16" i="8"/>
  <c r="V15" i="8"/>
  <c r="AL13" i="8"/>
  <c r="AL17" i="8"/>
  <c r="AL16" i="8"/>
  <c r="AL15" i="8"/>
  <c r="AI18" i="4"/>
  <c r="AI23" i="4" s="1"/>
  <c r="AI19" i="4"/>
  <c r="O18" i="8"/>
  <c r="O23" i="8" s="1"/>
  <c r="O19" i="8"/>
  <c r="AA23" i="8"/>
  <c r="AL18" i="6"/>
  <c r="AL23" i="6" s="1"/>
  <c r="AL19" i="6"/>
  <c r="AA19" i="4" l="1"/>
  <c r="M15" i="4"/>
  <c r="M16" i="4"/>
  <c r="M17" i="4"/>
  <c r="M13" i="4"/>
  <c r="C13" i="6"/>
  <c r="C17" i="6"/>
  <c r="C16" i="6"/>
  <c r="C15" i="6"/>
  <c r="V19" i="6"/>
  <c r="L23" i="6"/>
  <c r="L22" i="6" s="1"/>
  <c r="I19" i="6"/>
  <c r="L19" i="6"/>
  <c r="Q23" i="4"/>
  <c r="D15" i="4"/>
  <c r="D16" i="4"/>
  <c r="D13" i="4"/>
  <c r="D17" i="4"/>
  <c r="AG16" i="4"/>
  <c r="AG13" i="4"/>
  <c r="AG15" i="4"/>
  <c r="AG17" i="4"/>
  <c r="O19" i="4"/>
  <c r="Q19" i="4"/>
  <c r="L16" i="4"/>
  <c r="L15" i="4"/>
  <c r="L17" i="4"/>
  <c r="L13" i="4"/>
  <c r="AA18" i="4"/>
  <c r="AA23" i="4" s="1"/>
  <c r="K16" i="4"/>
  <c r="K17" i="4"/>
  <c r="K15" i="4"/>
  <c r="K13" i="4"/>
  <c r="AE22" i="8"/>
  <c r="P22" i="8"/>
  <c r="W22" i="8"/>
  <c r="I22" i="6"/>
  <c r="AO22" i="4"/>
  <c r="AF22" i="4"/>
  <c r="AC22" i="4"/>
  <c r="AN22" i="4"/>
  <c r="V22" i="6"/>
  <c r="O22" i="6"/>
  <c r="AM22" i="4"/>
  <c r="AA22" i="6"/>
  <c r="P22" i="6"/>
  <c r="F22" i="6"/>
  <c r="AC22" i="6"/>
  <c r="AI22" i="8"/>
  <c r="AL22" i="6"/>
  <c r="O22" i="8"/>
  <c r="AI22" i="4"/>
  <c r="Q22" i="6"/>
  <c r="Z22" i="4"/>
  <c r="AN22" i="8"/>
  <c r="X22" i="8"/>
  <c r="AK22" i="8"/>
  <c r="S22" i="4"/>
  <c r="AO22" i="8"/>
  <c r="F22" i="4"/>
  <c r="AH22" i="6"/>
  <c r="AK21" i="6"/>
  <c r="AK32" i="6" s="1"/>
  <c r="AK33" i="6"/>
  <c r="K22" i="8"/>
  <c r="AM22" i="8"/>
  <c r="J22" i="4"/>
  <c r="T22" i="4"/>
  <c r="AG21" i="6"/>
  <c r="AG32" i="6" s="1"/>
  <c r="AG33" i="6" s="1"/>
  <c r="F22" i="8"/>
  <c r="W22" i="4"/>
  <c r="K18" i="6"/>
  <c r="K19" i="6"/>
  <c r="V18" i="8"/>
  <c r="V23" i="8" s="1"/>
  <c r="V19" i="8"/>
  <c r="Q18" i="8"/>
  <c r="Q23" i="8" s="1"/>
  <c r="Q19" i="8"/>
  <c r="AD22" i="4"/>
  <c r="N18" i="8"/>
  <c r="N23" i="8" s="1"/>
  <c r="N19" i="8"/>
  <c r="G22" i="4"/>
  <c r="S22" i="6"/>
  <c r="AD18" i="6"/>
  <c r="AD23" i="6" s="1"/>
  <c r="AD19" i="6"/>
  <c r="Q22" i="4"/>
  <c r="D18" i="8"/>
  <c r="D23" i="8" s="1"/>
  <c r="D19" i="8"/>
  <c r="E22" i="8"/>
  <c r="U18" i="8"/>
  <c r="U23" i="8" s="1"/>
  <c r="U19" i="8"/>
  <c r="T22" i="6"/>
  <c r="AN21" i="6"/>
  <c r="AN32" i="6" s="1"/>
  <c r="AN33" i="6" s="1"/>
  <c r="G18" i="8"/>
  <c r="G23" i="8" s="1"/>
  <c r="G19" i="8"/>
  <c r="T18" i="8"/>
  <c r="T23" i="8" s="1"/>
  <c r="T19" i="8"/>
  <c r="C21" i="8"/>
  <c r="C32" i="8" s="1"/>
  <c r="C33" i="8" s="1"/>
  <c r="I18" i="8"/>
  <c r="I23" i="8" s="1"/>
  <c r="I19" i="8"/>
  <c r="AG18" i="8"/>
  <c r="AG23" i="8" s="1"/>
  <c r="AG19" i="8"/>
  <c r="AL21" i="4"/>
  <c r="AL32" i="4" s="1"/>
  <c r="AL33" i="4" s="1"/>
  <c r="J18" i="8"/>
  <c r="J23" i="8" s="1"/>
  <c r="J19" i="8"/>
  <c r="AB22" i="8"/>
  <c r="E22" i="6"/>
  <c r="H22" i="8"/>
  <c r="U22" i="6"/>
  <c r="AI21" i="6"/>
  <c r="AI32" i="6" s="1"/>
  <c r="AI33" i="6" s="1"/>
  <c r="H22" i="6"/>
  <c r="AE21" i="4"/>
  <c r="AE32" i="4" s="1"/>
  <c r="AE33" i="4" s="1"/>
  <c r="L18" i="8"/>
  <c r="L19" i="8"/>
  <c r="AE21" i="6"/>
  <c r="AE32" i="6" s="1"/>
  <c r="AE33" i="6"/>
  <c r="X21" i="6"/>
  <c r="X32" i="6" s="1"/>
  <c r="X33" i="6" s="1"/>
  <c r="AO21" i="6"/>
  <c r="AO32" i="6" s="1"/>
  <c r="AO33" i="6"/>
  <c r="AA22" i="8"/>
  <c r="AH22" i="8"/>
  <c r="N21" i="4"/>
  <c r="N32" i="4" s="1"/>
  <c r="N33" i="4" s="1"/>
  <c r="AK21" i="4"/>
  <c r="AK32" i="4" s="1"/>
  <c r="AK33" i="4" s="1"/>
  <c r="AD22" i="8"/>
  <c r="AL18" i="8"/>
  <c r="AL23" i="8" s="1"/>
  <c r="AL19" i="8"/>
  <c r="X22" i="4"/>
  <c r="N19" i="6"/>
  <c r="N18" i="6"/>
  <c r="N23" i="6" s="1"/>
  <c r="Z22" i="8"/>
  <c r="S22" i="8"/>
  <c r="I21" i="4"/>
  <c r="I32" i="4" s="1"/>
  <c r="I33" i="4" s="1"/>
  <c r="AF22" i="8"/>
  <c r="W21" i="6"/>
  <c r="W32" i="6" s="1"/>
  <c r="W33" i="6" s="1"/>
  <c r="D22" i="6"/>
  <c r="AC22" i="8"/>
  <c r="H22" i="4"/>
  <c r="O22" i="4"/>
  <c r="M18" i="8"/>
  <c r="M23" i="8" s="1"/>
  <c r="M19" i="8"/>
  <c r="M18" i="6"/>
  <c r="M23" i="6" s="1"/>
  <c r="M19" i="6"/>
  <c r="C16" i="4"/>
  <c r="C17" i="4"/>
  <c r="C15" i="4"/>
  <c r="C13" i="4"/>
  <c r="V22" i="4"/>
  <c r="J22" i="6"/>
  <c r="E22" i="4"/>
  <c r="G18" i="6"/>
  <c r="G23" i="6" s="1"/>
  <c r="G19" i="6"/>
  <c r="Z18" i="6"/>
  <c r="Z23" i="6" s="1"/>
  <c r="Z19" i="6"/>
  <c r="K23" i="6"/>
  <c r="L23" i="8"/>
  <c r="AH18" i="4"/>
  <c r="AH23" i="4" s="1"/>
  <c r="AH19" i="4"/>
  <c r="AB21" i="4"/>
  <c r="AB32" i="4" s="1"/>
  <c r="AB33" i="4" s="1"/>
  <c r="AM21" i="6"/>
  <c r="AM32" i="6" s="1"/>
  <c r="AM33" i="6"/>
  <c r="AB21" i="6"/>
  <c r="AB32" i="6" s="1"/>
  <c r="AB33" i="6" s="1"/>
  <c r="M18" i="4" l="1"/>
  <c r="M23" i="4" s="1"/>
  <c r="M22" i="4" s="1"/>
  <c r="M19" i="4"/>
  <c r="C18" i="6"/>
  <c r="C23" i="6" s="1"/>
  <c r="C19" i="6"/>
  <c r="AA22" i="4"/>
  <c r="AA21" i="4" s="1"/>
  <c r="AA32" i="4"/>
  <c r="AA33" i="4" s="1"/>
  <c r="K19" i="4"/>
  <c r="K18" i="4"/>
  <c r="K23" i="4" s="1"/>
  <c r="K22" i="4" s="1"/>
  <c r="AG18" i="4"/>
  <c r="AG23" i="4" s="1"/>
  <c r="AG22" i="4" s="1"/>
  <c r="AG19" i="4"/>
  <c r="L23" i="4"/>
  <c r="L22" i="4" s="1"/>
  <c r="L21" i="4" s="1"/>
  <c r="L32" i="4" s="1"/>
  <c r="L33" i="4" s="1"/>
  <c r="D23" i="4"/>
  <c r="D22" i="4" s="1"/>
  <c r="L18" i="4"/>
  <c r="L19" i="4"/>
  <c r="D18" i="4"/>
  <c r="D19" i="4"/>
  <c r="AH22" i="4"/>
  <c r="Z22" i="6"/>
  <c r="N22" i="6"/>
  <c r="AL22" i="8"/>
  <c r="J22" i="8"/>
  <c r="D22" i="8"/>
  <c r="M22" i="8"/>
  <c r="I22" i="8"/>
  <c r="U22" i="8"/>
  <c r="V22" i="8"/>
  <c r="G22" i="6"/>
  <c r="M22" i="6"/>
  <c r="AG22" i="8"/>
  <c r="AD22" i="6"/>
  <c r="AC21" i="8"/>
  <c r="AC32" i="8" s="1"/>
  <c r="AC33" i="8"/>
  <c r="L22" i="8"/>
  <c r="E21" i="4"/>
  <c r="E32" i="4" s="1"/>
  <c r="E33" i="4" s="1"/>
  <c r="V21" i="4"/>
  <c r="V32" i="4" s="1"/>
  <c r="V33" i="4" s="1"/>
  <c r="C18" i="4"/>
  <c r="C23" i="4" s="1"/>
  <c r="C19" i="4"/>
  <c r="G21" i="4"/>
  <c r="G32" i="4" s="1"/>
  <c r="G33" i="4" s="1"/>
  <c r="K21" i="8"/>
  <c r="K32" i="8" s="1"/>
  <c r="K33" i="8" s="1"/>
  <c r="AH21" i="6"/>
  <c r="AH32" i="6" s="1"/>
  <c r="AH33" i="6" s="1"/>
  <c r="G22" i="8"/>
  <c r="H21" i="4"/>
  <c r="H32" i="4" s="1"/>
  <c r="H33" i="4" s="1"/>
  <c r="D21" i="6"/>
  <c r="D32" i="6" s="1"/>
  <c r="D33" i="6" s="1"/>
  <c r="AF21" i="8"/>
  <c r="AF32" i="8" s="1"/>
  <c r="AF33" i="8" s="1"/>
  <c r="S21" i="8"/>
  <c r="S32" i="8" s="1"/>
  <c r="S33" i="8" s="1"/>
  <c r="AH21" i="8"/>
  <c r="AH32" i="8" s="1"/>
  <c r="AH33" i="8" s="1"/>
  <c r="AB21" i="8"/>
  <c r="AB32" i="8" s="1"/>
  <c r="AB33" i="8" s="1"/>
  <c r="S21" i="6"/>
  <c r="S32" i="6" s="1"/>
  <c r="S33" i="6"/>
  <c r="AD21" i="4"/>
  <c r="AD32" i="4" s="1"/>
  <c r="AD33" i="4" s="1"/>
  <c r="W21" i="4"/>
  <c r="W32" i="4" s="1"/>
  <c r="W33" i="4" s="1"/>
  <c r="L21" i="6"/>
  <c r="L32" i="6" s="1"/>
  <c r="L33" i="6" s="1"/>
  <c r="AO21" i="8"/>
  <c r="AO32" i="8" s="1"/>
  <c r="AO33" i="8" s="1"/>
  <c r="AK21" i="8"/>
  <c r="AK32" i="8" s="1"/>
  <c r="AK33" i="8" s="1"/>
  <c r="AN21" i="8"/>
  <c r="AN32" i="8" s="1"/>
  <c r="AN33" i="8" s="1"/>
  <c r="Q21" i="6"/>
  <c r="Q32" i="6" s="1"/>
  <c r="Q33" i="6" s="1"/>
  <c r="O21" i="8"/>
  <c r="O32" i="8" s="1"/>
  <c r="O33" i="8" s="1"/>
  <c r="AI21" i="8"/>
  <c r="AI32" i="8" s="1"/>
  <c r="AI33" i="8" s="1"/>
  <c r="F21" i="6"/>
  <c r="F32" i="6" s="1"/>
  <c r="F33" i="6" s="1"/>
  <c r="AA21" i="6"/>
  <c r="AA32" i="6" s="1"/>
  <c r="AA33" i="6" s="1"/>
  <c r="O21" i="6"/>
  <c r="O32" i="6" s="1"/>
  <c r="O33" i="6"/>
  <c r="AN21" i="4"/>
  <c r="AN32" i="4" s="1"/>
  <c r="AN33" i="4" s="1"/>
  <c r="AF21" i="4"/>
  <c r="AF32" i="4" s="1"/>
  <c r="AF33" i="4" s="1"/>
  <c r="M21" i="4"/>
  <c r="M32" i="4" s="1"/>
  <c r="M33" i="4" s="1"/>
  <c r="W21" i="8"/>
  <c r="W32" i="8" s="1"/>
  <c r="W33" i="8"/>
  <c r="P21" i="8"/>
  <c r="P32" i="8" s="1"/>
  <c r="P33" i="8" s="1"/>
  <c r="K22" i="6"/>
  <c r="J21" i="6"/>
  <c r="J32" i="6" s="1"/>
  <c r="J33" i="6" s="1"/>
  <c r="N22" i="8"/>
  <c r="AA21" i="8"/>
  <c r="AA32" i="8" s="1"/>
  <c r="AA33" i="8" s="1"/>
  <c r="H21" i="6"/>
  <c r="H32" i="6" s="1"/>
  <c r="H33" i="6"/>
  <c r="AM21" i="8"/>
  <c r="AM32" i="8" s="1"/>
  <c r="AM33" i="8" s="1"/>
  <c r="O21" i="4"/>
  <c r="O32" i="4" s="1"/>
  <c r="O33" i="4"/>
  <c r="Z21" i="8"/>
  <c r="Z32" i="8" s="1"/>
  <c r="Z33" i="8" s="1"/>
  <c r="X21" i="4"/>
  <c r="X32" i="4" s="1"/>
  <c r="X33" i="4" s="1"/>
  <c r="AD21" i="8"/>
  <c r="AD32" i="8" s="1"/>
  <c r="AD33" i="8" s="1"/>
  <c r="U21" i="6"/>
  <c r="U32" i="6" s="1"/>
  <c r="U33" i="6" s="1"/>
  <c r="H21" i="8"/>
  <c r="H32" i="8" s="1"/>
  <c r="H33" i="8" s="1"/>
  <c r="E21" i="6"/>
  <c r="E32" i="6" s="1"/>
  <c r="E33" i="6" s="1"/>
  <c r="Q22" i="8"/>
  <c r="T21" i="6"/>
  <c r="T32" i="6" s="1"/>
  <c r="T33" i="6" s="1"/>
  <c r="E21" i="8"/>
  <c r="E32" i="8" s="1"/>
  <c r="E33" i="8" s="1"/>
  <c r="Q21" i="4"/>
  <c r="Q32" i="4" s="1"/>
  <c r="Q33" i="4" s="1"/>
  <c r="T22" i="8"/>
  <c r="F21" i="8"/>
  <c r="F32" i="8" s="1"/>
  <c r="F33" i="8" s="1"/>
  <c r="T21" i="4"/>
  <c r="T32" i="4" s="1"/>
  <c r="T33" i="4" s="1"/>
  <c r="J21" i="4"/>
  <c r="J32" i="4" s="1"/>
  <c r="J33" i="4" s="1"/>
  <c r="F21" i="4"/>
  <c r="F32" i="4" s="1"/>
  <c r="F33" i="4" s="1"/>
  <c r="S21" i="4"/>
  <c r="S32" i="4" s="1"/>
  <c r="S33" i="4" s="1"/>
  <c r="X21" i="8"/>
  <c r="X32" i="8" s="1"/>
  <c r="X33" i="8" s="1"/>
  <c r="Z21" i="4"/>
  <c r="Z32" i="4" s="1"/>
  <c r="Z33" i="4" s="1"/>
  <c r="AI21" i="4"/>
  <c r="AI32" i="4" s="1"/>
  <c r="AI33" i="4" s="1"/>
  <c r="AL21" i="6"/>
  <c r="AL32" i="6" s="1"/>
  <c r="AL33" i="6" s="1"/>
  <c r="AC21" i="6"/>
  <c r="AC32" i="6" s="1"/>
  <c r="AC33" i="6" s="1"/>
  <c r="P21" i="6"/>
  <c r="P32" i="6" s="1"/>
  <c r="P33" i="6" s="1"/>
  <c r="AM21" i="4"/>
  <c r="AM32" i="4" s="1"/>
  <c r="AM33" i="4" s="1"/>
  <c r="V21" i="6"/>
  <c r="V32" i="6" s="1"/>
  <c r="V33" i="6" s="1"/>
  <c r="AC21" i="4"/>
  <c r="AC32" i="4" s="1"/>
  <c r="AC33" i="4" s="1"/>
  <c r="AO21" i="4"/>
  <c r="AO32" i="4" s="1"/>
  <c r="AO33" i="4" s="1"/>
  <c r="I21" i="6"/>
  <c r="I32" i="6" s="1"/>
  <c r="I33" i="6" s="1"/>
  <c r="AE21" i="8"/>
  <c r="AE32" i="8" s="1"/>
  <c r="AE33" i="8"/>
  <c r="K21" i="4" l="1"/>
  <c r="K32" i="4" s="1"/>
  <c r="K33" i="4" s="1"/>
  <c r="C22" i="6"/>
  <c r="C21" i="6" s="1"/>
  <c r="C32" i="6" s="1"/>
  <c r="C33" i="6" s="1"/>
  <c r="AG21" i="4"/>
  <c r="AG32" i="4" s="1"/>
  <c r="AG33" i="4" s="1"/>
  <c r="D21" i="4"/>
  <c r="D32" i="4" s="1"/>
  <c r="D33" i="4" s="1"/>
  <c r="T21" i="8"/>
  <c r="T32" i="8" s="1"/>
  <c r="T33" i="8" s="1"/>
  <c r="Q21" i="8"/>
  <c r="Q32" i="8" s="1"/>
  <c r="Q33" i="8" s="1"/>
  <c r="G21" i="8"/>
  <c r="G32" i="8" s="1"/>
  <c r="G33" i="8" s="1"/>
  <c r="L21" i="8"/>
  <c r="L32" i="8" s="1"/>
  <c r="L33" i="8" s="1"/>
  <c r="AD21" i="6"/>
  <c r="AD32" i="6" s="1"/>
  <c r="AD33" i="6" s="1"/>
  <c r="M21" i="6"/>
  <c r="M32" i="6" s="1"/>
  <c r="M33" i="6" s="1"/>
  <c r="V21" i="8"/>
  <c r="V32" i="8" s="1"/>
  <c r="V33" i="8" s="1"/>
  <c r="I21" i="8"/>
  <c r="I32" i="8" s="1"/>
  <c r="I33" i="8" s="1"/>
  <c r="D21" i="8"/>
  <c r="D32" i="8" s="1"/>
  <c r="D33" i="8" s="1"/>
  <c r="AL21" i="8"/>
  <c r="AL32" i="8" s="1"/>
  <c r="AL33" i="8" s="1"/>
  <c r="Z21" i="6"/>
  <c r="Z32" i="6" s="1"/>
  <c r="Z33" i="6" s="1"/>
  <c r="N21" i="8"/>
  <c r="N32" i="8" s="1"/>
  <c r="N33" i="8" s="1"/>
  <c r="K21" i="6"/>
  <c r="K32" i="6" s="1"/>
  <c r="K33" i="6" s="1"/>
  <c r="C22" i="4"/>
  <c r="AQ22" i="4" s="1"/>
  <c r="AG21" i="8"/>
  <c r="AG32" i="8" s="1"/>
  <c r="AG33" i="8" s="1"/>
  <c r="G21" i="6"/>
  <c r="U21" i="8"/>
  <c r="U32" i="8" s="1"/>
  <c r="U33" i="8" s="1"/>
  <c r="M21" i="8"/>
  <c r="M32" i="8" s="1"/>
  <c r="M33" i="8" s="1"/>
  <c r="J21" i="8"/>
  <c r="J32" i="8" s="1"/>
  <c r="J33" i="8" s="1"/>
  <c r="N21" i="6"/>
  <c r="N32" i="6" s="1"/>
  <c r="N33" i="6" s="1"/>
  <c r="AH21" i="4"/>
  <c r="AH32" i="4" s="1"/>
  <c r="AH33" i="4" s="1"/>
  <c r="AR33" i="8" l="1"/>
  <c r="AQ33" i="8"/>
  <c r="AS33" i="8"/>
  <c r="AQ22" i="6"/>
  <c r="G32" i="6"/>
  <c r="G33" i="6" s="1"/>
  <c r="AR33" i="6" s="1"/>
  <c r="AQ21" i="6"/>
  <c r="C21" i="4"/>
  <c r="C32" i="4" s="1"/>
  <c r="C33" i="4" s="1"/>
  <c r="AQ33" i="4" l="1"/>
  <c r="AS33" i="4"/>
  <c r="AR33" i="4"/>
  <c r="AS33" i="6"/>
  <c r="AQ33" i="6"/>
</calcChain>
</file>

<file path=xl/sharedStrings.xml><?xml version="1.0" encoding="utf-8"?>
<sst xmlns="http://schemas.openxmlformats.org/spreadsheetml/2006/main" count="440" uniqueCount="90">
  <si>
    <t>Notification_rate</t>
  </si>
  <si>
    <t>TB_treatment_success</t>
  </si>
  <si>
    <t>TB_rapid_progression</t>
  </si>
  <si>
    <t>TB_reactivation_rate</t>
  </si>
  <si>
    <t>TB_mortality</t>
  </si>
  <si>
    <t>TB_diagnosis_rate</t>
  </si>
  <si>
    <t>Immunity</t>
  </si>
  <si>
    <t>Population</t>
  </si>
  <si>
    <t>TB_estimated_incidence</t>
  </si>
  <si>
    <t>TB_estimated_cases</t>
  </si>
  <si>
    <t>Model parameters</t>
  </si>
  <si>
    <t>Parameter description</t>
  </si>
  <si>
    <t>N</t>
  </si>
  <si>
    <t>Population Size</t>
  </si>
  <si>
    <t>beta</t>
  </si>
  <si>
    <t>Transmisison rate (number of individuals (per 100,000) per person-year)</t>
  </si>
  <si>
    <t>phi</t>
  </si>
  <si>
    <t>reactivation rate, per year</t>
  </si>
  <si>
    <t>p</t>
  </si>
  <si>
    <t>Probability of rapid progression, given exposure</t>
  </si>
  <si>
    <t>mu</t>
  </si>
  <si>
    <t>Background mortality rate, per year</t>
  </si>
  <si>
    <t>mu.A</t>
  </si>
  <si>
    <t>Mortality rate among active TB, per year</t>
  </si>
  <si>
    <t>omega</t>
  </si>
  <si>
    <t>TB diagnosis rate, per year</t>
  </si>
  <si>
    <t>tau</t>
  </si>
  <si>
    <t>Probability of treatment success</t>
  </si>
  <si>
    <t>xi</t>
  </si>
  <si>
    <t>Reduction in transmission rates due to immunity imparted from previous infection</t>
  </si>
  <si>
    <t>R0</t>
  </si>
  <si>
    <t>Reproductive number, new infections resulting from one infection in a naïve population</t>
  </si>
  <si>
    <t>q.a</t>
  </si>
  <si>
    <t>q.b</t>
  </si>
  <si>
    <t>q.c</t>
  </si>
  <si>
    <t>q.sol1</t>
  </si>
  <si>
    <t>q.sol2</t>
  </si>
  <si>
    <t>U*</t>
  </si>
  <si>
    <t>equilibrium, Uninfected</t>
  </si>
  <si>
    <t>L*</t>
  </si>
  <si>
    <t>equilibrium, LTBI</t>
  </si>
  <si>
    <t>A*</t>
  </si>
  <si>
    <t>equilibrium, Active TB, prevalence</t>
  </si>
  <si>
    <t>Estimated transmission rate</t>
  </si>
  <si>
    <t>Estimated incidence rate</t>
  </si>
  <si>
    <t xml:space="preserve">Estimated fraction of recent transmission </t>
  </si>
  <si>
    <t>Model</t>
  </si>
  <si>
    <t>TB_estimated_prevalence</t>
  </si>
  <si>
    <t>VDC</t>
  </si>
  <si>
    <t>NA</t>
  </si>
  <si>
    <t>Ayodhyapuri</t>
  </si>
  <si>
    <t>Bachhyauli</t>
  </si>
  <si>
    <t>Bagauda</t>
  </si>
  <si>
    <t>Bhandara</t>
  </si>
  <si>
    <t>BharatpurN.P.</t>
  </si>
  <si>
    <t>Birendranagar</t>
  </si>
  <si>
    <t>Chainpur</t>
  </si>
  <si>
    <t>ChandiBhanjyang</t>
  </si>
  <si>
    <t>Dahakhani</t>
  </si>
  <si>
    <t>Darechok</t>
  </si>
  <si>
    <t>Dibyanagar</t>
  </si>
  <si>
    <t>Fulbari</t>
  </si>
  <si>
    <t>Gardi</t>
  </si>
  <si>
    <t>Gitanagar</t>
  </si>
  <si>
    <t>Gunjanagar</t>
  </si>
  <si>
    <t>Jagatpur</t>
  </si>
  <si>
    <t>Jutpani</t>
  </si>
  <si>
    <t>Kabilas</t>
  </si>
  <si>
    <t>Kathar</t>
  </si>
  <si>
    <t>Kaule</t>
  </si>
  <si>
    <t>Khairahani</t>
  </si>
  <si>
    <t>Korak</t>
  </si>
  <si>
    <t>Kumroj</t>
  </si>
  <si>
    <t>Lothar</t>
  </si>
  <si>
    <t>MadiKalyanpur</t>
  </si>
  <si>
    <t>Mangalpur</t>
  </si>
  <si>
    <t>Meghauli</t>
  </si>
  <si>
    <t>Padampur</t>
  </si>
  <si>
    <t>Parbatipur</t>
  </si>
  <si>
    <t>Patihani</t>
  </si>
  <si>
    <t>Piple</t>
  </si>
  <si>
    <t>Pithuwa</t>
  </si>
  <si>
    <t>RatnanagarN.P.</t>
  </si>
  <si>
    <t>Royal Chitawan Natio</t>
  </si>
  <si>
    <t>Saradanagar</t>
  </si>
  <si>
    <t>Shaktikhor</t>
  </si>
  <si>
    <t>Sibanagar</t>
  </si>
  <si>
    <t>Siddi</t>
  </si>
  <si>
    <t>Sukranagar</t>
  </si>
  <si>
    <t>TB_notification_rates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</si>
</sst>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rgb="FF000000"/>
      <name val="Arial Narrow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Arial Narrow"/>
      <family val="2"/>
    </font>
    <font>
      <sz val="11"/>
      <color rgb="FF000000"/>
      <name val="Arial Narrow"/>
      <family val="2"/>
    </font>
    <font>
      <sz val="12"/>
      <color rgb="FF0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rgb="FFD8E4BC"/>
        <bgColor rgb="FF000000"/>
      </patternFill>
    </fill>
  </fills>
  <borders count="1">
    <border>
      <left/>
      <right/>
      <top/>
      <bottom/>
      <diagonal/>
    </border>
  </borders>
  <cellStyleXfs count="119">
    <xf numFmtId="0" fontId="0" fillId="0" borderId="0"/>
    <xf numFmtId="0" fontId="1" fillId="2" borderId="0" applyNumberFormat="0" applyBorder="0" applyAlignment="0" applyProtection="0"/>
    <xf numFmtId="0" fontId="1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2" fillId="2" borderId="0" xfId="1" applyFont="1"/>
    <xf numFmtId="0" fontId="3" fillId="0" borderId="0" xfId="2" applyFont="1"/>
    <xf numFmtId="0" fontId="7" fillId="0" borderId="0" xfId="0" applyFont="1"/>
    <xf numFmtId="0" fontId="8" fillId="3" borderId="0" xfId="0" applyFont="1" applyFill="1"/>
    <xf numFmtId="0" fontId="9" fillId="3" borderId="0" xfId="0" applyFont="1" applyFill="1"/>
    <xf numFmtId="0" fontId="10" fillId="0" borderId="0" xfId="0" applyFont="1"/>
    <xf numFmtId="0" fontId="6" fillId="3" borderId="0" xfId="0" applyFont="1" applyFill="1" applyAlignment="1">
      <alignment horizontal="center"/>
    </xf>
    <xf numFmtId="0" fontId="3" fillId="0" borderId="0" xfId="2" applyFont="1" applyFill="1"/>
  </cellXfs>
  <cellStyles count="119">
    <cellStyle name="40% - Accent3" xfId="1" builtinId="39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Normal" xfId="0" builtinId="0"/>
    <cellStyle name="Normal 2" xfId="2" xr:uid="{00000000-0005-0000-0000-000076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13"/>
  <sheetViews>
    <sheetView workbookViewId="0">
      <selection activeCell="D24" sqref="D24"/>
    </sheetView>
  </sheetViews>
  <sheetFormatPr baseColWidth="10" defaultRowHeight="16" x14ac:dyDescent="0.2"/>
  <cols>
    <col min="1" max="1" width="27" bestFit="1" customWidth="1"/>
  </cols>
  <sheetData>
    <row r="1" spans="1:42" x14ac:dyDescent="0.2">
      <c r="A1" t="s">
        <v>48</v>
      </c>
      <c r="B1" t="s">
        <v>50</v>
      </c>
      <c r="C1" t="s">
        <v>51</v>
      </c>
      <c r="D1" t="s">
        <v>52</v>
      </c>
      <c r="E1" t="s">
        <v>53</v>
      </c>
      <c r="F1" t="s">
        <v>54</v>
      </c>
      <c r="G1" t="s">
        <v>55</v>
      </c>
      <c r="H1" t="s">
        <v>56</v>
      </c>
      <c r="I1" t="s">
        <v>57</v>
      </c>
      <c r="J1" t="s">
        <v>58</v>
      </c>
      <c r="K1" t="s">
        <v>59</v>
      </c>
      <c r="L1" t="s">
        <v>60</v>
      </c>
      <c r="M1" t="s">
        <v>61</v>
      </c>
      <c r="N1" t="s">
        <v>62</v>
      </c>
      <c r="O1" t="s">
        <v>63</v>
      </c>
      <c r="P1" t="s">
        <v>64</v>
      </c>
      <c r="Q1" t="s">
        <v>65</v>
      </c>
      <c r="R1" t="s">
        <v>66</v>
      </c>
      <c r="S1" t="s">
        <v>67</v>
      </c>
      <c r="T1" t="s">
        <v>68</v>
      </c>
      <c r="U1" t="s">
        <v>69</v>
      </c>
      <c r="V1" t="s">
        <v>70</v>
      </c>
      <c r="W1" t="s">
        <v>71</v>
      </c>
      <c r="X1" t="s">
        <v>72</v>
      </c>
      <c r="Y1" t="s">
        <v>73</v>
      </c>
      <c r="Z1" t="s">
        <v>74</v>
      </c>
      <c r="AA1" t="s">
        <v>75</v>
      </c>
      <c r="AB1" t="s">
        <v>76</v>
      </c>
      <c r="AC1" t="s">
        <v>77</v>
      </c>
      <c r="AD1" t="s">
        <v>78</v>
      </c>
      <c r="AE1" t="s">
        <v>79</v>
      </c>
      <c r="AF1" t="s">
        <v>80</v>
      </c>
      <c r="AG1" t="s">
        <v>81</v>
      </c>
      <c r="AH1" t="s">
        <v>82</v>
      </c>
      <c r="AI1" t="s">
        <v>83</v>
      </c>
      <c r="AJ1" t="s">
        <v>84</v>
      </c>
      <c r="AK1" t="s">
        <v>85</v>
      </c>
      <c r="AL1" t="s">
        <v>86</v>
      </c>
      <c r="AM1" t="s">
        <v>87</v>
      </c>
      <c r="AN1" t="s">
        <v>88</v>
      </c>
    </row>
    <row r="2" spans="1:42" x14ac:dyDescent="0.2">
      <c r="A2" t="s">
        <v>89</v>
      </c>
      <c r="B2">
        <v>98.2075123032932</v>
      </c>
      <c r="C2">
        <v>109.913058151116</v>
      </c>
      <c r="D2">
        <v>96.816521178014298</v>
      </c>
      <c r="E2">
        <v>202.76230656214199</v>
      </c>
      <c r="F2">
        <v>167.24175646381801</v>
      </c>
      <c r="G2">
        <v>97.798416951819306</v>
      </c>
      <c r="H2">
        <v>139.81440027071901</v>
      </c>
      <c r="I2">
        <v>113.894230835794</v>
      </c>
      <c r="J2">
        <v>54.571240093684203</v>
      </c>
      <c r="K2">
        <v>156.464902075575</v>
      </c>
      <c r="L2">
        <v>122.21597525358099</v>
      </c>
      <c r="M2">
        <v>127.46423248746299</v>
      </c>
      <c r="N2">
        <v>86.187750918253997</v>
      </c>
      <c r="O2">
        <v>124.178904912222</v>
      </c>
      <c r="P2">
        <v>87.919233162505506</v>
      </c>
      <c r="Q2" t="s">
        <v>49</v>
      </c>
      <c r="R2">
        <v>284.513698819073</v>
      </c>
      <c r="S2">
        <v>288.65484912127602</v>
      </c>
      <c r="T2">
        <v>118.663974728955</v>
      </c>
      <c r="U2">
        <v>38.479588763290103</v>
      </c>
      <c r="V2">
        <v>134.307810066001</v>
      </c>
      <c r="W2">
        <v>146.92098831118699</v>
      </c>
      <c r="X2" t="s">
        <v>49</v>
      </c>
      <c r="Y2">
        <v>152.642577344957</v>
      </c>
      <c r="Z2">
        <v>45.239351480590798</v>
      </c>
      <c r="AA2">
        <v>141.38141728966499</v>
      </c>
      <c r="AB2">
        <v>112.41556273955599</v>
      </c>
      <c r="AC2">
        <v>161.98477888065301</v>
      </c>
      <c r="AD2">
        <v>81.810380189555005</v>
      </c>
      <c r="AE2">
        <v>153.598995886399</v>
      </c>
      <c r="AF2">
        <v>153.93780539479499</v>
      </c>
      <c r="AG2">
        <v>70.845049061196093</v>
      </c>
      <c r="AH2">
        <v>74.596003301160096</v>
      </c>
      <c r="AI2" t="s">
        <v>49</v>
      </c>
      <c r="AJ2">
        <v>281.41018567822198</v>
      </c>
      <c r="AK2">
        <v>116.370336753229</v>
      </c>
      <c r="AL2">
        <v>173.32200743142101</v>
      </c>
      <c r="AM2">
        <v>89.901055379584704</v>
      </c>
      <c r="AN2">
        <v>82.197984578715705</v>
      </c>
    </row>
    <row r="3" spans="1:42" x14ac:dyDescent="0.2">
      <c r="A3" t="s">
        <v>0</v>
      </c>
      <c r="B3">
        <v>0.5</v>
      </c>
      <c r="C3">
        <f>$B$3</f>
        <v>0.5</v>
      </c>
      <c r="D3">
        <f t="shared" ref="D3:AN3" si="0">$B$3</f>
        <v>0.5</v>
      </c>
      <c r="E3">
        <f t="shared" si="0"/>
        <v>0.5</v>
      </c>
      <c r="F3">
        <f t="shared" si="0"/>
        <v>0.5</v>
      </c>
      <c r="G3">
        <f t="shared" si="0"/>
        <v>0.5</v>
      </c>
      <c r="H3">
        <f t="shared" si="0"/>
        <v>0.5</v>
      </c>
      <c r="I3">
        <f t="shared" si="0"/>
        <v>0.5</v>
      </c>
      <c r="J3">
        <f t="shared" si="0"/>
        <v>0.5</v>
      </c>
      <c r="K3">
        <f t="shared" si="0"/>
        <v>0.5</v>
      </c>
      <c r="L3">
        <f t="shared" si="0"/>
        <v>0.5</v>
      </c>
      <c r="M3">
        <f t="shared" si="0"/>
        <v>0.5</v>
      </c>
      <c r="N3">
        <f t="shared" si="0"/>
        <v>0.5</v>
      </c>
      <c r="O3">
        <f t="shared" si="0"/>
        <v>0.5</v>
      </c>
      <c r="P3">
        <f t="shared" si="0"/>
        <v>0.5</v>
      </c>
      <c r="Q3">
        <f t="shared" si="0"/>
        <v>0.5</v>
      </c>
      <c r="R3">
        <f t="shared" si="0"/>
        <v>0.5</v>
      </c>
      <c r="S3">
        <f t="shared" si="0"/>
        <v>0.5</v>
      </c>
      <c r="T3">
        <f t="shared" si="0"/>
        <v>0.5</v>
      </c>
      <c r="U3">
        <f t="shared" si="0"/>
        <v>0.5</v>
      </c>
      <c r="V3">
        <f t="shared" si="0"/>
        <v>0.5</v>
      </c>
      <c r="W3">
        <f t="shared" si="0"/>
        <v>0.5</v>
      </c>
      <c r="X3">
        <f t="shared" si="0"/>
        <v>0.5</v>
      </c>
      <c r="Y3">
        <f t="shared" si="0"/>
        <v>0.5</v>
      </c>
      <c r="Z3">
        <f t="shared" si="0"/>
        <v>0.5</v>
      </c>
      <c r="AA3">
        <f t="shared" si="0"/>
        <v>0.5</v>
      </c>
      <c r="AB3">
        <f t="shared" si="0"/>
        <v>0.5</v>
      </c>
      <c r="AC3">
        <f t="shared" si="0"/>
        <v>0.5</v>
      </c>
      <c r="AD3">
        <f t="shared" si="0"/>
        <v>0.5</v>
      </c>
      <c r="AE3">
        <f t="shared" si="0"/>
        <v>0.5</v>
      </c>
      <c r="AF3">
        <f t="shared" si="0"/>
        <v>0.5</v>
      </c>
      <c r="AG3">
        <f t="shared" si="0"/>
        <v>0.5</v>
      </c>
      <c r="AH3">
        <f t="shared" si="0"/>
        <v>0.5</v>
      </c>
      <c r="AI3">
        <f t="shared" si="0"/>
        <v>0.5</v>
      </c>
      <c r="AJ3">
        <f t="shared" si="0"/>
        <v>0.5</v>
      </c>
      <c r="AK3">
        <f t="shared" si="0"/>
        <v>0.5</v>
      </c>
      <c r="AL3">
        <f t="shared" si="0"/>
        <v>0.5</v>
      </c>
      <c r="AM3">
        <f t="shared" si="0"/>
        <v>0.5</v>
      </c>
      <c r="AN3">
        <f t="shared" si="0"/>
        <v>0.5</v>
      </c>
    </row>
    <row r="4" spans="1:42" x14ac:dyDescent="0.2">
      <c r="A4" t="s">
        <v>1</v>
      </c>
      <c r="B4">
        <v>0.9</v>
      </c>
      <c r="C4">
        <f>$B$4</f>
        <v>0.9</v>
      </c>
      <c r="D4">
        <f t="shared" ref="D4:AN4" si="1">$B$4</f>
        <v>0.9</v>
      </c>
      <c r="E4">
        <f t="shared" si="1"/>
        <v>0.9</v>
      </c>
      <c r="F4">
        <f t="shared" si="1"/>
        <v>0.9</v>
      </c>
      <c r="G4">
        <f t="shared" si="1"/>
        <v>0.9</v>
      </c>
      <c r="H4">
        <f t="shared" si="1"/>
        <v>0.9</v>
      </c>
      <c r="I4">
        <f t="shared" si="1"/>
        <v>0.9</v>
      </c>
      <c r="J4">
        <f t="shared" si="1"/>
        <v>0.9</v>
      </c>
      <c r="K4">
        <f t="shared" si="1"/>
        <v>0.9</v>
      </c>
      <c r="L4">
        <f t="shared" si="1"/>
        <v>0.9</v>
      </c>
      <c r="M4">
        <f t="shared" si="1"/>
        <v>0.9</v>
      </c>
      <c r="N4">
        <f t="shared" si="1"/>
        <v>0.9</v>
      </c>
      <c r="O4">
        <f t="shared" si="1"/>
        <v>0.9</v>
      </c>
      <c r="P4">
        <f t="shared" si="1"/>
        <v>0.9</v>
      </c>
      <c r="Q4">
        <f t="shared" si="1"/>
        <v>0.9</v>
      </c>
      <c r="R4">
        <f t="shared" si="1"/>
        <v>0.9</v>
      </c>
      <c r="S4">
        <f t="shared" si="1"/>
        <v>0.9</v>
      </c>
      <c r="T4">
        <f t="shared" si="1"/>
        <v>0.9</v>
      </c>
      <c r="U4">
        <f t="shared" si="1"/>
        <v>0.9</v>
      </c>
      <c r="V4">
        <f t="shared" si="1"/>
        <v>0.9</v>
      </c>
      <c r="W4">
        <f t="shared" si="1"/>
        <v>0.9</v>
      </c>
      <c r="X4">
        <f t="shared" si="1"/>
        <v>0.9</v>
      </c>
      <c r="Y4">
        <f t="shared" si="1"/>
        <v>0.9</v>
      </c>
      <c r="Z4">
        <f t="shared" si="1"/>
        <v>0.9</v>
      </c>
      <c r="AA4">
        <f t="shared" si="1"/>
        <v>0.9</v>
      </c>
      <c r="AB4">
        <f t="shared" si="1"/>
        <v>0.9</v>
      </c>
      <c r="AC4">
        <f t="shared" si="1"/>
        <v>0.9</v>
      </c>
      <c r="AD4">
        <f t="shared" si="1"/>
        <v>0.9</v>
      </c>
      <c r="AE4">
        <f t="shared" si="1"/>
        <v>0.9</v>
      </c>
      <c r="AF4">
        <f t="shared" si="1"/>
        <v>0.9</v>
      </c>
      <c r="AG4">
        <f t="shared" si="1"/>
        <v>0.9</v>
      </c>
      <c r="AH4">
        <f t="shared" si="1"/>
        <v>0.9</v>
      </c>
      <c r="AI4">
        <f t="shared" si="1"/>
        <v>0.9</v>
      </c>
      <c r="AJ4">
        <f t="shared" si="1"/>
        <v>0.9</v>
      </c>
      <c r="AK4">
        <f t="shared" si="1"/>
        <v>0.9</v>
      </c>
      <c r="AL4">
        <f t="shared" si="1"/>
        <v>0.9</v>
      </c>
      <c r="AM4">
        <f t="shared" si="1"/>
        <v>0.9</v>
      </c>
      <c r="AN4">
        <f t="shared" si="1"/>
        <v>0.9</v>
      </c>
    </row>
    <row r="5" spans="1:42" x14ac:dyDescent="0.2">
      <c r="A5" t="s">
        <v>2</v>
      </c>
      <c r="B5">
        <v>7.4999999999999997E-2</v>
      </c>
      <c r="C5">
        <f>$B$5</f>
        <v>7.4999999999999997E-2</v>
      </c>
      <c r="D5">
        <f t="shared" ref="D5:AN5" si="2">$B$5</f>
        <v>7.4999999999999997E-2</v>
      </c>
      <c r="E5">
        <f t="shared" si="2"/>
        <v>7.4999999999999997E-2</v>
      </c>
      <c r="F5">
        <f t="shared" si="2"/>
        <v>7.4999999999999997E-2</v>
      </c>
      <c r="G5">
        <f t="shared" si="2"/>
        <v>7.4999999999999997E-2</v>
      </c>
      <c r="H5">
        <f t="shared" si="2"/>
        <v>7.4999999999999997E-2</v>
      </c>
      <c r="I5">
        <f t="shared" si="2"/>
        <v>7.4999999999999997E-2</v>
      </c>
      <c r="J5">
        <f t="shared" si="2"/>
        <v>7.4999999999999997E-2</v>
      </c>
      <c r="K5">
        <f t="shared" si="2"/>
        <v>7.4999999999999997E-2</v>
      </c>
      <c r="L5">
        <f t="shared" si="2"/>
        <v>7.4999999999999997E-2</v>
      </c>
      <c r="M5">
        <f t="shared" si="2"/>
        <v>7.4999999999999997E-2</v>
      </c>
      <c r="N5">
        <f t="shared" si="2"/>
        <v>7.4999999999999997E-2</v>
      </c>
      <c r="O5">
        <f t="shared" si="2"/>
        <v>7.4999999999999997E-2</v>
      </c>
      <c r="P5">
        <f t="shared" si="2"/>
        <v>7.4999999999999997E-2</v>
      </c>
      <c r="Q5">
        <f t="shared" si="2"/>
        <v>7.4999999999999997E-2</v>
      </c>
      <c r="R5">
        <f t="shared" si="2"/>
        <v>7.4999999999999997E-2</v>
      </c>
      <c r="S5">
        <f t="shared" si="2"/>
        <v>7.4999999999999997E-2</v>
      </c>
      <c r="T5">
        <f t="shared" si="2"/>
        <v>7.4999999999999997E-2</v>
      </c>
      <c r="U5">
        <f t="shared" si="2"/>
        <v>7.4999999999999997E-2</v>
      </c>
      <c r="V5">
        <f t="shared" si="2"/>
        <v>7.4999999999999997E-2</v>
      </c>
      <c r="W5">
        <f t="shared" si="2"/>
        <v>7.4999999999999997E-2</v>
      </c>
      <c r="X5">
        <f t="shared" si="2"/>
        <v>7.4999999999999997E-2</v>
      </c>
      <c r="Y5">
        <f t="shared" si="2"/>
        <v>7.4999999999999997E-2</v>
      </c>
      <c r="Z5">
        <f t="shared" si="2"/>
        <v>7.4999999999999997E-2</v>
      </c>
      <c r="AA5">
        <f t="shared" si="2"/>
        <v>7.4999999999999997E-2</v>
      </c>
      <c r="AB5">
        <f t="shared" si="2"/>
        <v>7.4999999999999997E-2</v>
      </c>
      <c r="AC5">
        <f t="shared" si="2"/>
        <v>7.4999999999999997E-2</v>
      </c>
      <c r="AD5">
        <f t="shared" si="2"/>
        <v>7.4999999999999997E-2</v>
      </c>
      <c r="AE5">
        <f t="shared" si="2"/>
        <v>7.4999999999999997E-2</v>
      </c>
      <c r="AF5">
        <f t="shared" si="2"/>
        <v>7.4999999999999997E-2</v>
      </c>
      <c r="AG5">
        <f t="shared" si="2"/>
        <v>7.4999999999999997E-2</v>
      </c>
      <c r="AH5">
        <f t="shared" si="2"/>
        <v>7.4999999999999997E-2</v>
      </c>
      <c r="AI5">
        <f t="shared" si="2"/>
        <v>7.4999999999999997E-2</v>
      </c>
      <c r="AJ5">
        <f t="shared" si="2"/>
        <v>7.4999999999999997E-2</v>
      </c>
      <c r="AK5">
        <f t="shared" si="2"/>
        <v>7.4999999999999997E-2</v>
      </c>
      <c r="AL5">
        <f t="shared" si="2"/>
        <v>7.4999999999999997E-2</v>
      </c>
      <c r="AM5">
        <f t="shared" si="2"/>
        <v>7.4999999999999997E-2</v>
      </c>
      <c r="AN5">
        <f t="shared" si="2"/>
        <v>7.4999999999999997E-2</v>
      </c>
    </row>
    <row r="6" spans="1:42" x14ac:dyDescent="0.2">
      <c r="A6" t="s">
        <v>3</v>
      </c>
      <c r="B6">
        <v>1.5E-3</v>
      </c>
      <c r="C6">
        <f>$B$6</f>
        <v>1.5E-3</v>
      </c>
      <c r="D6">
        <f t="shared" ref="D6:AN6" si="3">$B$6</f>
        <v>1.5E-3</v>
      </c>
      <c r="E6">
        <f t="shared" si="3"/>
        <v>1.5E-3</v>
      </c>
      <c r="F6">
        <f t="shared" si="3"/>
        <v>1.5E-3</v>
      </c>
      <c r="G6">
        <f t="shared" si="3"/>
        <v>1.5E-3</v>
      </c>
      <c r="H6">
        <f t="shared" si="3"/>
        <v>1.5E-3</v>
      </c>
      <c r="I6">
        <f t="shared" si="3"/>
        <v>1.5E-3</v>
      </c>
      <c r="J6">
        <f t="shared" si="3"/>
        <v>1.5E-3</v>
      </c>
      <c r="K6">
        <f t="shared" si="3"/>
        <v>1.5E-3</v>
      </c>
      <c r="L6">
        <f t="shared" si="3"/>
        <v>1.5E-3</v>
      </c>
      <c r="M6">
        <f t="shared" si="3"/>
        <v>1.5E-3</v>
      </c>
      <c r="N6">
        <f t="shared" si="3"/>
        <v>1.5E-3</v>
      </c>
      <c r="O6">
        <f t="shared" si="3"/>
        <v>1.5E-3</v>
      </c>
      <c r="P6">
        <f t="shared" si="3"/>
        <v>1.5E-3</v>
      </c>
      <c r="Q6">
        <f t="shared" si="3"/>
        <v>1.5E-3</v>
      </c>
      <c r="R6">
        <f t="shared" si="3"/>
        <v>1.5E-3</v>
      </c>
      <c r="S6">
        <f t="shared" si="3"/>
        <v>1.5E-3</v>
      </c>
      <c r="T6">
        <f t="shared" si="3"/>
        <v>1.5E-3</v>
      </c>
      <c r="U6">
        <f t="shared" si="3"/>
        <v>1.5E-3</v>
      </c>
      <c r="V6">
        <f t="shared" si="3"/>
        <v>1.5E-3</v>
      </c>
      <c r="W6">
        <f t="shared" si="3"/>
        <v>1.5E-3</v>
      </c>
      <c r="X6">
        <f t="shared" si="3"/>
        <v>1.5E-3</v>
      </c>
      <c r="Y6">
        <f t="shared" si="3"/>
        <v>1.5E-3</v>
      </c>
      <c r="Z6">
        <f t="shared" si="3"/>
        <v>1.5E-3</v>
      </c>
      <c r="AA6">
        <f t="shared" si="3"/>
        <v>1.5E-3</v>
      </c>
      <c r="AB6">
        <f t="shared" si="3"/>
        <v>1.5E-3</v>
      </c>
      <c r="AC6">
        <f t="shared" si="3"/>
        <v>1.5E-3</v>
      </c>
      <c r="AD6">
        <f t="shared" si="3"/>
        <v>1.5E-3</v>
      </c>
      <c r="AE6">
        <f t="shared" si="3"/>
        <v>1.5E-3</v>
      </c>
      <c r="AF6">
        <f t="shared" si="3"/>
        <v>1.5E-3</v>
      </c>
      <c r="AG6">
        <f t="shared" si="3"/>
        <v>1.5E-3</v>
      </c>
      <c r="AH6">
        <f t="shared" si="3"/>
        <v>1.5E-3</v>
      </c>
      <c r="AI6">
        <f t="shared" si="3"/>
        <v>1.5E-3</v>
      </c>
      <c r="AJ6">
        <f t="shared" si="3"/>
        <v>1.5E-3</v>
      </c>
      <c r="AK6">
        <f t="shared" si="3"/>
        <v>1.5E-3</v>
      </c>
      <c r="AL6">
        <f t="shared" si="3"/>
        <v>1.5E-3</v>
      </c>
      <c r="AM6">
        <f t="shared" si="3"/>
        <v>1.5E-3</v>
      </c>
      <c r="AN6">
        <f t="shared" si="3"/>
        <v>1.5E-3</v>
      </c>
    </row>
    <row r="7" spans="1:42" x14ac:dyDescent="0.2">
      <c r="A7" t="s">
        <v>4</v>
      </c>
      <c r="B7">
        <v>0.15</v>
      </c>
      <c r="C7">
        <f>$B$7</f>
        <v>0.15</v>
      </c>
      <c r="D7">
        <f t="shared" ref="D7:AN7" si="4">$B$7</f>
        <v>0.15</v>
      </c>
      <c r="E7">
        <f t="shared" si="4"/>
        <v>0.15</v>
      </c>
      <c r="F7">
        <f t="shared" si="4"/>
        <v>0.15</v>
      </c>
      <c r="G7">
        <f t="shared" si="4"/>
        <v>0.15</v>
      </c>
      <c r="H7">
        <f t="shared" si="4"/>
        <v>0.15</v>
      </c>
      <c r="I7">
        <f t="shared" si="4"/>
        <v>0.15</v>
      </c>
      <c r="J7">
        <f t="shared" si="4"/>
        <v>0.15</v>
      </c>
      <c r="K7">
        <f t="shared" si="4"/>
        <v>0.15</v>
      </c>
      <c r="L7">
        <f t="shared" si="4"/>
        <v>0.15</v>
      </c>
      <c r="M7">
        <f t="shared" si="4"/>
        <v>0.15</v>
      </c>
      <c r="N7">
        <f t="shared" si="4"/>
        <v>0.15</v>
      </c>
      <c r="O7">
        <f t="shared" si="4"/>
        <v>0.15</v>
      </c>
      <c r="P7">
        <f t="shared" si="4"/>
        <v>0.15</v>
      </c>
      <c r="Q7">
        <f t="shared" si="4"/>
        <v>0.15</v>
      </c>
      <c r="R7">
        <f t="shared" si="4"/>
        <v>0.15</v>
      </c>
      <c r="S7">
        <f t="shared" si="4"/>
        <v>0.15</v>
      </c>
      <c r="T7">
        <f t="shared" si="4"/>
        <v>0.15</v>
      </c>
      <c r="U7">
        <f t="shared" si="4"/>
        <v>0.15</v>
      </c>
      <c r="V7">
        <f t="shared" si="4"/>
        <v>0.15</v>
      </c>
      <c r="W7">
        <f t="shared" si="4"/>
        <v>0.15</v>
      </c>
      <c r="X7">
        <f t="shared" si="4"/>
        <v>0.15</v>
      </c>
      <c r="Y7">
        <f t="shared" si="4"/>
        <v>0.15</v>
      </c>
      <c r="Z7">
        <f t="shared" si="4"/>
        <v>0.15</v>
      </c>
      <c r="AA7">
        <f t="shared" si="4"/>
        <v>0.15</v>
      </c>
      <c r="AB7">
        <f t="shared" si="4"/>
        <v>0.15</v>
      </c>
      <c r="AC7">
        <f t="shared" si="4"/>
        <v>0.15</v>
      </c>
      <c r="AD7">
        <f t="shared" si="4"/>
        <v>0.15</v>
      </c>
      <c r="AE7">
        <f t="shared" si="4"/>
        <v>0.15</v>
      </c>
      <c r="AF7">
        <f t="shared" si="4"/>
        <v>0.15</v>
      </c>
      <c r="AG7">
        <f t="shared" si="4"/>
        <v>0.15</v>
      </c>
      <c r="AH7">
        <f t="shared" si="4"/>
        <v>0.15</v>
      </c>
      <c r="AI7">
        <f t="shared" si="4"/>
        <v>0.15</v>
      </c>
      <c r="AJ7">
        <f t="shared" si="4"/>
        <v>0.15</v>
      </c>
      <c r="AK7">
        <f t="shared" si="4"/>
        <v>0.15</v>
      </c>
      <c r="AL7">
        <f t="shared" si="4"/>
        <v>0.15</v>
      </c>
      <c r="AM7">
        <f t="shared" si="4"/>
        <v>0.15</v>
      </c>
      <c r="AN7">
        <f t="shared" si="4"/>
        <v>0.15</v>
      </c>
    </row>
    <row r="8" spans="1:42" x14ac:dyDescent="0.2">
      <c r="A8" t="s">
        <v>5</v>
      </c>
      <c r="B8">
        <f>3/4</f>
        <v>0.75</v>
      </c>
      <c r="C8">
        <f>$B$8</f>
        <v>0.75</v>
      </c>
      <c r="D8">
        <f t="shared" ref="D8:AN8" si="5">$B$8</f>
        <v>0.75</v>
      </c>
      <c r="E8">
        <f t="shared" si="5"/>
        <v>0.75</v>
      </c>
      <c r="F8">
        <f t="shared" si="5"/>
        <v>0.75</v>
      </c>
      <c r="G8">
        <f t="shared" si="5"/>
        <v>0.75</v>
      </c>
      <c r="H8">
        <f t="shared" si="5"/>
        <v>0.75</v>
      </c>
      <c r="I8">
        <f t="shared" si="5"/>
        <v>0.75</v>
      </c>
      <c r="J8">
        <f t="shared" si="5"/>
        <v>0.75</v>
      </c>
      <c r="K8">
        <f t="shared" si="5"/>
        <v>0.75</v>
      </c>
      <c r="L8">
        <f t="shared" si="5"/>
        <v>0.75</v>
      </c>
      <c r="M8">
        <f t="shared" si="5"/>
        <v>0.75</v>
      </c>
      <c r="N8">
        <f t="shared" si="5"/>
        <v>0.75</v>
      </c>
      <c r="O8">
        <f t="shared" si="5"/>
        <v>0.75</v>
      </c>
      <c r="P8">
        <f t="shared" si="5"/>
        <v>0.75</v>
      </c>
      <c r="Q8">
        <f t="shared" si="5"/>
        <v>0.75</v>
      </c>
      <c r="R8">
        <f t="shared" si="5"/>
        <v>0.75</v>
      </c>
      <c r="S8">
        <f t="shared" si="5"/>
        <v>0.75</v>
      </c>
      <c r="T8">
        <f t="shared" si="5"/>
        <v>0.75</v>
      </c>
      <c r="U8">
        <f t="shared" si="5"/>
        <v>0.75</v>
      </c>
      <c r="V8">
        <f t="shared" si="5"/>
        <v>0.75</v>
      </c>
      <c r="W8">
        <f t="shared" si="5"/>
        <v>0.75</v>
      </c>
      <c r="X8">
        <f t="shared" si="5"/>
        <v>0.75</v>
      </c>
      <c r="Y8">
        <f t="shared" si="5"/>
        <v>0.75</v>
      </c>
      <c r="Z8">
        <f t="shared" si="5"/>
        <v>0.75</v>
      </c>
      <c r="AA8">
        <f t="shared" si="5"/>
        <v>0.75</v>
      </c>
      <c r="AB8">
        <f t="shared" si="5"/>
        <v>0.75</v>
      </c>
      <c r="AC8">
        <f t="shared" si="5"/>
        <v>0.75</v>
      </c>
      <c r="AD8">
        <f t="shared" si="5"/>
        <v>0.75</v>
      </c>
      <c r="AE8">
        <f t="shared" si="5"/>
        <v>0.75</v>
      </c>
      <c r="AF8">
        <f t="shared" si="5"/>
        <v>0.75</v>
      </c>
      <c r="AG8">
        <f t="shared" si="5"/>
        <v>0.75</v>
      </c>
      <c r="AH8">
        <f t="shared" si="5"/>
        <v>0.75</v>
      </c>
      <c r="AI8">
        <f t="shared" si="5"/>
        <v>0.75</v>
      </c>
      <c r="AJ8">
        <f t="shared" si="5"/>
        <v>0.75</v>
      </c>
      <c r="AK8">
        <f t="shared" si="5"/>
        <v>0.75</v>
      </c>
      <c r="AL8">
        <f t="shared" si="5"/>
        <v>0.75</v>
      </c>
      <c r="AM8">
        <f t="shared" si="5"/>
        <v>0.75</v>
      </c>
      <c r="AN8">
        <f t="shared" si="5"/>
        <v>0.75</v>
      </c>
    </row>
    <row r="9" spans="1:42" x14ac:dyDescent="0.2">
      <c r="A9" t="s">
        <v>6</v>
      </c>
      <c r="B9">
        <v>0.5</v>
      </c>
      <c r="C9">
        <f>$B$9</f>
        <v>0.5</v>
      </c>
      <c r="D9">
        <f t="shared" ref="D9:AN9" si="6">$B$9</f>
        <v>0.5</v>
      </c>
      <c r="E9">
        <f t="shared" si="6"/>
        <v>0.5</v>
      </c>
      <c r="F9">
        <f t="shared" si="6"/>
        <v>0.5</v>
      </c>
      <c r="G9">
        <f t="shared" si="6"/>
        <v>0.5</v>
      </c>
      <c r="H9">
        <f t="shared" si="6"/>
        <v>0.5</v>
      </c>
      <c r="I9">
        <f t="shared" si="6"/>
        <v>0.5</v>
      </c>
      <c r="J9">
        <f t="shared" si="6"/>
        <v>0.5</v>
      </c>
      <c r="K9">
        <f t="shared" si="6"/>
        <v>0.5</v>
      </c>
      <c r="L9">
        <f t="shared" si="6"/>
        <v>0.5</v>
      </c>
      <c r="M9">
        <f t="shared" si="6"/>
        <v>0.5</v>
      </c>
      <c r="N9">
        <f t="shared" si="6"/>
        <v>0.5</v>
      </c>
      <c r="O9">
        <f t="shared" si="6"/>
        <v>0.5</v>
      </c>
      <c r="P9">
        <f t="shared" si="6"/>
        <v>0.5</v>
      </c>
      <c r="Q9">
        <f t="shared" si="6"/>
        <v>0.5</v>
      </c>
      <c r="R9">
        <f t="shared" si="6"/>
        <v>0.5</v>
      </c>
      <c r="S9">
        <f t="shared" si="6"/>
        <v>0.5</v>
      </c>
      <c r="T9">
        <f t="shared" si="6"/>
        <v>0.5</v>
      </c>
      <c r="U9">
        <f t="shared" si="6"/>
        <v>0.5</v>
      </c>
      <c r="V9">
        <f t="shared" si="6"/>
        <v>0.5</v>
      </c>
      <c r="W9">
        <f t="shared" si="6"/>
        <v>0.5</v>
      </c>
      <c r="X9">
        <f t="shared" si="6"/>
        <v>0.5</v>
      </c>
      <c r="Y9">
        <f t="shared" si="6"/>
        <v>0.5</v>
      </c>
      <c r="Z9">
        <f t="shared" si="6"/>
        <v>0.5</v>
      </c>
      <c r="AA9">
        <f t="shared" si="6"/>
        <v>0.5</v>
      </c>
      <c r="AB9">
        <f t="shared" si="6"/>
        <v>0.5</v>
      </c>
      <c r="AC9">
        <f t="shared" si="6"/>
        <v>0.5</v>
      </c>
      <c r="AD9">
        <f t="shared" si="6"/>
        <v>0.5</v>
      </c>
      <c r="AE9">
        <f t="shared" si="6"/>
        <v>0.5</v>
      </c>
      <c r="AF9">
        <f t="shared" si="6"/>
        <v>0.5</v>
      </c>
      <c r="AG9">
        <f t="shared" si="6"/>
        <v>0.5</v>
      </c>
      <c r="AH9">
        <f t="shared" si="6"/>
        <v>0.5</v>
      </c>
      <c r="AI9">
        <f t="shared" si="6"/>
        <v>0.5</v>
      </c>
      <c r="AJ9">
        <f t="shared" si="6"/>
        <v>0.5</v>
      </c>
      <c r="AK9">
        <f t="shared" si="6"/>
        <v>0.5</v>
      </c>
      <c r="AL9">
        <f t="shared" si="6"/>
        <v>0.5</v>
      </c>
      <c r="AM9">
        <f t="shared" si="6"/>
        <v>0.5</v>
      </c>
      <c r="AN9">
        <f t="shared" si="6"/>
        <v>0.5</v>
      </c>
    </row>
    <row r="10" spans="1:42" x14ac:dyDescent="0.2">
      <c r="A10" t="s">
        <v>7</v>
      </c>
      <c r="B10">
        <v>12338.16</v>
      </c>
      <c r="C10">
        <v>12421.636</v>
      </c>
      <c r="D10">
        <v>12506.13</v>
      </c>
      <c r="E10">
        <v>18416.637999999999</v>
      </c>
      <c r="F10">
        <v>189056.85200000001</v>
      </c>
      <c r="G10">
        <v>17073.896000000001</v>
      </c>
      <c r="H10">
        <v>19101.752</v>
      </c>
      <c r="I10">
        <v>5778.1679999999997</v>
      </c>
      <c r="J10">
        <v>5563.37</v>
      </c>
      <c r="K10">
        <v>10962.842000000001</v>
      </c>
      <c r="L10">
        <v>9497.94</v>
      </c>
      <c r="M10">
        <v>4385.5439999999999</v>
      </c>
      <c r="N10">
        <v>10536.3</v>
      </c>
      <c r="O10">
        <v>15855.35</v>
      </c>
      <c r="P10">
        <v>17163.48</v>
      </c>
      <c r="Q10" t="s">
        <v>49</v>
      </c>
      <c r="R10">
        <v>16313.45</v>
      </c>
      <c r="S10">
        <v>6638.3779999999997</v>
      </c>
      <c r="T10">
        <v>11046.317999999999</v>
      </c>
      <c r="U10">
        <v>6567.1180000000004</v>
      </c>
      <c r="V10">
        <v>24459.486000000001</v>
      </c>
      <c r="W10">
        <v>7615.6580000000004</v>
      </c>
      <c r="X10" t="s">
        <v>49</v>
      </c>
      <c r="Y10">
        <v>5949.192</v>
      </c>
      <c r="Z10">
        <v>7816.2039999999997</v>
      </c>
      <c r="AA10">
        <v>21763.822</v>
      </c>
      <c r="AB10">
        <v>16124.102000000001</v>
      </c>
      <c r="AC10">
        <v>17138.03</v>
      </c>
      <c r="AD10">
        <v>7411.04</v>
      </c>
      <c r="AE10">
        <v>13085.371999999999</v>
      </c>
      <c r="AF10">
        <v>17685.714</v>
      </c>
      <c r="AG10">
        <v>14255.054</v>
      </c>
      <c r="AH10">
        <v>52703.896000000001</v>
      </c>
      <c r="AI10" t="s">
        <v>49</v>
      </c>
      <c r="AJ10">
        <v>13104.714</v>
      </c>
      <c r="AK10">
        <v>10849.843999999999</v>
      </c>
      <c r="AL10">
        <v>8737.4940000000006</v>
      </c>
      <c r="AM10">
        <v>4489.38</v>
      </c>
      <c r="AN10">
        <v>9168.1080000000002</v>
      </c>
    </row>
    <row r="11" spans="1:42" x14ac:dyDescent="0.2">
      <c r="A11" t="s">
        <v>8</v>
      </c>
      <c r="B11">
        <f>B2/B3</f>
        <v>196.4150246065864</v>
      </c>
      <c r="C11">
        <f t="shared" ref="C11:AN11" si="7">C2/C3</f>
        <v>219.82611630223201</v>
      </c>
      <c r="D11">
        <f t="shared" si="7"/>
        <v>193.6330423560286</v>
      </c>
      <c r="E11">
        <f t="shared" si="7"/>
        <v>405.52461312428397</v>
      </c>
      <c r="F11">
        <f t="shared" si="7"/>
        <v>334.48351292763601</v>
      </c>
      <c r="G11">
        <f t="shared" si="7"/>
        <v>195.59683390363861</v>
      </c>
      <c r="H11">
        <f t="shared" si="7"/>
        <v>279.62880054143801</v>
      </c>
      <c r="I11">
        <f t="shared" si="7"/>
        <v>227.78846167158801</v>
      </c>
      <c r="J11">
        <f t="shared" si="7"/>
        <v>109.14248018736841</v>
      </c>
      <c r="K11">
        <f t="shared" si="7"/>
        <v>312.92980415114999</v>
      </c>
      <c r="L11">
        <f t="shared" si="7"/>
        <v>244.43195050716199</v>
      </c>
      <c r="M11">
        <f t="shared" si="7"/>
        <v>254.92846497492599</v>
      </c>
      <c r="N11">
        <f t="shared" si="7"/>
        <v>172.37550183650799</v>
      </c>
      <c r="O11">
        <f t="shared" si="7"/>
        <v>248.35780982444399</v>
      </c>
      <c r="P11">
        <f t="shared" si="7"/>
        <v>175.83846632501101</v>
      </c>
      <c r="Q11" t="s">
        <v>49</v>
      </c>
      <c r="R11">
        <f t="shared" si="7"/>
        <v>569.027397638146</v>
      </c>
      <c r="S11">
        <f t="shared" si="7"/>
        <v>577.30969824255203</v>
      </c>
      <c r="T11">
        <f t="shared" si="7"/>
        <v>237.32794945790999</v>
      </c>
      <c r="U11">
        <f t="shared" si="7"/>
        <v>76.959177526580206</v>
      </c>
      <c r="V11">
        <f t="shared" si="7"/>
        <v>268.61562013200199</v>
      </c>
      <c r="W11">
        <f t="shared" si="7"/>
        <v>293.84197662237398</v>
      </c>
      <c r="X11" t="s">
        <v>49</v>
      </c>
      <c r="Y11">
        <f t="shared" si="7"/>
        <v>305.28515468991401</v>
      </c>
      <c r="Z11">
        <f t="shared" si="7"/>
        <v>90.478702961181597</v>
      </c>
      <c r="AA11">
        <f t="shared" si="7"/>
        <v>282.76283457932999</v>
      </c>
      <c r="AB11">
        <f t="shared" si="7"/>
        <v>224.83112547911199</v>
      </c>
      <c r="AC11">
        <f t="shared" si="7"/>
        <v>323.96955776130602</v>
      </c>
      <c r="AD11">
        <f t="shared" si="7"/>
        <v>163.62076037911001</v>
      </c>
      <c r="AE11">
        <f t="shared" si="7"/>
        <v>307.19799177279799</v>
      </c>
      <c r="AF11">
        <f t="shared" si="7"/>
        <v>307.87561078958998</v>
      </c>
      <c r="AG11">
        <f t="shared" si="7"/>
        <v>141.69009812239219</v>
      </c>
      <c r="AH11">
        <f t="shared" si="7"/>
        <v>149.19200660232019</v>
      </c>
      <c r="AI11" t="s">
        <v>49</v>
      </c>
      <c r="AJ11">
        <f t="shared" si="7"/>
        <v>562.82037135644396</v>
      </c>
      <c r="AK11">
        <f t="shared" si="7"/>
        <v>232.74067350645799</v>
      </c>
      <c r="AL11">
        <f t="shared" si="7"/>
        <v>346.64401486284203</v>
      </c>
      <c r="AM11">
        <f t="shared" si="7"/>
        <v>179.80211075916941</v>
      </c>
      <c r="AN11">
        <f t="shared" si="7"/>
        <v>164.39596915743141</v>
      </c>
    </row>
    <row r="12" spans="1:42" x14ac:dyDescent="0.2">
      <c r="A12" t="s">
        <v>9</v>
      </c>
      <c r="B12">
        <f>B11/100000*B10</f>
        <v>24.233999999999998</v>
      </c>
      <c r="C12">
        <f t="shared" ref="C12:AN12" si="8">C11/100000*C10</f>
        <v>27.305999999999919</v>
      </c>
      <c r="D12">
        <f t="shared" si="8"/>
        <v>24.215999999999998</v>
      </c>
      <c r="E12">
        <f t="shared" si="8"/>
        <v>74.68399999999987</v>
      </c>
      <c r="F12">
        <f t="shared" si="8"/>
        <v>632.36400000000174</v>
      </c>
      <c r="G12">
        <f t="shared" si="8"/>
        <v>33.395999999999994</v>
      </c>
      <c r="H12">
        <f t="shared" si="8"/>
        <v>53.414000000000144</v>
      </c>
      <c r="I12">
        <f t="shared" si="8"/>
        <v>13.161999999999964</v>
      </c>
      <c r="J12">
        <f t="shared" si="8"/>
        <v>6.0719999999999983</v>
      </c>
      <c r="K12">
        <f t="shared" si="8"/>
        <v>34.306000000000019</v>
      </c>
      <c r="L12">
        <f t="shared" si="8"/>
        <v>23.215999999999941</v>
      </c>
      <c r="M12">
        <f t="shared" si="8"/>
        <v>11.179999999999968</v>
      </c>
      <c r="N12">
        <f t="shared" si="8"/>
        <v>18.161999999999988</v>
      </c>
      <c r="O12">
        <f t="shared" si="8"/>
        <v>39.377999999999986</v>
      </c>
      <c r="P12">
        <f t="shared" si="8"/>
        <v>30.18</v>
      </c>
      <c r="Q12" t="s">
        <v>49</v>
      </c>
      <c r="R12">
        <f t="shared" si="8"/>
        <v>92.828000000000131</v>
      </c>
      <c r="S12">
        <f t="shared" si="8"/>
        <v>38.323999999999963</v>
      </c>
      <c r="T12">
        <f t="shared" si="8"/>
        <v>26.216000000000012</v>
      </c>
      <c r="U12">
        <f t="shared" si="8"/>
        <v>5.0540000000000038</v>
      </c>
      <c r="V12">
        <f t="shared" si="8"/>
        <v>65.702000000000211</v>
      </c>
      <c r="W12">
        <f t="shared" si="8"/>
        <v>22.377999999999954</v>
      </c>
      <c r="X12" t="s">
        <v>49</v>
      </c>
      <c r="Y12">
        <f t="shared" si="8"/>
        <v>18.161999999999988</v>
      </c>
      <c r="Z12">
        <f t="shared" si="8"/>
        <v>7.0719999999999938</v>
      </c>
      <c r="AA12">
        <f t="shared" si="8"/>
        <v>61.539999999999829</v>
      </c>
      <c r="AB12">
        <f t="shared" si="8"/>
        <v>36.25200000000001</v>
      </c>
      <c r="AC12">
        <f t="shared" si="8"/>
        <v>55.521999999999949</v>
      </c>
      <c r="AD12">
        <f t="shared" si="8"/>
        <v>12.125999999999994</v>
      </c>
      <c r="AE12">
        <f t="shared" si="8"/>
        <v>40.198000000000008</v>
      </c>
      <c r="AF12">
        <f t="shared" si="8"/>
        <v>54.450000000000024</v>
      </c>
      <c r="AG12">
        <f t="shared" si="8"/>
        <v>20.19799999999999</v>
      </c>
      <c r="AH12">
        <f t="shared" si="8"/>
        <v>78.629999999999967</v>
      </c>
      <c r="AI12" t="s">
        <v>49</v>
      </c>
      <c r="AJ12">
        <f t="shared" si="8"/>
        <v>73.755999999999901</v>
      </c>
      <c r="AK12">
        <f t="shared" si="8"/>
        <v>25.252000000000024</v>
      </c>
      <c r="AL12">
        <f t="shared" si="8"/>
        <v>30.287999999999933</v>
      </c>
      <c r="AM12">
        <f t="shared" si="8"/>
        <v>8.0719999999999992</v>
      </c>
      <c r="AN12">
        <f t="shared" si="8"/>
        <v>15.072000000000001</v>
      </c>
      <c r="AP12">
        <f>SUM(B12:AN12)</f>
        <v>1832.3620000000012</v>
      </c>
    </row>
    <row r="13" spans="1:42" x14ac:dyDescent="0.2">
      <c r="A13" t="s">
        <v>47</v>
      </c>
      <c r="B13">
        <f>B12/B8*B4</f>
        <v>29.0808</v>
      </c>
      <c r="C13">
        <f t="shared" ref="C13:AN13" si="9">C12/C8*C4</f>
        <v>32.767199999999903</v>
      </c>
      <c r="D13">
        <f t="shared" si="9"/>
        <v>29.059199999999997</v>
      </c>
      <c r="E13">
        <f t="shared" si="9"/>
        <v>89.620799999999846</v>
      </c>
      <c r="F13">
        <f t="shared" si="9"/>
        <v>758.83680000000209</v>
      </c>
      <c r="G13">
        <f t="shared" si="9"/>
        <v>40.075199999999995</v>
      </c>
      <c r="H13">
        <f t="shared" si="9"/>
        <v>64.096800000000172</v>
      </c>
      <c r="I13">
        <f t="shared" si="9"/>
        <v>15.794399999999955</v>
      </c>
      <c r="J13">
        <f t="shared" si="9"/>
        <v>7.2863999999999987</v>
      </c>
      <c r="K13">
        <f t="shared" si="9"/>
        <v>41.167200000000022</v>
      </c>
      <c r="L13">
        <f t="shared" si="9"/>
        <v>27.859199999999927</v>
      </c>
      <c r="M13">
        <f t="shared" si="9"/>
        <v>13.415999999999961</v>
      </c>
      <c r="N13">
        <f t="shared" si="9"/>
        <v>21.794399999999985</v>
      </c>
      <c r="O13">
        <f t="shared" si="9"/>
        <v>47.253599999999985</v>
      </c>
      <c r="P13">
        <f t="shared" si="9"/>
        <v>36.216000000000001</v>
      </c>
      <c r="Q13" t="s">
        <v>49</v>
      </c>
      <c r="R13">
        <f t="shared" si="9"/>
        <v>111.39360000000016</v>
      </c>
      <c r="S13">
        <f t="shared" si="9"/>
        <v>45.988799999999955</v>
      </c>
      <c r="T13">
        <f t="shared" si="9"/>
        <v>31.459200000000013</v>
      </c>
      <c r="U13">
        <f t="shared" si="9"/>
        <v>6.0648000000000044</v>
      </c>
      <c r="V13">
        <f t="shared" si="9"/>
        <v>78.842400000000254</v>
      </c>
      <c r="W13">
        <f t="shared" si="9"/>
        <v>26.853599999999947</v>
      </c>
      <c r="X13" t="s">
        <v>49</v>
      </c>
      <c r="Y13">
        <f t="shared" si="9"/>
        <v>21.794399999999985</v>
      </c>
      <c r="Z13">
        <f t="shared" si="9"/>
        <v>8.4863999999999926</v>
      </c>
      <c r="AA13">
        <f t="shared" si="9"/>
        <v>73.847999999999786</v>
      </c>
      <c r="AB13">
        <f t="shared" si="9"/>
        <v>43.502400000000016</v>
      </c>
      <c r="AC13">
        <f t="shared" si="9"/>
        <v>66.626399999999947</v>
      </c>
      <c r="AD13">
        <f t="shared" si="9"/>
        <v>14.551199999999993</v>
      </c>
      <c r="AE13">
        <f t="shared" si="9"/>
        <v>48.237600000000015</v>
      </c>
      <c r="AF13">
        <f t="shared" si="9"/>
        <v>65.340000000000032</v>
      </c>
      <c r="AG13">
        <f t="shared" si="9"/>
        <v>24.23759999999999</v>
      </c>
      <c r="AH13">
        <f t="shared" si="9"/>
        <v>94.355999999999966</v>
      </c>
      <c r="AI13" t="s">
        <v>49</v>
      </c>
      <c r="AJ13">
        <f t="shared" si="9"/>
        <v>88.507199999999884</v>
      </c>
      <c r="AK13">
        <f t="shared" si="9"/>
        <v>30.302400000000027</v>
      </c>
      <c r="AL13">
        <f t="shared" si="9"/>
        <v>36.345599999999919</v>
      </c>
      <c r="AM13">
        <f t="shared" si="9"/>
        <v>9.686399999999999</v>
      </c>
      <c r="AN13">
        <f t="shared" si="9"/>
        <v>18.086400000000001</v>
      </c>
      <c r="AP13">
        <f>SUM(B13:AN13)</f>
        <v>2198.8344000000016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33"/>
  <sheetViews>
    <sheetView workbookViewId="0">
      <selection activeCell="AQ33" sqref="AQ33:AS33"/>
    </sheetView>
  </sheetViews>
  <sheetFormatPr baseColWidth="10" defaultRowHeight="16" x14ac:dyDescent="0.2"/>
  <cols>
    <col min="2" max="2" width="41.6640625" customWidth="1"/>
    <col min="3" max="4" width="12.83203125" bestFit="1" customWidth="1"/>
  </cols>
  <sheetData>
    <row r="1" spans="1:41" ht="18" x14ac:dyDescent="0.2">
      <c r="A1" s="7" t="s">
        <v>46</v>
      </c>
      <c r="B1" s="7"/>
      <c r="C1" s="3"/>
    </row>
    <row r="2" spans="1:41" x14ac:dyDescent="0.2">
      <c r="A2" s="4" t="s">
        <v>10</v>
      </c>
      <c r="B2" s="4" t="s">
        <v>11</v>
      </c>
      <c r="C2" t="str">
        <f>params_low!B1</f>
        <v>Ayodhyapuri</v>
      </c>
      <c r="D2" t="str">
        <f>params_low!C1</f>
        <v>Bachhyauli</v>
      </c>
      <c r="E2" t="str">
        <f>params_low!D1</f>
        <v>Bagauda</v>
      </c>
      <c r="F2" t="str">
        <f>params_low!E1</f>
        <v>Bhandara</v>
      </c>
      <c r="G2" t="str">
        <f>params_low!F1</f>
        <v>BharatpurN.P.</v>
      </c>
      <c r="H2" t="str">
        <f>params_low!G1</f>
        <v>Birendranagar</v>
      </c>
      <c r="I2" t="str">
        <f>params_low!H1</f>
        <v>Chainpur</v>
      </c>
      <c r="J2" t="str">
        <f>params_low!I1</f>
        <v>ChandiBhanjyang</v>
      </c>
      <c r="K2" t="str">
        <f>params_low!J1</f>
        <v>Dahakhani</v>
      </c>
      <c r="L2" t="str">
        <f>params_low!K1</f>
        <v>Darechok</v>
      </c>
      <c r="M2" t="str">
        <f>params_low!L1</f>
        <v>Dibyanagar</v>
      </c>
      <c r="N2" t="str">
        <f>params_low!M1</f>
        <v>Fulbari</v>
      </c>
      <c r="O2" t="str">
        <f>params_low!N1</f>
        <v>Gardi</v>
      </c>
      <c r="P2" t="str">
        <f>params_low!O1</f>
        <v>Gitanagar</v>
      </c>
      <c r="Q2" t="str">
        <f>params_low!P1</f>
        <v>Gunjanagar</v>
      </c>
      <c r="R2" t="str">
        <f>params_low!Q1</f>
        <v>Jagatpur</v>
      </c>
      <c r="S2" t="str">
        <f>params_low!R1</f>
        <v>Jutpani</v>
      </c>
      <c r="T2" t="str">
        <f>params_low!S1</f>
        <v>Kabilas</v>
      </c>
      <c r="U2" t="str">
        <f>params_low!T1</f>
        <v>Kathar</v>
      </c>
      <c r="V2" t="str">
        <f>params_low!U1</f>
        <v>Kaule</v>
      </c>
      <c r="W2" t="str">
        <f>params_low!V1</f>
        <v>Khairahani</v>
      </c>
      <c r="X2" t="str">
        <f>params_low!W1</f>
        <v>Korak</v>
      </c>
      <c r="Y2" t="str">
        <f>params_low!X1</f>
        <v>Kumroj</v>
      </c>
      <c r="Z2" t="str">
        <f>params_low!Y1</f>
        <v>Lothar</v>
      </c>
      <c r="AA2" t="str">
        <f>params_low!Z1</f>
        <v>MadiKalyanpur</v>
      </c>
      <c r="AB2" t="str">
        <f>params_low!AA1</f>
        <v>Mangalpur</v>
      </c>
      <c r="AC2" t="str">
        <f>params_low!AB1</f>
        <v>Meghauli</v>
      </c>
      <c r="AD2" t="str">
        <f>params_low!AC1</f>
        <v>Padampur</v>
      </c>
      <c r="AE2" t="str">
        <f>params_low!AD1</f>
        <v>Parbatipur</v>
      </c>
      <c r="AF2" t="str">
        <f>params_low!AE1</f>
        <v>Patihani</v>
      </c>
      <c r="AG2" t="str">
        <f>params_low!AF1</f>
        <v>Piple</v>
      </c>
      <c r="AH2" t="str">
        <f>params_low!AG1</f>
        <v>Pithuwa</v>
      </c>
      <c r="AI2" t="str">
        <f>params_low!AH1</f>
        <v>RatnanagarN.P.</v>
      </c>
      <c r="AJ2" t="str">
        <f>params_low!AI1</f>
        <v>Royal Chitawan Natio</v>
      </c>
      <c r="AK2" t="str">
        <f>params_low!AJ1</f>
        <v>Saradanagar</v>
      </c>
      <c r="AL2" t="str">
        <f>params_low!AK1</f>
        <v>Shaktikhor</v>
      </c>
      <c r="AM2" t="str">
        <f>params_low!AL1</f>
        <v>Sibanagar</v>
      </c>
      <c r="AN2" t="str">
        <f>params_low!AM1</f>
        <v>Siddi</v>
      </c>
      <c r="AO2" t="str">
        <f>params_low!AN1</f>
        <v>Sukranagar</v>
      </c>
    </row>
    <row r="3" spans="1:41" x14ac:dyDescent="0.2">
      <c r="A3" s="5" t="s">
        <v>12</v>
      </c>
      <c r="B3" s="5" t="s">
        <v>13</v>
      </c>
      <c r="C3" s="3">
        <f>params_low!B10</f>
        <v>12338.16</v>
      </c>
      <c r="D3" s="3">
        <f>params_low!C10</f>
        <v>12421.636</v>
      </c>
      <c r="E3" s="3">
        <f>params_low!D10</f>
        <v>12506.13</v>
      </c>
      <c r="F3" s="3">
        <f>params_low!E10</f>
        <v>18416.637999999999</v>
      </c>
      <c r="G3" s="3">
        <f>params_low!F10</f>
        <v>189056.85200000001</v>
      </c>
      <c r="H3" s="3">
        <f>params_low!G10</f>
        <v>17073.896000000001</v>
      </c>
      <c r="I3" s="3">
        <f>params_low!H10</f>
        <v>19101.752</v>
      </c>
      <c r="J3" s="3">
        <f>params_low!I10</f>
        <v>5778.1679999999997</v>
      </c>
      <c r="K3" s="3">
        <f>params_low!J10</f>
        <v>5563.37</v>
      </c>
      <c r="L3" s="3">
        <f>params_low!K10</f>
        <v>10962.842000000001</v>
      </c>
      <c r="M3" s="3">
        <f>params_low!L10</f>
        <v>9497.94</v>
      </c>
      <c r="N3" s="3">
        <f>params_low!M10</f>
        <v>4385.5439999999999</v>
      </c>
      <c r="O3" s="3">
        <f>params_low!N10</f>
        <v>10536.3</v>
      </c>
      <c r="P3" s="3">
        <f>params_low!O10</f>
        <v>15855.35</v>
      </c>
      <c r="Q3" s="3">
        <f>params_low!P10</f>
        <v>17163.48</v>
      </c>
      <c r="R3" s="3" t="str">
        <f>params_low!Q10</f>
        <v>NA</v>
      </c>
      <c r="S3" s="3">
        <f>params_low!R10</f>
        <v>16313.45</v>
      </c>
      <c r="T3" s="3">
        <f>params_low!S10</f>
        <v>6638.3779999999997</v>
      </c>
      <c r="U3" s="3">
        <f>params_low!T10</f>
        <v>11046.317999999999</v>
      </c>
      <c r="V3" s="3">
        <f>params_low!U10</f>
        <v>6567.1180000000004</v>
      </c>
      <c r="W3" s="3">
        <f>params_low!V10</f>
        <v>24459.486000000001</v>
      </c>
      <c r="X3" s="3">
        <f>params_low!W10</f>
        <v>7615.6580000000004</v>
      </c>
      <c r="Y3" s="3" t="str">
        <f>params_low!X10</f>
        <v>NA</v>
      </c>
      <c r="Z3" s="3">
        <f>params_low!Y10</f>
        <v>5949.192</v>
      </c>
      <c r="AA3" s="3">
        <f>params_low!Z10</f>
        <v>7816.2039999999997</v>
      </c>
      <c r="AB3" s="3">
        <f>params_low!AA10</f>
        <v>21763.822</v>
      </c>
      <c r="AC3" s="3">
        <f>params_low!AB10</f>
        <v>16124.102000000001</v>
      </c>
      <c r="AD3" s="3">
        <f>params_low!AC10</f>
        <v>17138.03</v>
      </c>
      <c r="AE3" s="3">
        <f>params_low!AD10</f>
        <v>7411.04</v>
      </c>
      <c r="AF3" s="3">
        <f>params_low!AE10</f>
        <v>13085.371999999999</v>
      </c>
      <c r="AG3" s="3">
        <f>params_low!AF10</f>
        <v>17685.714</v>
      </c>
      <c r="AH3" s="3">
        <f>params_low!AG10</f>
        <v>14255.054</v>
      </c>
      <c r="AI3" s="3">
        <f>params_low!AH10</f>
        <v>52703.896000000001</v>
      </c>
      <c r="AJ3" s="3" t="str">
        <f>params_low!AI10</f>
        <v>NA</v>
      </c>
      <c r="AK3" s="3">
        <f>params_low!AJ10</f>
        <v>13104.714</v>
      </c>
      <c r="AL3" s="3">
        <f>params_low!AK10</f>
        <v>10849.843999999999</v>
      </c>
      <c r="AM3" s="3">
        <f>params_low!AL10</f>
        <v>8737.4940000000006</v>
      </c>
      <c r="AN3" s="3">
        <f>params_low!AM10</f>
        <v>4489.38</v>
      </c>
      <c r="AO3" s="3">
        <f>params_low!AN10</f>
        <v>9168.1080000000002</v>
      </c>
    </row>
    <row r="4" spans="1:41" x14ac:dyDescent="0.2">
      <c r="A4" s="5" t="s">
        <v>14</v>
      </c>
      <c r="B4" s="5" t="s">
        <v>15</v>
      </c>
      <c r="C4" s="3">
        <f>C30</f>
        <v>6.9836629855679925E-4</v>
      </c>
      <c r="D4" s="3">
        <f t="shared" ref="D4:T4" si="0">D30</f>
        <v>7.3884799636483671E-4</v>
      </c>
      <c r="E4" s="3">
        <f t="shared" si="0"/>
        <v>6.8364345171121872E-4</v>
      </c>
      <c r="F4" s="3">
        <f t="shared" si="0"/>
        <v>7.0406498996001372E-4</v>
      </c>
      <c r="G4" s="3">
        <f t="shared" si="0"/>
        <v>6.1892186685096265E-5</v>
      </c>
      <c r="H4" s="3">
        <f t="shared" si="0"/>
        <v>5.0351140094406722E-4</v>
      </c>
      <c r="I4" s="3">
        <f t="shared" si="0"/>
        <v>5.5275952311112961E-4</v>
      </c>
      <c r="J4" s="3">
        <f t="shared" si="0"/>
        <v>1.621123363518308E-3</v>
      </c>
      <c r="K4" s="3">
        <f t="shared" si="0"/>
        <v>1.1869731924279182E-3</v>
      </c>
      <c r="L4" s="3">
        <f t="shared" si="0"/>
        <v>1.0279288851645259E-3</v>
      </c>
      <c r="M4" s="3">
        <f t="shared" si="0"/>
        <v>1.0274576389920215E-3</v>
      </c>
      <c r="N4" s="3">
        <f t="shared" si="0"/>
        <v>2.2806318221933429E-3</v>
      </c>
      <c r="O4" s="3">
        <f t="shared" si="0"/>
        <v>7.631764623095065E-4</v>
      </c>
      <c r="P4" s="3">
        <f t="shared" si="0"/>
        <v>6.2124406911963348E-4</v>
      </c>
      <c r="Q4" s="3">
        <f t="shared" si="0"/>
        <v>4.7330354200113956E-4</v>
      </c>
      <c r="R4" s="3" t="s">
        <v>49</v>
      </c>
      <c r="S4" s="3">
        <f t="shared" si="0"/>
        <v>9.2489071460656884E-4</v>
      </c>
      <c r="T4" s="3">
        <f t="shared" si="0"/>
        <v>2.2855959379313871E-3</v>
      </c>
      <c r="U4" s="3">
        <f t="shared" ref="U4:AO4" si="1">U30</f>
        <v>8.6838044507634837E-4</v>
      </c>
      <c r="V4" s="3">
        <f t="shared" si="1"/>
        <v>9.0618667660322019E-4</v>
      </c>
      <c r="W4" s="3">
        <f t="shared" si="1"/>
        <v>4.2164574043867663E-4</v>
      </c>
      <c r="X4" s="3">
        <f t="shared" si="1"/>
        <v>1.4270533042034818E-3</v>
      </c>
      <c r="Y4" s="3" t="str">
        <f t="shared" si="1"/>
        <v>NA</v>
      </c>
      <c r="Z4" s="3">
        <f t="shared" si="1"/>
        <v>1.8675512540408583E-3</v>
      </c>
      <c r="AA4" s="3">
        <f t="shared" si="1"/>
        <v>7.9541967108978542E-4</v>
      </c>
      <c r="AB4" s="3">
        <f t="shared" si="1"/>
        <v>4.8831570760159821E-4</v>
      </c>
      <c r="AC4" s="3">
        <f t="shared" si="1"/>
        <v>5.7658392149824227E-4</v>
      </c>
      <c r="AD4" s="3">
        <f t="shared" si="1"/>
        <v>6.7062292489476175E-4</v>
      </c>
      <c r="AE4" s="3">
        <f t="shared" si="1"/>
        <v>1.057018426849291E-3</v>
      </c>
      <c r="AF4" s="3">
        <f t="shared" si="1"/>
        <v>8.5212430037974408E-4</v>
      </c>
      <c r="AG4" s="3">
        <f t="shared" si="1"/>
        <v>6.3127063827533782E-4</v>
      </c>
      <c r="AH4" s="3">
        <f t="shared" si="1"/>
        <v>5.1374246130365096E-4</v>
      </c>
      <c r="AI4" s="3">
        <f t="shared" si="1"/>
        <v>1.4223094635407524E-4</v>
      </c>
      <c r="AJ4" s="3" t="s">
        <v>49</v>
      </c>
      <c r="AK4" s="3">
        <f t="shared" si="1"/>
        <v>1.146429672437505E-3</v>
      </c>
      <c r="AL4" s="3">
        <f t="shared" si="1"/>
        <v>8.7414413961617679E-4</v>
      </c>
      <c r="AM4" s="3">
        <f t="shared" si="1"/>
        <v>1.3659499178073024E-3</v>
      </c>
      <c r="AN4" s="3">
        <f t="shared" si="1"/>
        <v>1.8305814053211553E-3</v>
      </c>
      <c r="AO4" s="3">
        <f t="shared" si="1"/>
        <v>8.5643674905313074E-4</v>
      </c>
    </row>
    <row r="5" spans="1:41" x14ac:dyDescent="0.2">
      <c r="A5" s="5" t="s">
        <v>16</v>
      </c>
      <c r="B5" s="5" t="s">
        <v>17</v>
      </c>
      <c r="C5" s="3">
        <f>params_low!B6</f>
        <v>1.5E-3</v>
      </c>
      <c r="D5" s="3">
        <f>params_low!C6</f>
        <v>1.5E-3</v>
      </c>
      <c r="E5" s="3">
        <f>params_low!D6</f>
        <v>1.5E-3</v>
      </c>
      <c r="F5" s="3">
        <f>params_low!E6</f>
        <v>1.5E-3</v>
      </c>
      <c r="G5" s="3">
        <f>params_low!F6</f>
        <v>1.5E-3</v>
      </c>
      <c r="H5" s="3">
        <f>params_low!G6</f>
        <v>1.5E-3</v>
      </c>
      <c r="I5" s="3">
        <f>params_low!H6</f>
        <v>1.5E-3</v>
      </c>
      <c r="J5" s="3">
        <f>params_low!I6</f>
        <v>1.5E-3</v>
      </c>
      <c r="K5" s="3">
        <f>params_low!J6</f>
        <v>1.5E-3</v>
      </c>
      <c r="L5" s="3">
        <f>params_low!K6</f>
        <v>1.5E-3</v>
      </c>
      <c r="M5" s="3">
        <f>params_low!L6</f>
        <v>1.5E-3</v>
      </c>
      <c r="N5" s="3">
        <f>params_low!M6</f>
        <v>1.5E-3</v>
      </c>
      <c r="O5" s="3">
        <f>params_low!N6</f>
        <v>1.5E-3</v>
      </c>
      <c r="P5" s="3">
        <f>params_low!O6</f>
        <v>1.5E-3</v>
      </c>
      <c r="Q5" s="3">
        <f>params_low!P6</f>
        <v>1.5E-3</v>
      </c>
      <c r="R5" s="3">
        <f>params_low!Q6</f>
        <v>1.5E-3</v>
      </c>
      <c r="S5" s="3">
        <f>params_low!R6</f>
        <v>1.5E-3</v>
      </c>
      <c r="T5" s="3">
        <f>params_low!S6</f>
        <v>1.5E-3</v>
      </c>
      <c r="U5" s="3">
        <f>params_low!T6</f>
        <v>1.5E-3</v>
      </c>
      <c r="V5" s="3">
        <f>params_low!U6</f>
        <v>1.5E-3</v>
      </c>
      <c r="W5" s="3">
        <f>params_low!V6</f>
        <v>1.5E-3</v>
      </c>
      <c r="X5" s="3">
        <f>params_low!W6</f>
        <v>1.5E-3</v>
      </c>
      <c r="Y5" s="3">
        <f>params_low!X6</f>
        <v>1.5E-3</v>
      </c>
      <c r="Z5" s="3">
        <f>params_low!Y6</f>
        <v>1.5E-3</v>
      </c>
      <c r="AA5" s="3">
        <f>params_low!Z6</f>
        <v>1.5E-3</v>
      </c>
      <c r="AB5" s="3">
        <f>params_low!AA6</f>
        <v>1.5E-3</v>
      </c>
      <c r="AC5" s="3">
        <f>params_low!AB6</f>
        <v>1.5E-3</v>
      </c>
      <c r="AD5" s="3">
        <f>params_low!AC6</f>
        <v>1.5E-3</v>
      </c>
      <c r="AE5" s="3">
        <f>params_low!AD6</f>
        <v>1.5E-3</v>
      </c>
      <c r="AF5" s="3">
        <f>params_low!AE6</f>
        <v>1.5E-3</v>
      </c>
      <c r="AG5" s="3">
        <f>params_low!AF6</f>
        <v>1.5E-3</v>
      </c>
      <c r="AH5" s="3">
        <f>params_low!AG6</f>
        <v>1.5E-3</v>
      </c>
      <c r="AI5" s="3">
        <f>params_low!AH6</f>
        <v>1.5E-3</v>
      </c>
      <c r="AJ5" s="3">
        <f>params_low!AI6</f>
        <v>1.5E-3</v>
      </c>
      <c r="AK5" s="3">
        <f>params_low!AJ6</f>
        <v>1.5E-3</v>
      </c>
      <c r="AL5" s="3">
        <f>params_low!AK6</f>
        <v>1.5E-3</v>
      </c>
      <c r="AM5" s="3">
        <f>params_low!AL6</f>
        <v>1.5E-3</v>
      </c>
      <c r="AN5" s="3">
        <f>params_low!AM6</f>
        <v>1.5E-3</v>
      </c>
      <c r="AO5" s="3">
        <f>params_low!AN6</f>
        <v>1.5E-3</v>
      </c>
    </row>
    <row r="6" spans="1:41" x14ac:dyDescent="0.2">
      <c r="A6" s="5" t="s">
        <v>18</v>
      </c>
      <c r="B6" s="5" t="s">
        <v>19</v>
      </c>
      <c r="C6" s="3">
        <f>params_low!B5</f>
        <v>7.4999999999999997E-2</v>
      </c>
      <c r="D6" s="3">
        <f>params_low!C5</f>
        <v>7.4999999999999997E-2</v>
      </c>
      <c r="E6" s="3">
        <f>params_low!D5</f>
        <v>7.4999999999999997E-2</v>
      </c>
      <c r="F6" s="3">
        <f>params_low!E5</f>
        <v>7.4999999999999997E-2</v>
      </c>
      <c r="G6" s="3">
        <f>params_low!F5</f>
        <v>7.4999999999999997E-2</v>
      </c>
      <c r="H6" s="3">
        <f>params_low!G5</f>
        <v>7.4999999999999997E-2</v>
      </c>
      <c r="I6" s="3">
        <f>params_low!H5</f>
        <v>7.4999999999999997E-2</v>
      </c>
      <c r="J6" s="3">
        <f>params_low!I5</f>
        <v>7.4999999999999997E-2</v>
      </c>
      <c r="K6" s="3">
        <f>params_low!J5</f>
        <v>7.4999999999999997E-2</v>
      </c>
      <c r="L6" s="3">
        <f>params_low!K5</f>
        <v>7.4999999999999997E-2</v>
      </c>
      <c r="M6" s="3">
        <f>params_low!L5</f>
        <v>7.4999999999999997E-2</v>
      </c>
      <c r="N6" s="3">
        <f>params_low!M5</f>
        <v>7.4999999999999997E-2</v>
      </c>
      <c r="O6" s="3">
        <f>params_low!N5</f>
        <v>7.4999999999999997E-2</v>
      </c>
      <c r="P6" s="3">
        <f>params_low!O5</f>
        <v>7.4999999999999997E-2</v>
      </c>
      <c r="Q6" s="3">
        <f>params_low!P5</f>
        <v>7.4999999999999997E-2</v>
      </c>
      <c r="R6" s="3">
        <f>params_low!Q5</f>
        <v>7.4999999999999997E-2</v>
      </c>
      <c r="S6" s="3">
        <f>params_low!R5</f>
        <v>7.4999999999999997E-2</v>
      </c>
      <c r="T6" s="3">
        <f>params_low!S5</f>
        <v>7.4999999999999997E-2</v>
      </c>
      <c r="U6" s="3">
        <f>params_low!T5</f>
        <v>7.4999999999999997E-2</v>
      </c>
      <c r="V6" s="3">
        <f>params_low!U5</f>
        <v>7.4999999999999997E-2</v>
      </c>
      <c r="W6" s="3">
        <f>params_low!V5</f>
        <v>7.4999999999999997E-2</v>
      </c>
      <c r="X6" s="3">
        <f>params_low!W5</f>
        <v>7.4999999999999997E-2</v>
      </c>
      <c r="Y6" s="3">
        <f>params_low!X5</f>
        <v>7.4999999999999997E-2</v>
      </c>
      <c r="Z6" s="3">
        <f>params_low!Y5</f>
        <v>7.4999999999999997E-2</v>
      </c>
      <c r="AA6" s="3">
        <f>params_low!Z5</f>
        <v>7.4999999999999997E-2</v>
      </c>
      <c r="AB6" s="3">
        <f>params_low!AA5</f>
        <v>7.4999999999999997E-2</v>
      </c>
      <c r="AC6" s="3">
        <f>params_low!AB5</f>
        <v>7.4999999999999997E-2</v>
      </c>
      <c r="AD6" s="3">
        <f>params_low!AC5</f>
        <v>7.4999999999999997E-2</v>
      </c>
      <c r="AE6" s="3">
        <f>params_low!AD5</f>
        <v>7.4999999999999997E-2</v>
      </c>
      <c r="AF6" s="3">
        <f>params_low!AE5</f>
        <v>7.4999999999999997E-2</v>
      </c>
      <c r="AG6" s="3">
        <f>params_low!AF5</f>
        <v>7.4999999999999997E-2</v>
      </c>
      <c r="AH6" s="3">
        <f>params_low!AG5</f>
        <v>7.4999999999999997E-2</v>
      </c>
      <c r="AI6" s="3">
        <f>params_low!AH5</f>
        <v>7.4999999999999997E-2</v>
      </c>
      <c r="AJ6" s="3">
        <f>params_low!AI5</f>
        <v>7.4999999999999997E-2</v>
      </c>
      <c r="AK6" s="3">
        <f>params_low!AJ5</f>
        <v>7.4999999999999997E-2</v>
      </c>
      <c r="AL6" s="3">
        <f>params_low!AK5</f>
        <v>7.4999999999999997E-2</v>
      </c>
      <c r="AM6" s="3">
        <f>params_low!AL5</f>
        <v>7.4999999999999997E-2</v>
      </c>
      <c r="AN6" s="3">
        <f>params_low!AM5</f>
        <v>7.4999999999999997E-2</v>
      </c>
      <c r="AO6" s="3">
        <f>params_low!AN5</f>
        <v>7.4999999999999997E-2</v>
      </c>
    </row>
    <row r="7" spans="1:41" x14ac:dyDescent="0.2">
      <c r="A7" s="5" t="s">
        <v>20</v>
      </c>
      <c r="B7" s="5" t="s">
        <v>21</v>
      </c>
      <c r="C7" s="3">
        <f>1/70</f>
        <v>1.4285714285714285E-2</v>
      </c>
      <c r="D7" s="3">
        <f>C7</f>
        <v>1.4285714285714285E-2</v>
      </c>
      <c r="E7" s="3">
        <f t="shared" ref="E7:AO7" si="2">D7</f>
        <v>1.4285714285714285E-2</v>
      </c>
      <c r="F7" s="3">
        <f t="shared" si="2"/>
        <v>1.4285714285714285E-2</v>
      </c>
      <c r="G7" s="3">
        <f t="shared" si="2"/>
        <v>1.4285714285714285E-2</v>
      </c>
      <c r="H7" s="3">
        <f t="shared" si="2"/>
        <v>1.4285714285714285E-2</v>
      </c>
      <c r="I7" s="3">
        <f t="shared" si="2"/>
        <v>1.4285714285714285E-2</v>
      </c>
      <c r="J7" s="3">
        <f t="shared" si="2"/>
        <v>1.4285714285714285E-2</v>
      </c>
      <c r="K7" s="3">
        <f t="shared" si="2"/>
        <v>1.4285714285714285E-2</v>
      </c>
      <c r="L7" s="3">
        <f t="shared" si="2"/>
        <v>1.4285714285714285E-2</v>
      </c>
      <c r="M7" s="3">
        <f t="shared" si="2"/>
        <v>1.4285714285714285E-2</v>
      </c>
      <c r="N7" s="3">
        <f t="shared" si="2"/>
        <v>1.4285714285714285E-2</v>
      </c>
      <c r="O7" s="3">
        <f t="shared" si="2"/>
        <v>1.4285714285714285E-2</v>
      </c>
      <c r="P7" s="3">
        <f t="shared" si="2"/>
        <v>1.4285714285714285E-2</v>
      </c>
      <c r="Q7" s="3">
        <f t="shared" si="2"/>
        <v>1.4285714285714285E-2</v>
      </c>
      <c r="R7" s="3">
        <f t="shared" si="2"/>
        <v>1.4285714285714285E-2</v>
      </c>
      <c r="S7" s="3">
        <f t="shared" si="2"/>
        <v>1.4285714285714285E-2</v>
      </c>
      <c r="T7" s="3">
        <f t="shared" si="2"/>
        <v>1.4285714285714285E-2</v>
      </c>
      <c r="U7" s="3">
        <f t="shared" si="2"/>
        <v>1.4285714285714285E-2</v>
      </c>
      <c r="V7" s="3">
        <f t="shared" si="2"/>
        <v>1.4285714285714285E-2</v>
      </c>
      <c r="W7" s="3">
        <f t="shared" si="2"/>
        <v>1.4285714285714285E-2</v>
      </c>
      <c r="X7" s="3">
        <f t="shared" si="2"/>
        <v>1.4285714285714285E-2</v>
      </c>
      <c r="Y7" s="3">
        <f t="shared" si="2"/>
        <v>1.4285714285714285E-2</v>
      </c>
      <c r="Z7" s="3">
        <f t="shared" si="2"/>
        <v>1.4285714285714285E-2</v>
      </c>
      <c r="AA7" s="3">
        <f t="shared" si="2"/>
        <v>1.4285714285714285E-2</v>
      </c>
      <c r="AB7" s="3">
        <f t="shared" si="2"/>
        <v>1.4285714285714285E-2</v>
      </c>
      <c r="AC7" s="3">
        <f t="shared" si="2"/>
        <v>1.4285714285714285E-2</v>
      </c>
      <c r="AD7" s="3">
        <f t="shared" si="2"/>
        <v>1.4285714285714285E-2</v>
      </c>
      <c r="AE7" s="3">
        <f t="shared" si="2"/>
        <v>1.4285714285714285E-2</v>
      </c>
      <c r="AF7" s="3">
        <f t="shared" si="2"/>
        <v>1.4285714285714285E-2</v>
      </c>
      <c r="AG7" s="3">
        <f t="shared" si="2"/>
        <v>1.4285714285714285E-2</v>
      </c>
      <c r="AH7" s="3">
        <f t="shared" si="2"/>
        <v>1.4285714285714285E-2</v>
      </c>
      <c r="AI7" s="3">
        <f t="shared" si="2"/>
        <v>1.4285714285714285E-2</v>
      </c>
      <c r="AJ7" s="3">
        <f t="shared" si="2"/>
        <v>1.4285714285714285E-2</v>
      </c>
      <c r="AK7" s="3">
        <f t="shared" si="2"/>
        <v>1.4285714285714285E-2</v>
      </c>
      <c r="AL7" s="3">
        <f t="shared" si="2"/>
        <v>1.4285714285714285E-2</v>
      </c>
      <c r="AM7" s="3">
        <f t="shared" si="2"/>
        <v>1.4285714285714285E-2</v>
      </c>
      <c r="AN7" s="3">
        <f t="shared" si="2"/>
        <v>1.4285714285714285E-2</v>
      </c>
      <c r="AO7" s="3">
        <f t="shared" si="2"/>
        <v>1.4285714285714285E-2</v>
      </c>
    </row>
    <row r="8" spans="1:41" x14ac:dyDescent="0.2">
      <c r="A8" s="5" t="s">
        <v>22</v>
      </c>
      <c r="B8" s="5" t="s">
        <v>23</v>
      </c>
      <c r="C8" s="3">
        <f>params_low!B7</f>
        <v>0.15</v>
      </c>
      <c r="D8" s="3">
        <f>params_low!C7</f>
        <v>0.15</v>
      </c>
      <c r="E8" s="3">
        <f>params_low!D7</f>
        <v>0.15</v>
      </c>
      <c r="F8" s="3">
        <f>params_low!E7</f>
        <v>0.15</v>
      </c>
      <c r="G8" s="3">
        <f>params_low!F7</f>
        <v>0.15</v>
      </c>
      <c r="H8" s="3">
        <f>params_low!G7</f>
        <v>0.15</v>
      </c>
      <c r="I8" s="3">
        <f>params_low!H7</f>
        <v>0.15</v>
      </c>
      <c r="J8" s="3">
        <f>params_low!I7</f>
        <v>0.15</v>
      </c>
      <c r="K8" s="3">
        <f>params_low!J7</f>
        <v>0.15</v>
      </c>
      <c r="L8" s="3">
        <f>params_low!K7</f>
        <v>0.15</v>
      </c>
      <c r="M8" s="3">
        <f>params_low!L7</f>
        <v>0.15</v>
      </c>
      <c r="N8" s="3">
        <f>params_low!M7</f>
        <v>0.15</v>
      </c>
      <c r="O8" s="3">
        <f>params_low!N7</f>
        <v>0.15</v>
      </c>
      <c r="P8" s="3">
        <f>params_low!O7</f>
        <v>0.15</v>
      </c>
      <c r="Q8" s="3">
        <f>params_low!P7</f>
        <v>0.15</v>
      </c>
      <c r="R8" s="3">
        <f>params_low!Q7</f>
        <v>0.15</v>
      </c>
      <c r="S8" s="3">
        <f>params_low!R7</f>
        <v>0.15</v>
      </c>
      <c r="T8" s="3">
        <f>params_low!S7</f>
        <v>0.15</v>
      </c>
      <c r="U8" s="3">
        <f>params_low!T7</f>
        <v>0.15</v>
      </c>
      <c r="V8" s="3">
        <f>params_low!U7</f>
        <v>0.15</v>
      </c>
      <c r="W8" s="3">
        <f>params_low!V7</f>
        <v>0.15</v>
      </c>
      <c r="X8" s="3">
        <f>params_low!W7</f>
        <v>0.15</v>
      </c>
      <c r="Y8" s="3">
        <f>params_low!X7</f>
        <v>0.15</v>
      </c>
      <c r="Z8" s="3">
        <f>params_low!Y7</f>
        <v>0.15</v>
      </c>
      <c r="AA8" s="3">
        <f>params_low!Z7</f>
        <v>0.15</v>
      </c>
      <c r="AB8" s="3">
        <f>params_low!AA7</f>
        <v>0.15</v>
      </c>
      <c r="AC8" s="3">
        <f>params_low!AB7</f>
        <v>0.15</v>
      </c>
      <c r="AD8" s="3">
        <f>params_low!AC7</f>
        <v>0.15</v>
      </c>
      <c r="AE8" s="3">
        <f>params_low!AD7</f>
        <v>0.15</v>
      </c>
      <c r="AF8" s="3">
        <f>params_low!AE7</f>
        <v>0.15</v>
      </c>
      <c r="AG8" s="3">
        <f>params_low!AF7</f>
        <v>0.15</v>
      </c>
      <c r="AH8" s="3">
        <f>params_low!AG7</f>
        <v>0.15</v>
      </c>
      <c r="AI8" s="3">
        <f>params_low!AH7</f>
        <v>0.15</v>
      </c>
      <c r="AJ8" s="3">
        <f>params_low!AI7</f>
        <v>0.15</v>
      </c>
      <c r="AK8" s="3">
        <f>params_low!AJ7</f>
        <v>0.15</v>
      </c>
      <c r="AL8" s="3">
        <f>params_low!AK7</f>
        <v>0.15</v>
      </c>
      <c r="AM8" s="3">
        <f>params_low!AL7</f>
        <v>0.15</v>
      </c>
      <c r="AN8" s="3">
        <f>params_low!AM7</f>
        <v>0.15</v>
      </c>
      <c r="AO8" s="3">
        <f>params_low!AN7</f>
        <v>0.15</v>
      </c>
    </row>
    <row r="9" spans="1:41" x14ac:dyDescent="0.2">
      <c r="A9" s="5" t="s">
        <v>24</v>
      </c>
      <c r="B9" s="5" t="s">
        <v>25</v>
      </c>
      <c r="C9" s="3">
        <f>params_low!B8</f>
        <v>0.75</v>
      </c>
      <c r="D9" s="3">
        <f>params_low!C8</f>
        <v>0.75</v>
      </c>
      <c r="E9" s="3">
        <f>params_low!D8</f>
        <v>0.75</v>
      </c>
      <c r="F9" s="3">
        <f>params_low!E8</f>
        <v>0.75</v>
      </c>
      <c r="G9" s="3">
        <f>params_low!F8</f>
        <v>0.75</v>
      </c>
      <c r="H9" s="3">
        <f>params_low!G8</f>
        <v>0.75</v>
      </c>
      <c r="I9" s="3">
        <f>params_low!H8</f>
        <v>0.75</v>
      </c>
      <c r="J9" s="3">
        <f>params_low!I8</f>
        <v>0.75</v>
      </c>
      <c r="K9" s="3">
        <f>params_low!J8</f>
        <v>0.75</v>
      </c>
      <c r="L9" s="3">
        <f>params_low!K8</f>
        <v>0.75</v>
      </c>
      <c r="M9" s="3">
        <f>params_low!L8</f>
        <v>0.75</v>
      </c>
      <c r="N9" s="3">
        <f>params_low!M8</f>
        <v>0.75</v>
      </c>
      <c r="O9" s="3">
        <f>params_low!N8</f>
        <v>0.75</v>
      </c>
      <c r="P9" s="3">
        <f>params_low!O8</f>
        <v>0.75</v>
      </c>
      <c r="Q9" s="3">
        <f>params_low!P8</f>
        <v>0.75</v>
      </c>
      <c r="R9" s="3">
        <f>params_low!Q8</f>
        <v>0.75</v>
      </c>
      <c r="S9" s="3">
        <f>params_low!R8</f>
        <v>0.75</v>
      </c>
      <c r="T9" s="3">
        <f>params_low!S8</f>
        <v>0.75</v>
      </c>
      <c r="U9" s="3">
        <f>params_low!T8</f>
        <v>0.75</v>
      </c>
      <c r="V9" s="3">
        <f>params_low!U8</f>
        <v>0.75</v>
      </c>
      <c r="W9" s="3">
        <f>params_low!V8</f>
        <v>0.75</v>
      </c>
      <c r="X9" s="3">
        <f>params_low!W8</f>
        <v>0.75</v>
      </c>
      <c r="Y9" s="3">
        <f>params_low!X8</f>
        <v>0.75</v>
      </c>
      <c r="Z9" s="3">
        <f>params_low!Y8</f>
        <v>0.75</v>
      </c>
      <c r="AA9" s="3">
        <f>params_low!Z8</f>
        <v>0.75</v>
      </c>
      <c r="AB9" s="3">
        <f>params_low!AA8</f>
        <v>0.75</v>
      </c>
      <c r="AC9" s="3">
        <f>params_low!AB8</f>
        <v>0.75</v>
      </c>
      <c r="AD9" s="3">
        <f>params_low!AC8</f>
        <v>0.75</v>
      </c>
      <c r="AE9" s="3">
        <f>params_low!AD8</f>
        <v>0.75</v>
      </c>
      <c r="AF9" s="3">
        <f>params_low!AE8</f>
        <v>0.75</v>
      </c>
      <c r="AG9" s="3">
        <f>params_low!AF8</f>
        <v>0.75</v>
      </c>
      <c r="AH9" s="3">
        <f>params_low!AG8</f>
        <v>0.75</v>
      </c>
      <c r="AI9" s="3">
        <f>params_low!AH8</f>
        <v>0.75</v>
      </c>
      <c r="AJ9" s="3">
        <f>params_low!AI8</f>
        <v>0.75</v>
      </c>
      <c r="AK9" s="3">
        <f>params_low!AJ8</f>
        <v>0.75</v>
      </c>
      <c r="AL9" s="3">
        <f>params_low!AK8</f>
        <v>0.75</v>
      </c>
      <c r="AM9" s="3">
        <f>params_low!AL8</f>
        <v>0.75</v>
      </c>
      <c r="AN9" s="3">
        <f>params_low!AM8</f>
        <v>0.75</v>
      </c>
      <c r="AO9" s="3">
        <f>params_low!AN8</f>
        <v>0.75</v>
      </c>
    </row>
    <row r="10" spans="1:41" x14ac:dyDescent="0.2">
      <c r="A10" s="5" t="s">
        <v>26</v>
      </c>
      <c r="B10" s="5" t="s">
        <v>27</v>
      </c>
      <c r="C10" s="3">
        <f>params_low!B4</f>
        <v>0.9</v>
      </c>
      <c r="D10" s="3">
        <f>params_low!C4</f>
        <v>0.9</v>
      </c>
      <c r="E10" s="3">
        <f>params_low!D4</f>
        <v>0.9</v>
      </c>
      <c r="F10" s="3">
        <f>params_low!E4</f>
        <v>0.9</v>
      </c>
      <c r="G10" s="3">
        <f>params_low!F4</f>
        <v>0.9</v>
      </c>
      <c r="H10" s="3">
        <f>params_low!G4</f>
        <v>0.9</v>
      </c>
      <c r="I10" s="3">
        <f>params_low!H4</f>
        <v>0.9</v>
      </c>
      <c r="J10" s="3">
        <f>params_low!I4</f>
        <v>0.9</v>
      </c>
      <c r="K10" s="3">
        <f>params_low!J4</f>
        <v>0.9</v>
      </c>
      <c r="L10" s="3">
        <f>params_low!K4</f>
        <v>0.9</v>
      </c>
      <c r="M10" s="3">
        <f>params_low!L4</f>
        <v>0.9</v>
      </c>
      <c r="N10" s="3">
        <f>params_low!M4</f>
        <v>0.9</v>
      </c>
      <c r="O10" s="3">
        <f>params_low!N4</f>
        <v>0.9</v>
      </c>
      <c r="P10" s="3">
        <f>params_low!O4</f>
        <v>0.9</v>
      </c>
      <c r="Q10" s="3">
        <f>params_low!P4</f>
        <v>0.9</v>
      </c>
      <c r="R10" s="3">
        <f>params_low!Q4</f>
        <v>0.9</v>
      </c>
      <c r="S10" s="3">
        <f>params_low!R4</f>
        <v>0.9</v>
      </c>
      <c r="T10" s="3">
        <f>params_low!S4</f>
        <v>0.9</v>
      </c>
      <c r="U10" s="3">
        <f>params_low!T4</f>
        <v>0.9</v>
      </c>
      <c r="V10" s="3">
        <f>params_low!U4</f>
        <v>0.9</v>
      </c>
      <c r="W10" s="3">
        <f>params_low!V4</f>
        <v>0.9</v>
      </c>
      <c r="X10" s="3">
        <f>params_low!W4</f>
        <v>0.9</v>
      </c>
      <c r="Y10" s="3">
        <f>params_low!X4</f>
        <v>0.9</v>
      </c>
      <c r="Z10" s="3">
        <f>params_low!Y4</f>
        <v>0.9</v>
      </c>
      <c r="AA10" s="3">
        <f>params_low!Z4</f>
        <v>0.9</v>
      </c>
      <c r="AB10" s="3">
        <f>params_low!AA4</f>
        <v>0.9</v>
      </c>
      <c r="AC10" s="3">
        <f>params_low!AB4</f>
        <v>0.9</v>
      </c>
      <c r="AD10" s="3">
        <f>params_low!AC4</f>
        <v>0.9</v>
      </c>
      <c r="AE10" s="3">
        <f>params_low!AD4</f>
        <v>0.9</v>
      </c>
      <c r="AF10" s="3">
        <f>params_low!AE4</f>
        <v>0.9</v>
      </c>
      <c r="AG10" s="3">
        <f>params_low!AF4</f>
        <v>0.9</v>
      </c>
      <c r="AH10" s="3">
        <f>params_low!AG4</f>
        <v>0.9</v>
      </c>
      <c r="AI10" s="3">
        <f>params_low!AH4</f>
        <v>0.9</v>
      </c>
      <c r="AJ10" s="3">
        <f>params_low!AI4</f>
        <v>0.9</v>
      </c>
      <c r="AK10" s="3">
        <f>params_low!AJ4</f>
        <v>0.9</v>
      </c>
      <c r="AL10" s="3">
        <f>params_low!AK4</f>
        <v>0.9</v>
      </c>
      <c r="AM10" s="3">
        <f>params_low!AL4</f>
        <v>0.9</v>
      </c>
      <c r="AN10" s="3">
        <f>params_low!AM4</f>
        <v>0.9</v>
      </c>
      <c r="AO10" s="3">
        <f>params_low!AN4</f>
        <v>0.9</v>
      </c>
    </row>
    <row r="11" spans="1:41" x14ac:dyDescent="0.2">
      <c r="A11" s="5" t="s">
        <v>28</v>
      </c>
      <c r="B11" s="5" t="s">
        <v>29</v>
      </c>
      <c r="C11" s="3">
        <f>params_low!B9</f>
        <v>0.5</v>
      </c>
      <c r="D11" s="3">
        <f>params_low!C9</f>
        <v>0.5</v>
      </c>
      <c r="E11" s="3">
        <f>params_low!D9</f>
        <v>0.5</v>
      </c>
      <c r="F11" s="3">
        <f>params_low!E9</f>
        <v>0.5</v>
      </c>
      <c r="G11" s="3">
        <f>params_low!F9</f>
        <v>0.5</v>
      </c>
      <c r="H11" s="3">
        <f>params_low!G9</f>
        <v>0.5</v>
      </c>
      <c r="I11" s="3">
        <f>params_low!H9</f>
        <v>0.5</v>
      </c>
      <c r="J11" s="3">
        <f>params_low!I9</f>
        <v>0.5</v>
      </c>
      <c r="K11" s="3">
        <f>params_low!J9</f>
        <v>0.5</v>
      </c>
      <c r="L11" s="3">
        <f>params_low!K9</f>
        <v>0.5</v>
      </c>
      <c r="M11" s="3">
        <f>params_low!L9</f>
        <v>0.5</v>
      </c>
      <c r="N11" s="3">
        <f>params_low!M9</f>
        <v>0.5</v>
      </c>
      <c r="O11" s="3">
        <f>params_low!N9</f>
        <v>0.5</v>
      </c>
      <c r="P11" s="3">
        <f>params_low!O9</f>
        <v>0.5</v>
      </c>
      <c r="Q11" s="3">
        <f>params_low!P9</f>
        <v>0.5</v>
      </c>
      <c r="R11" s="3">
        <f>params_low!Q9</f>
        <v>0.5</v>
      </c>
      <c r="S11" s="3">
        <f>params_low!R9</f>
        <v>0.5</v>
      </c>
      <c r="T11" s="3">
        <f>params_low!S9</f>
        <v>0.5</v>
      </c>
      <c r="U11" s="3">
        <f>params_low!T9</f>
        <v>0.5</v>
      </c>
      <c r="V11" s="3">
        <f>params_low!U9</f>
        <v>0.5</v>
      </c>
      <c r="W11" s="3">
        <f>params_low!V9</f>
        <v>0.5</v>
      </c>
      <c r="X11" s="3">
        <f>params_low!W9</f>
        <v>0.5</v>
      </c>
      <c r="Y11" s="3">
        <f>params_low!X9</f>
        <v>0.5</v>
      </c>
      <c r="Z11" s="3">
        <f>params_low!Y9</f>
        <v>0.5</v>
      </c>
      <c r="AA11" s="3">
        <f>params_low!Z9</f>
        <v>0.5</v>
      </c>
      <c r="AB11" s="3">
        <f>params_low!AA9</f>
        <v>0.5</v>
      </c>
      <c r="AC11" s="3">
        <f>params_low!AB9</f>
        <v>0.5</v>
      </c>
      <c r="AD11" s="3">
        <f>params_low!AC9</f>
        <v>0.5</v>
      </c>
      <c r="AE11" s="3">
        <f>params_low!AD9</f>
        <v>0.5</v>
      </c>
      <c r="AF11" s="3">
        <f>params_low!AE9</f>
        <v>0.5</v>
      </c>
      <c r="AG11" s="3">
        <f>params_low!AF9</f>
        <v>0.5</v>
      </c>
      <c r="AH11" s="3">
        <f>params_low!AG9</f>
        <v>0.5</v>
      </c>
      <c r="AI11" s="3">
        <f>params_low!AH9</f>
        <v>0.5</v>
      </c>
      <c r="AJ11" s="3">
        <f>params_low!AI9</f>
        <v>0.5</v>
      </c>
      <c r="AK11" s="3">
        <f>params_low!AJ9</f>
        <v>0.5</v>
      </c>
      <c r="AL11" s="3">
        <f>params_low!AK9</f>
        <v>0.5</v>
      </c>
      <c r="AM11" s="3">
        <f>params_low!AL9</f>
        <v>0.5</v>
      </c>
      <c r="AN11" s="3">
        <f>params_low!AM9</f>
        <v>0.5</v>
      </c>
      <c r="AO11" s="3">
        <f>params_low!AN9</f>
        <v>0.5</v>
      </c>
    </row>
    <row r="12" spans="1:41" x14ac:dyDescent="0.2">
      <c r="A12" s="5"/>
      <c r="B12" s="5"/>
      <c r="C12" s="3"/>
    </row>
    <row r="13" spans="1:41" x14ac:dyDescent="0.2">
      <c r="A13" s="5" t="s">
        <v>30</v>
      </c>
      <c r="B13" s="5" t="s">
        <v>31</v>
      </c>
      <c r="C13" s="5">
        <f>C3*C4*(C5+C6*C7)/(C8*(C7+C5) +C7*C9*C10)</f>
        <v>1.8447575657880231</v>
      </c>
      <c r="D13" s="5">
        <f t="shared" ref="D13:T13" si="3">D3*D4*(D5+D6*D7)/(D8*(D7+D5) +D7*D9*D10)</f>
        <v>1.964895815202139</v>
      </c>
      <c r="E13" s="5">
        <f t="shared" si="3"/>
        <v>1.8304514998927863</v>
      </c>
      <c r="F13" s="5">
        <f t="shared" si="3"/>
        <v>2.7760592432258067</v>
      </c>
      <c r="G13" s="5">
        <f t="shared" si="3"/>
        <v>2.5051508249235925</v>
      </c>
      <c r="H13" s="5">
        <f t="shared" si="3"/>
        <v>1.8405497865191731</v>
      </c>
      <c r="I13" s="5">
        <f t="shared" si="3"/>
        <v>2.260554931548346</v>
      </c>
      <c r="J13" s="5">
        <f t="shared" si="3"/>
        <v>2.0054500930884251</v>
      </c>
      <c r="K13" s="5">
        <f t="shared" si="3"/>
        <v>1.4137886279160123</v>
      </c>
      <c r="L13" s="5">
        <f t="shared" si="3"/>
        <v>2.4126362794565224</v>
      </c>
      <c r="M13" s="5">
        <f t="shared" si="3"/>
        <v>2.0892912059278248</v>
      </c>
      <c r="N13" s="5">
        <f t="shared" si="3"/>
        <v>2.1413333532265653</v>
      </c>
      <c r="O13" s="5">
        <f t="shared" si="3"/>
        <v>1.721546367849774</v>
      </c>
      <c r="P13" s="5">
        <f t="shared" si="3"/>
        <v>2.1088404249026182</v>
      </c>
      <c r="Q13" s="5">
        <f t="shared" si="3"/>
        <v>1.7392048264904303</v>
      </c>
      <c r="R13" s="5" t="s">
        <v>49</v>
      </c>
      <c r="S13" s="5">
        <f t="shared" si="3"/>
        <v>3.230292616206643</v>
      </c>
      <c r="T13" s="5">
        <f t="shared" si="3"/>
        <v>3.2483817572709546</v>
      </c>
      <c r="U13" s="5">
        <f t="shared" ref="U13:AO13" si="4">U3*U4*(U5+U6*U7)/(U8*(U7+U5) +U7*U9*U10)</f>
        <v>2.0536820427393137</v>
      </c>
      <c r="V13" s="5">
        <f t="shared" si="4"/>
        <v>1.274084175260914</v>
      </c>
      <c r="W13" s="5">
        <f t="shared" si="4"/>
        <v>2.2080081538382399</v>
      </c>
      <c r="X13" s="5">
        <f t="shared" si="4"/>
        <v>2.3267689375736693</v>
      </c>
      <c r="Y13" s="5" t="s">
        <v>49</v>
      </c>
      <c r="Z13" s="5">
        <f t="shared" si="4"/>
        <v>2.3786806737120085</v>
      </c>
      <c r="AA13" s="5">
        <f t="shared" si="4"/>
        <v>1.3310606418948792</v>
      </c>
      <c r="AB13" s="5">
        <f t="shared" si="4"/>
        <v>2.2753147846662398</v>
      </c>
      <c r="AC13" s="5">
        <f t="shared" si="4"/>
        <v>1.990415263899586</v>
      </c>
      <c r="AD13" s="5">
        <f t="shared" si="4"/>
        <v>2.4606221171527216</v>
      </c>
      <c r="AE13" s="5">
        <f t="shared" si="4"/>
        <v>1.6771323836825338</v>
      </c>
      <c r="AF13" s="5">
        <f t="shared" si="4"/>
        <v>2.3872321414541351</v>
      </c>
      <c r="AG13" s="5">
        <f t="shared" si="4"/>
        <v>2.3902526954794099</v>
      </c>
      <c r="AH13" s="5">
        <f t="shared" si="4"/>
        <v>1.567905768701471</v>
      </c>
      <c r="AI13" s="5">
        <f t="shared" si="4"/>
        <v>1.6048795728014473</v>
      </c>
      <c r="AJ13" s="5" t="s">
        <v>49</v>
      </c>
      <c r="AK13" s="5">
        <f t="shared" si="4"/>
        <v>3.2164780685260697</v>
      </c>
      <c r="AL13" s="5">
        <f t="shared" si="4"/>
        <v>2.0305429184691675</v>
      </c>
      <c r="AM13" s="5">
        <f t="shared" si="4"/>
        <v>2.5552141040803131</v>
      </c>
      <c r="AN13" s="5">
        <f t="shared" si="4"/>
        <v>1.7594666653532252</v>
      </c>
      <c r="AO13" s="5">
        <f t="shared" si="4"/>
        <v>1.6810500504166994</v>
      </c>
    </row>
    <row r="14" spans="1:41" x14ac:dyDescent="0.2">
      <c r="A14" s="5"/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</row>
    <row r="15" spans="1:41" x14ac:dyDescent="0.2">
      <c r="A15" s="5" t="s">
        <v>32</v>
      </c>
      <c r="B15" s="5"/>
      <c r="C15" s="1">
        <f>C6*C11*C4*C4</f>
        <v>1.8289330760997166E-8</v>
      </c>
      <c r="D15" s="1">
        <f t="shared" ref="D15:T15" si="5">D6*D11*D4*D4</f>
        <v>2.0471113564962514E-8</v>
      </c>
      <c r="E15" s="1">
        <f t="shared" si="5"/>
        <v>1.7526313840036102E-8</v>
      </c>
      <c r="F15" s="1">
        <f t="shared" si="5"/>
        <v>1.8589031628277284E-8</v>
      </c>
      <c r="G15" s="1">
        <f t="shared" si="5"/>
        <v>1.4364910397485528E-10</v>
      </c>
      <c r="H15" s="1">
        <f t="shared" si="5"/>
        <v>9.5071399080246448E-9</v>
      </c>
      <c r="I15" s="1">
        <f t="shared" si="5"/>
        <v>1.1457865889626628E-8</v>
      </c>
      <c r="J15" s="1">
        <f t="shared" si="5"/>
        <v>9.8551535990434211E-8</v>
      </c>
      <c r="K15" s="1">
        <f t="shared" si="5"/>
        <v>5.2833950982844641E-8</v>
      </c>
      <c r="L15" s="1">
        <f t="shared" si="5"/>
        <v>3.9623917235834435E-8</v>
      </c>
      <c r="M15" s="1">
        <f t="shared" si="5"/>
        <v>3.9587594997114718E-8</v>
      </c>
      <c r="N15" s="1">
        <f t="shared" si="5"/>
        <v>1.9504805656503477E-7</v>
      </c>
      <c r="O15" s="1">
        <f t="shared" si="5"/>
        <v>2.184143672337201E-8</v>
      </c>
      <c r="P15" s="1">
        <f t="shared" si="5"/>
        <v>1.4472907253111997E-8</v>
      </c>
      <c r="Q15" s="1">
        <f t="shared" si="5"/>
        <v>8.4006091076559169E-9</v>
      </c>
      <c r="R15" s="1" t="s">
        <v>49</v>
      </c>
      <c r="S15" s="1">
        <f t="shared" si="5"/>
        <v>3.2078356273704362E-8</v>
      </c>
      <c r="T15" s="1">
        <f t="shared" si="5"/>
        <v>1.9589807968081715E-7</v>
      </c>
      <c r="U15" s="1">
        <f t="shared" ref="U15:AO15" si="6">U6*U11*U4*U4</f>
        <v>2.8278172402162378E-8</v>
      </c>
      <c r="V15" s="1">
        <f t="shared" si="6"/>
        <v>3.0794035981994597E-8</v>
      </c>
      <c r="W15" s="1">
        <f t="shared" si="6"/>
        <v>6.6669423911279942E-9</v>
      </c>
      <c r="X15" s="1">
        <f t="shared" si="6"/>
        <v>7.6368042488927818E-8</v>
      </c>
      <c r="Y15" s="1" t="s">
        <v>49</v>
      </c>
      <c r="Z15" s="1">
        <f t="shared" si="6"/>
        <v>1.3079053824260934E-7</v>
      </c>
      <c r="AA15" s="1">
        <f t="shared" si="6"/>
        <v>2.3725966993371841E-8</v>
      </c>
      <c r="AB15" s="1">
        <f t="shared" si="6"/>
        <v>8.9419586358918581E-9</v>
      </c>
      <c r="AC15" s="1">
        <f t="shared" si="6"/>
        <v>1.2466838194885919E-8</v>
      </c>
      <c r="AD15" s="1">
        <f t="shared" si="6"/>
        <v>1.6865066527290196E-8</v>
      </c>
      <c r="AE15" s="1">
        <f t="shared" si="6"/>
        <v>4.1898298301210618E-8</v>
      </c>
      <c r="AF15" s="1">
        <f t="shared" si="6"/>
        <v>2.7229343373662558E-8</v>
      </c>
      <c r="AG15" s="1">
        <f t="shared" si="6"/>
        <v>1.4943848203070715E-8</v>
      </c>
      <c r="AH15" s="1">
        <f t="shared" si="6"/>
        <v>9.8974243704874982E-9</v>
      </c>
      <c r="AI15" s="1">
        <f t="shared" si="6"/>
        <v>7.5861157877909345E-10</v>
      </c>
      <c r="AJ15" s="1" t="s">
        <v>49</v>
      </c>
      <c r="AK15" s="1">
        <f t="shared" si="6"/>
        <v>4.9286287269193686E-8</v>
      </c>
      <c r="AL15" s="1">
        <f t="shared" si="6"/>
        <v>2.8654799130948974E-8</v>
      </c>
      <c r="AM15" s="1">
        <f t="shared" si="6"/>
        <v>6.9968219173416598E-8</v>
      </c>
      <c r="AN15" s="1">
        <f t="shared" si="6"/>
        <v>1.2566356055653408E-7</v>
      </c>
      <c r="AO15" s="1">
        <f t="shared" si="6"/>
        <v>2.7505646442326069E-8</v>
      </c>
    </row>
    <row r="16" spans="1:41" x14ac:dyDescent="0.2">
      <c r="A16" s="5" t="s">
        <v>33</v>
      </c>
      <c r="B16" s="5"/>
      <c r="C16" s="1">
        <f>C4*(-C3*C6*C11*C4 +C6*C11*C8 +(1-C6)*C8 +C9*C10 +C5+C7*C6)</f>
        <v>3.4836299571130432E-4</v>
      </c>
      <c r="D16" s="1">
        <f t="shared" ref="D16:T16" si="7">D4*(-D3*D6*D11*D4 +D6*D11*D8 +(1-D6)*D8 +D9*D10 +D5+D7*D6)</f>
        <v>3.5300875065060665E-4</v>
      </c>
      <c r="E16" s="1">
        <f t="shared" si="7"/>
        <v>3.4273193424598947E-4</v>
      </c>
      <c r="F16" s="1">
        <f t="shared" si="7"/>
        <v>2.3635623771127873E-4</v>
      </c>
      <c r="G16" s="1">
        <f t="shared" si="7"/>
        <v>2.3714214412184175E-5</v>
      </c>
      <c r="H16" s="1">
        <f t="shared" si="7"/>
        <v>2.5153547970391033E-4</v>
      </c>
      <c r="I16" s="1">
        <f t="shared" si="7"/>
        <v>2.3547340320713179E-4</v>
      </c>
      <c r="J16" s="1">
        <f t="shared" si="7"/>
        <v>7.6302922730679971E-4</v>
      </c>
      <c r="K16" s="1">
        <f t="shared" si="7"/>
        <v>6.8169355844672607E-4</v>
      </c>
      <c r="L16" s="1">
        <f t="shared" si="7"/>
        <v>4.1051173190886252E-4</v>
      </c>
      <c r="M16" s="1">
        <f t="shared" si="7"/>
        <v>4.6851453485102844E-4</v>
      </c>
      <c r="N16" s="1">
        <f t="shared" si="7"/>
        <v>1.0191653469577187E-3</v>
      </c>
      <c r="O16" s="1">
        <f t="shared" si="7"/>
        <v>3.9716223781661189E-4</v>
      </c>
      <c r="P16" s="1">
        <f t="shared" si="7"/>
        <v>2.8115633386843514E-4</v>
      </c>
      <c r="Q16" s="1">
        <f t="shared" si="7"/>
        <v>2.4484646957097364E-4</v>
      </c>
      <c r="R16" s="1" t="s">
        <v>49</v>
      </c>
      <c r="S16" s="1">
        <f t="shared" si="7"/>
        <v>2.3690195853648337E-4</v>
      </c>
      <c r="T16" s="1">
        <f t="shared" si="7"/>
        <v>5.7819191594468483E-4</v>
      </c>
      <c r="U16" s="1">
        <f t="shared" ref="U16:AO16" si="8">U4*(-U3*U6*U11*U4 +U6*U11*U8 +(1-U6)*U8 +U9*U10 +U5+U7*U6)</f>
        <v>4.0139252065866265E-4</v>
      </c>
      <c r="V16" s="1">
        <f t="shared" si="8"/>
        <v>5.4260883446302459E-4</v>
      </c>
      <c r="W16" s="1">
        <f t="shared" si="8"/>
        <v>1.8350022639732411E-4</v>
      </c>
      <c r="X16" s="1">
        <f t="shared" si="8"/>
        <v>5.9136847304596524E-4</v>
      </c>
      <c r="Y16" s="1" t="s">
        <v>49</v>
      </c>
      <c r="Z16" s="1">
        <f t="shared" si="8"/>
        <v>7.5692905964435081E-4</v>
      </c>
      <c r="AA16" s="1">
        <f t="shared" si="8"/>
        <v>4.6834535975024864E-4</v>
      </c>
      <c r="AB16" s="1">
        <f t="shared" si="8"/>
        <v>2.0675815579555043E-4</v>
      </c>
      <c r="AC16" s="1">
        <f t="shared" si="8"/>
        <v>2.7290452437535274E-4</v>
      </c>
      <c r="AD16" s="1">
        <f t="shared" si="8"/>
        <v>2.6218210193867963E-4</v>
      </c>
      <c r="AE16" s="1">
        <f t="shared" si="8"/>
        <v>5.5830255624076059E-4</v>
      </c>
      <c r="AF16" s="1">
        <f t="shared" si="8"/>
        <v>3.4409443803594826E-4</v>
      </c>
      <c r="AG16" s="1">
        <f t="shared" si="8"/>
        <v>2.5457802121349758E-4</v>
      </c>
      <c r="AH16" s="1">
        <f t="shared" si="8"/>
        <v>2.8118046241181594E-4</v>
      </c>
      <c r="AI16" s="1">
        <f t="shared" si="8"/>
        <v>7.6924432635697447E-5</v>
      </c>
      <c r="AJ16" s="1" t="s">
        <v>49</v>
      </c>
      <c r="AK16" s="1">
        <f t="shared" si="8"/>
        <v>2.9642107608369577E-4</v>
      </c>
      <c r="AL16" s="1">
        <f t="shared" si="8"/>
        <v>4.0759955319202894E-4</v>
      </c>
      <c r="AM16" s="1">
        <f t="shared" si="8"/>
        <v>5.1139076133073621E-4</v>
      </c>
      <c r="AN16" s="1">
        <f t="shared" si="8"/>
        <v>9.4048837282169741E-4</v>
      </c>
      <c r="AO16" s="1">
        <f t="shared" si="8"/>
        <v>4.5177038998848448E-4</v>
      </c>
    </row>
    <row r="17" spans="1:43" x14ac:dyDescent="0.2">
      <c r="A17" s="5" t="s">
        <v>34</v>
      </c>
      <c r="B17" s="5"/>
      <c r="C17" s="1">
        <f>-C3*C4*(C5+C7*C6) + C8*C5 + C7*(C8+C9*C10)</f>
        <v>-1.0146141763375435E-2</v>
      </c>
      <c r="D17" s="1">
        <f t="shared" ref="D17:T17" si="9">-D3*D4*(D5+D7*D6) + D8*D5 + D7*(D8+D9*D10)</f>
        <v>-1.1589087951874263E-2</v>
      </c>
      <c r="E17" s="1">
        <f t="shared" si="9"/>
        <v>-9.9743156933551434E-3</v>
      </c>
      <c r="F17" s="1">
        <f t="shared" si="9"/>
        <v>-2.1331740124887096E-2</v>
      </c>
      <c r="G17" s="1">
        <f t="shared" si="9"/>
        <v>-1.8077936515064438E-2</v>
      </c>
      <c r="H17" s="1">
        <f t="shared" si="9"/>
        <v>-1.0095603328799925E-2</v>
      </c>
      <c r="I17" s="1">
        <f t="shared" si="9"/>
        <v>-1.5140165124275311E-2</v>
      </c>
      <c r="J17" s="1">
        <f t="shared" si="9"/>
        <v>-1.2076173796629909E-2</v>
      </c>
      <c r="K17" s="1">
        <f t="shared" si="9"/>
        <v>-4.9698969845769613E-3</v>
      </c>
      <c r="L17" s="1">
        <f t="shared" si="9"/>
        <v>-1.6966770742186735E-2</v>
      </c>
      <c r="M17" s="1">
        <f t="shared" si="9"/>
        <v>-1.3083165448340267E-2</v>
      </c>
      <c r="N17" s="1">
        <f t="shared" si="9"/>
        <v>-1.3708228810360495E-2</v>
      </c>
      <c r="O17" s="1">
        <f t="shared" si="9"/>
        <v>-8.6662872681385356E-3</v>
      </c>
      <c r="P17" s="1">
        <f t="shared" si="9"/>
        <v>-1.3317965531955375E-2</v>
      </c>
      <c r="Q17" s="1">
        <f t="shared" si="9"/>
        <v>-8.87837796959756E-3</v>
      </c>
      <c r="R17" s="1" t="s">
        <v>49</v>
      </c>
      <c r="S17" s="1">
        <f t="shared" si="9"/>
        <v>-2.6787407386796212E-2</v>
      </c>
      <c r="T17" s="1">
        <f t="shared" si="9"/>
        <v>-2.700467089179364E-2</v>
      </c>
      <c r="U17" s="1">
        <f t="shared" ref="U17:AO17" si="10">-U3*U4*(U5+U7*U6) + U8*U5 + U7*(U8+U9*U10)</f>
        <v>-1.2655473963329686E-2</v>
      </c>
      <c r="V17" s="1">
        <f t="shared" si="10"/>
        <v>-3.2919467192944786E-3</v>
      </c>
      <c r="W17" s="1">
        <f t="shared" si="10"/>
        <v>-1.4509040790564287E-2</v>
      </c>
      <c r="X17" s="1">
        <f t="shared" si="10"/>
        <v>-1.5935442632358035E-2</v>
      </c>
      <c r="Y17" s="1" t="s">
        <v>49</v>
      </c>
      <c r="Z17" s="1">
        <f t="shared" si="10"/>
        <v>-1.6558939663191018E-2</v>
      </c>
      <c r="AA17" s="1">
        <f t="shared" si="10"/>
        <v>-3.976274781044566E-3</v>
      </c>
      <c r="AB17" s="1">
        <f t="shared" si="10"/>
        <v>-1.5317441502973447E-2</v>
      </c>
      <c r="AC17" s="1">
        <f t="shared" si="10"/>
        <v>-1.1895594758908242E-2</v>
      </c>
      <c r="AD17" s="1">
        <f t="shared" si="10"/>
        <v>-1.7543114928516443E-2</v>
      </c>
      <c r="AE17" s="1">
        <f t="shared" si="10"/>
        <v>-8.1328435940155753E-3</v>
      </c>
      <c r="AF17" s="1">
        <f t="shared" si="10"/>
        <v>-1.6661648898965202E-2</v>
      </c>
      <c r="AG17" s="1">
        <f t="shared" si="10"/>
        <v>-1.669792791034734E-2</v>
      </c>
      <c r="AH17" s="1">
        <f t="shared" si="10"/>
        <v>-6.8209539290823105E-3</v>
      </c>
      <c r="AI17" s="1">
        <f t="shared" si="10"/>
        <v>-7.2650357261830976E-3</v>
      </c>
      <c r="AJ17" s="1" t="s">
        <v>49</v>
      </c>
      <c r="AK17" s="1">
        <f t="shared" si="10"/>
        <v>-2.6621484801618467E-2</v>
      </c>
      <c r="AL17" s="1">
        <f t="shared" si="10"/>
        <v>-1.2377556552899323E-2</v>
      </c>
      <c r="AM17" s="1">
        <f t="shared" si="10"/>
        <v>-1.8679232257221762E-2</v>
      </c>
      <c r="AN17" s="1">
        <f t="shared" si="10"/>
        <v>-9.1217371270817717E-3</v>
      </c>
      <c r="AO17" s="1">
        <f t="shared" si="10"/>
        <v>-8.1798975698262871E-3</v>
      </c>
    </row>
    <row r="18" spans="1:43" x14ac:dyDescent="0.2">
      <c r="A18" s="5" t="s">
        <v>35</v>
      </c>
      <c r="B18" s="5"/>
      <c r="C18" s="1">
        <f>(-C16 + (C16^2-4*C15*C17)^(0.5))/(2*C15)</f>
        <v>29.080800000000369</v>
      </c>
      <c r="D18" s="1">
        <f t="shared" ref="D18:T18" si="11">(-D16 + (D16^2-4*D15*D17)^(0.5))/(2*D15)</f>
        <v>32.767200000000102</v>
      </c>
      <c r="E18" s="1">
        <f t="shared" si="11"/>
        <v>29.059199999999631</v>
      </c>
      <c r="F18" s="1">
        <f t="shared" si="11"/>
        <v>89.62079999999969</v>
      </c>
      <c r="G18" s="1">
        <f t="shared" si="11"/>
        <v>758.83680000000049</v>
      </c>
      <c r="H18" s="1">
        <f t="shared" si="11"/>
        <v>40.075200000001026</v>
      </c>
      <c r="I18" s="1">
        <f t="shared" si="11"/>
        <v>64.096800000000243</v>
      </c>
      <c r="J18" s="1">
        <f t="shared" si="11"/>
        <v>15.794399999999985</v>
      </c>
      <c r="K18" s="1">
        <f t="shared" si="11"/>
        <v>7.2864000000005209</v>
      </c>
      <c r="L18" s="1">
        <f t="shared" si="11"/>
        <v>41.167199999999951</v>
      </c>
      <c r="M18" s="1">
        <f t="shared" si="11"/>
        <v>27.859200000000236</v>
      </c>
      <c r="N18" s="1">
        <f t="shared" si="11"/>
        <v>13.416000000000169</v>
      </c>
      <c r="O18" s="1">
        <f t="shared" si="11"/>
        <v>21.794399999999406</v>
      </c>
      <c r="P18" s="1">
        <f t="shared" si="11"/>
        <v>47.253599999999452</v>
      </c>
      <c r="Q18" s="1">
        <f t="shared" si="11"/>
        <v>36.215999999999504</v>
      </c>
      <c r="R18" s="1" t="s">
        <v>49</v>
      </c>
      <c r="S18" s="1">
        <f t="shared" si="11"/>
        <v>111.39360000000006</v>
      </c>
      <c r="T18" s="1">
        <f t="shared" si="11"/>
        <v>45.98879999999987</v>
      </c>
      <c r="U18" s="1">
        <f t="shared" ref="U18:AO18" si="12">(-U16 + (U16^2-4*U15*U17)^(0.5))/(2*U15)</f>
        <v>31.459200000000333</v>
      </c>
      <c r="V18" s="1">
        <f t="shared" si="12"/>
        <v>6.0648000000004165</v>
      </c>
      <c r="W18" s="1">
        <f t="shared" si="12"/>
        <v>78.842400000000922</v>
      </c>
      <c r="X18" s="1">
        <f t="shared" si="12"/>
        <v>26.853600000000153</v>
      </c>
      <c r="Y18" s="1" t="s">
        <v>49</v>
      </c>
      <c r="Z18" s="1">
        <f t="shared" si="12"/>
        <v>21.794400000000284</v>
      </c>
      <c r="AA18" s="1">
        <f t="shared" si="12"/>
        <v>8.4863999999997546</v>
      </c>
      <c r="AB18" s="1">
        <f t="shared" si="12"/>
        <v>73.847999999998393</v>
      </c>
      <c r="AC18" s="1">
        <f t="shared" si="12"/>
        <v>43.502400000000648</v>
      </c>
      <c r="AD18" s="1">
        <f t="shared" si="12"/>
        <v>66.626400000000601</v>
      </c>
      <c r="AE18" s="1">
        <f t="shared" si="12"/>
        <v>14.551200000000291</v>
      </c>
      <c r="AF18" s="1">
        <f t="shared" si="12"/>
        <v>48.237599999999695</v>
      </c>
      <c r="AG18" s="1">
        <f t="shared" si="12"/>
        <v>65.339999999998909</v>
      </c>
      <c r="AH18" s="1">
        <f t="shared" si="12"/>
        <v>24.237599999999706</v>
      </c>
      <c r="AI18" s="1">
        <f t="shared" si="12"/>
        <v>94.355999999996286</v>
      </c>
      <c r="AJ18" s="1" t="s">
        <v>49</v>
      </c>
      <c r="AK18" s="1">
        <f t="shared" si="12"/>
        <v>88.507199999999941</v>
      </c>
      <c r="AL18" s="1">
        <f t="shared" si="12"/>
        <v>30.302399999999444</v>
      </c>
      <c r="AM18" s="1">
        <f t="shared" si="12"/>
        <v>36.345600000000196</v>
      </c>
      <c r="AN18" s="1">
        <f t="shared" si="12"/>
        <v>9.6863999999998605</v>
      </c>
      <c r="AO18" s="1">
        <f t="shared" si="12"/>
        <v>18.086399999999962</v>
      </c>
    </row>
    <row r="19" spans="1:43" x14ac:dyDescent="0.2">
      <c r="A19" s="5" t="s">
        <v>36</v>
      </c>
      <c r="B19" s="5"/>
      <c r="C19" s="1">
        <f>(-C16 - (C16^2-4*C15*C17)^(0.5))/(2*C15)</f>
        <v>-19076.415022540517</v>
      </c>
      <c r="D19" s="1">
        <f t="shared" ref="D19:T19" si="13">(-D16 - (D16^2-4*D15*D17)^(0.5))/(2*D15)</f>
        <v>-17277.005014927734</v>
      </c>
      <c r="E19" s="1">
        <f t="shared" si="13"/>
        <v>-19584.336902666284</v>
      </c>
      <c r="F19" s="1">
        <f t="shared" si="13"/>
        <v>-12804.443305963037</v>
      </c>
      <c r="G19" s="1">
        <f t="shared" si="13"/>
        <v>-165843.15515631341</v>
      </c>
      <c r="H19" s="1">
        <f t="shared" si="13"/>
        <v>-26497.609446613747</v>
      </c>
      <c r="I19" s="1">
        <f t="shared" si="13"/>
        <v>-20615.341287886484</v>
      </c>
      <c r="J19" s="1">
        <f t="shared" si="13"/>
        <v>-7758.2331112633365</v>
      </c>
      <c r="K19" s="1">
        <f t="shared" si="13"/>
        <v>-12909.852756774535</v>
      </c>
      <c r="L19" s="1">
        <f t="shared" si="13"/>
        <v>-10401.367819882444</v>
      </c>
      <c r="M19" s="1">
        <f t="shared" si="13"/>
        <v>-11862.741689961196</v>
      </c>
      <c r="N19" s="1">
        <f t="shared" si="13"/>
        <v>-5238.6172396642314</v>
      </c>
      <c r="O19" s="1">
        <f t="shared" si="13"/>
        <v>-18205.682339551975</v>
      </c>
      <c r="P19" s="1">
        <f t="shared" si="13"/>
        <v>-19473.643125710551</v>
      </c>
      <c r="Q19" s="1">
        <f t="shared" si="13"/>
        <v>-29182.491756103467</v>
      </c>
      <c r="R19" s="1" t="s">
        <v>49</v>
      </c>
      <c r="S19" s="1">
        <f t="shared" si="13"/>
        <v>-7496.4963937699958</v>
      </c>
      <c r="T19" s="1">
        <f t="shared" si="13"/>
        <v>-2997.4823362651382</v>
      </c>
      <c r="U19" s="1">
        <f t="shared" ref="U19:AO19" si="14">(-U16 - (U16^2-4*U15*U17)^(0.5))/(2*U15)</f>
        <v>-14225.888562343407</v>
      </c>
      <c r="V19" s="1">
        <f t="shared" si="14"/>
        <v>-17626.646745812181</v>
      </c>
      <c r="W19" s="1">
        <f t="shared" si="14"/>
        <v>-27602.7380079051</v>
      </c>
      <c r="X19" s="1">
        <f t="shared" si="14"/>
        <v>-7770.5177528647855</v>
      </c>
      <c r="Y19" s="1" t="s">
        <v>49</v>
      </c>
      <c r="Z19" s="1">
        <f t="shared" si="14"/>
        <v>-5809.1324583562446</v>
      </c>
      <c r="AA19" s="1">
        <f t="shared" si="14"/>
        <v>-19748.266021251562</v>
      </c>
      <c r="AB19" s="1">
        <f t="shared" si="14"/>
        <v>-23196.092713328249</v>
      </c>
      <c r="AC19" s="1">
        <f t="shared" si="14"/>
        <v>-21933.938459986901</v>
      </c>
      <c r="AD19" s="1">
        <f t="shared" si="14"/>
        <v>-15612.494630903793</v>
      </c>
      <c r="AE19" s="1">
        <f t="shared" si="14"/>
        <v>-13339.735727234818</v>
      </c>
      <c r="AF19" s="1">
        <f t="shared" si="14"/>
        <v>-12685.135718107829</v>
      </c>
      <c r="AG19" s="1">
        <f t="shared" si="14"/>
        <v>-17100.980201510207</v>
      </c>
      <c r="AH19" s="1">
        <f t="shared" si="14"/>
        <v>-28433.695645494154</v>
      </c>
      <c r="AI19" s="1">
        <f t="shared" si="14"/>
        <v>-101495.96228644678</v>
      </c>
      <c r="AJ19" s="1" t="s">
        <v>49</v>
      </c>
      <c r="AK19" s="1">
        <f t="shared" si="14"/>
        <v>-6102.7779537431679</v>
      </c>
      <c r="AL19" s="1">
        <f t="shared" si="14"/>
        <v>-14254.780168256137</v>
      </c>
      <c r="AM19" s="1">
        <f t="shared" si="14"/>
        <v>-7345.2462319176366</v>
      </c>
      <c r="AN19" s="1">
        <f t="shared" si="14"/>
        <v>-7493.8637435075188</v>
      </c>
      <c r="AO19" s="1">
        <f t="shared" si="14"/>
        <v>-16442.728188941706</v>
      </c>
    </row>
    <row r="20" spans="1:43" x14ac:dyDescent="0.2">
      <c r="A20" s="5"/>
      <c r="B20" s="5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</row>
    <row r="21" spans="1:43" x14ac:dyDescent="0.2">
      <c r="A21" s="5" t="s">
        <v>37</v>
      </c>
      <c r="B21" s="5" t="s">
        <v>38</v>
      </c>
      <c r="C21" s="1">
        <f>C3-C22-C23</f>
        <v>5209.0571761328974</v>
      </c>
      <c r="D21" s="1">
        <f t="shared" ref="D21:T21" si="15">D3-D22-D23</f>
        <v>4725.1757127898863</v>
      </c>
      <c r="E21" s="1">
        <f t="shared" si="15"/>
        <v>5346.7899848250445</v>
      </c>
      <c r="F21" s="1">
        <f t="shared" si="15"/>
        <v>3557.0089614153721</v>
      </c>
      <c r="G21" s="1">
        <f t="shared" si="15"/>
        <v>45774.947607830654</v>
      </c>
      <c r="H21" s="1">
        <f t="shared" si="15"/>
        <v>7235.1244310956954</v>
      </c>
      <c r="I21" s="1">
        <f t="shared" si="15"/>
        <v>5663.8100547702188</v>
      </c>
      <c r="J21" s="1">
        <f t="shared" si="15"/>
        <v>2123.0374829215207</v>
      </c>
      <c r="K21" s="1">
        <f t="shared" si="15"/>
        <v>3508.4988955774775</v>
      </c>
      <c r="L21" s="1">
        <f t="shared" si="15"/>
        <v>2865.571723433548</v>
      </c>
      <c r="M21" s="1">
        <f t="shared" si="15"/>
        <v>3250.2026715945926</v>
      </c>
      <c r="N21" s="1">
        <f t="shared" si="15"/>
        <v>1436.4424010827602</v>
      </c>
      <c r="O21" s="1">
        <f t="shared" si="15"/>
        <v>4963.8712339680987</v>
      </c>
      <c r="P21" s="1">
        <f t="shared" si="15"/>
        <v>5337.0471885225606</v>
      </c>
      <c r="Q21" s="1">
        <f t="shared" si="15"/>
        <v>7958.3985716835296</v>
      </c>
      <c r="R21" s="1" t="s">
        <v>49</v>
      </c>
      <c r="S21" s="1">
        <f t="shared" si="15"/>
        <v>2115.4329970503691</v>
      </c>
      <c r="T21" s="1">
        <f t="shared" si="15"/>
        <v>846.54439354386272</v>
      </c>
      <c r="U21" s="1">
        <f t="shared" ref="U21:AO21" si="16">U3-U22-U23</f>
        <v>3895.6100422310583</v>
      </c>
      <c r="V21" s="1">
        <f t="shared" si="16"/>
        <v>4784.2068164458669</v>
      </c>
      <c r="W21" s="1">
        <f t="shared" si="16"/>
        <v>7576.8304455598955</v>
      </c>
      <c r="X21" s="1">
        <f t="shared" si="16"/>
        <v>2137.3397770603151</v>
      </c>
      <c r="Y21" s="1" t="s">
        <v>49</v>
      </c>
      <c r="Z21" s="1">
        <f t="shared" si="16"/>
        <v>1599.3757029442654</v>
      </c>
      <c r="AA21" s="1">
        <f t="shared" si="16"/>
        <v>5362.8055278958982</v>
      </c>
      <c r="AB21" s="1">
        <f t="shared" si="16"/>
        <v>6374.4594640618689</v>
      </c>
      <c r="AC21" s="1">
        <f t="shared" si="16"/>
        <v>6000.9454105700197</v>
      </c>
      <c r="AD21" s="1">
        <f t="shared" si="16"/>
        <v>4305.3158718187915</v>
      </c>
      <c r="AE21" s="1">
        <f t="shared" si="16"/>
        <v>3635.2936547786162</v>
      </c>
      <c r="AF21" s="1">
        <f t="shared" si="16"/>
        <v>3493.0476461816352</v>
      </c>
      <c r="AG21" s="1">
        <f t="shared" si="16"/>
        <v>4709.2885587548817</v>
      </c>
      <c r="AH21" s="1">
        <f t="shared" si="16"/>
        <v>7739.401750443184</v>
      </c>
      <c r="AI21" s="1">
        <f t="shared" si="16"/>
        <v>27637.214650664337</v>
      </c>
      <c r="AJ21" s="1" t="s">
        <v>49</v>
      </c>
      <c r="AK21" s="1">
        <f t="shared" si="16"/>
        <v>1721.0949240154932</v>
      </c>
      <c r="AL21" s="1">
        <f t="shared" si="16"/>
        <v>3902.2111757156099</v>
      </c>
      <c r="AM21" s="1">
        <f t="shared" si="16"/>
        <v>2029.5625547071636</v>
      </c>
      <c r="AN21" s="1">
        <f t="shared" si="16"/>
        <v>2044.1530004117874</v>
      </c>
      <c r="AO21" s="1">
        <f t="shared" si="16"/>
        <v>4481.1080276424973</v>
      </c>
    </row>
    <row r="22" spans="1:43" x14ac:dyDescent="0.2">
      <c r="A22" s="5" t="s">
        <v>39</v>
      </c>
      <c r="B22" s="5" t="s">
        <v>40</v>
      </c>
      <c r="C22" s="1">
        <f>((1-C6)*C8 + C9*C10)*C23/(C5+C6*C7+C6*C11*C4*C23)</f>
        <v>7100.0220238671018</v>
      </c>
      <c r="D22" s="1">
        <f t="shared" ref="D22:T22" si="17">((1-D6)*D8 + D9*D10)*D23/(D5+D6*D7+D6*D11*D4*D23)</f>
        <v>7663.6930872101138</v>
      </c>
      <c r="E22" s="1">
        <f t="shared" si="17"/>
        <v>7130.280815174955</v>
      </c>
      <c r="F22" s="1">
        <f t="shared" si="17"/>
        <v>14770.008238584627</v>
      </c>
      <c r="G22" s="1">
        <f t="shared" si="17"/>
        <v>142523.06759216936</v>
      </c>
      <c r="H22" s="1">
        <f t="shared" si="17"/>
        <v>9798.6963689043041</v>
      </c>
      <c r="I22" s="1">
        <f t="shared" si="17"/>
        <v>13373.845145229781</v>
      </c>
      <c r="J22" s="1">
        <f t="shared" si="17"/>
        <v>3639.3361170784792</v>
      </c>
      <c r="K22" s="1">
        <f t="shared" si="17"/>
        <v>2047.5847044225218</v>
      </c>
      <c r="L22" s="1">
        <f t="shared" si="17"/>
        <v>8056.1030765664527</v>
      </c>
      <c r="M22" s="1">
        <f t="shared" si="17"/>
        <v>6219.8781284054076</v>
      </c>
      <c r="N22" s="1">
        <f t="shared" si="17"/>
        <v>2935.6855989172395</v>
      </c>
      <c r="O22" s="1">
        <f t="shared" si="17"/>
        <v>5550.6343660319008</v>
      </c>
      <c r="P22" s="1">
        <f t="shared" si="17"/>
        <v>10471.049211477441</v>
      </c>
      <c r="Q22" s="1">
        <f t="shared" si="17"/>
        <v>9168.8654283164706</v>
      </c>
      <c r="R22" s="1" t="s">
        <v>49</v>
      </c>
      <c r="S22" s="1">
        <f t="shared" si="17"/>
        <v>14086.623402949632</v>
      </c>
      <c r="T22" s="1">
        <f t="shared" si="17"/>
        <v>5745.8448064561371</v>
      </c>
      <c r="U22" s="1">
        <f t="shared" ref="U22:AO22" si="18">((1-U6)*U8 + U9*U10)*U23/(U5+U6*U7+U6*U11*U4*U23)</f>
        <v>7119.2487577689408</v>
      </c>
      <c r="V22" s="1">
        <f t="shared" si="18"/>
        <v>1776.8463835541331</v>
      </c>
      <c r="W22" s="1">
        <f t="shared" si="18"/>
        <v>16803.813154440104</v>
      </c>
      <c r="X22" s="1">
        <f t="shared" si="18"/>
        <v>5451.4646229396849</v>
      </c>
      <c r="Y22" s="1" t="s">
        <v>49</v>
      </c>
      <c r="Z22" s="1">
        <f t="shared" si="18"/>
        <v>4328.0218970557344</v>
      </c>
      <c r="AA22" s="1">
        <f t="shared" si="18"/>
        <v>2444.9120721041018</v>
      </c>
      <c r="AB22" s="1">
        <f t="shared" si="18"/>
        <v>15315.514535938133</v>
      </c>
      <c r="AC22" s="1">
        <f t="shared" si="18"/>
        <v>10079.654189429981</v>
      </c>
      <c r="AD22" s="1">
        <f t="shared" si="18"/>
        <v>12766.087728181206</v>
      </c>
      <c r="AE22" s="1">
        <f t="shared" si="18"/>
        <v>3761.1951452213834</v>
      </c>
      <c r="AF22" s="1">
        <f t="shared" si="18"/>
        <v>9544.0867538183647</v>
      </c>
      <c r="AG22" s="1">
        <f t="shared" si="18"/>
        <v>12911.085441245119</v>
      </c>
      <c r="AH22" s="1">
        <f t="shared" si="18"/>
        <v>6491.4146495568166</v>
      </c>
      <c r="AI22" s="1">
        <f t="shared" si="18"/>
        <v>24972.325349335668</v>
      </c>
      <c r="AJ22" s="1" t="s">
        <v>49</v>
      </c>
      <c r="AK22" s="1">
        <f t="shared" si="18"/>
        <v>11295.111875984507</v>
      </c>
      <c r="AL22" s="1">
        <f t="shared" si="18"/>
        <v>6917.3304242843897</v>
      </c>
      <c r="AM22" s="1">
        <f t="shared" si="18"/>
        <v>6671.5858452928369</v>
      </c>
      <c r="AN22" s="1">
        <f t="shared" si="18"/>
        <v>2435.5405995882129</v>
      </c>
      <c r="AO22" s="1">
        <f t="shared" si="18"/>
        <v>4668.9135723575027</v>
      </c>
      <c r="AQ22" s="1">
        <f>SUM(C22:AO22)</f>
        <v>436035.3711098588</v>
      </c>
    </row>
    <row r="23" spans="1:43" x14ac:dyDescent="0.2">
      <c r="A23" s="5" t="s">
        <v>41</v>
      </c>
      <c r="B23" s="5" t="s">
        <v>42</v>
      </c>
      <c r="C23" s="1">
        <f>IF(C13&gt;1, IF(C18&gt;0,C18,C19),0)</f>
        <v>29.080800000000369</v>
      </c>
      <c r="D23" s="1">
        <f t="shared" ref="D23:T23" si="19">IF(D13&gt;1, IF(D18&gt;0,D18,D19),0)</f>
        <v>32.767200000000102</v>
      </c>
      <c r="E23" s="1">
        <f t="shared" si="19"/>
        <v>29.059199999999631</v>
      </c>
      <c r="F23" s="1">
        <f t="shared" si="19"/>
        <v>89.62079999999969</v>
      </c>
      <c r="G23" s="1">
        <f t="shared" si="19"/>
        <v>758.83680000000049</v>
      </c>
      <c r="H23" s="1">
        <f t="shared" si="19"/>
        <v>40.075200000001026</v>
      </c>
      <c r="I23" s="1">
        <f t="shared" si="19"/>
        <v>64.096800000000243</v>
      </c>
      <c r="J23" s="1">
        <f t="shared" si="19"/>
        <v>15.794399999999985</v>
      </c>
      <c r="K23" s="1">
        <f t="shared" si="19"/>
        <v>7.2864000000005209</v>
      </c>
      <c r="L23" s="1">
        <f t="shared" si="19"/>
        <v>41.167199999999951</v>
      </c>
      <c r="M23" s="1">
        <f t="shared" si="19"/>
        <v>27.859200000000236</v>
      </c>
      <c r="N23" s="1">
        <f t="shared" si="19"/>
        <v>13.416000000000169</v>
      </c>
      <c r="O23" s="1">
        <f t="shared" si="19"/>
        <v>21.794399999999406</v>
      </c>
      <c r="P23" s="1">
        <f t="shared" si="19"/>
        <v>47.253599999999452</v>
      </c>
      <c r="Q23" s="1">
        <f t="shared" si="19"/>
        <v>36.215999999999504</v>
      </c>
      <c r="R23" s="1" t="str">
        <f t="shared" si="19"/>
        <v>NA</v>
      </c>
      <c r="S23" s="1">
        <f t="shared" si="19"/>
        <v>111.39360000000006</v>
      </c>
      <c r="T23" s="1">
        <f t="shared" si="19"/>
        <v>45.98879999999987</v>
      </c>
      <c r="U23" s="1">
        <f t="shared" ref="U23:AO23" si="20">IF(U13&gt;1, IF(U18&gt;0,U18,U19),0)</f>
        <v>31.459200000000333</v>
      </c>
      <c r="V23" s="1">
        <f t="shared" si="20"/>
        <v>6.0648000000004165</v>
      </c>
      <c r="W23" s="1">
        <f t="shared" si="20"/>
        <v>78.842400000000922</v>
      </c>
      <c r="X23" s="1">
        <f t="shared" si="20"/>
        <v>26.853600000000153</v>
      </c>
      <c r="Y23" s="1" t="s">
        <v>49</v>
      </c>
      <c r="Z23" s="1">
        <f t="shared" si="20"/>
        <v>21.794400000000284</v>
      </c>
      <c r="AA23" s="1">
        <f t="shared" si="20"/>
        <v>8.4863999999997546</v>
      </c>
      <c r="AB23" s="1">
        <f t="shared" si="20"/>
        <v>73.847999999998393</v>
      </c>
      <c r="AC23" s="1">
        <f t="shared" si="20"/>
        <v>43.502400000000648</v>
      </c>
      <c r="AD23" s="1">
        <f t="shared" si="20"/>
        <v>66.626400000000601</v>
      </c>
      <c r="AE23" s="1">
        <f t="shared" si="20"/>
        <v>14.551200000000291</v>
      </c>
      <c r="AF23" s="1">
        <f t="shared" si="20"/>
        <v>48.237599999999695</v>
      </c>
      <c r="AG23" s="1">
        <f t="shared" si="20"/>
        <v>65.339999999998909</v>
      </c>
      <c r="AH23" s="1">
        <f t="shared" si="20"/>
        <v>24.237599999999706</v>
      </c>
      <c r="AI23" s="1">
        <f t="shared" si="20"/>
        <v>94.355999999996286</v>
      </c>
      <c r="AJ23" s="1" t="str">
        <f t="shared" si="20"/>
        <v>NA</v>
      </c>
      <c r="AK23" s="1">
        <f t="shared" si="20"/>
        <v>88.507199999999941</v>
      </c>
      <c r="AL23" s="1">
        <f t="shared" si="20"/>
        <v>30.302399999999444</v>
      </c>
      <c r="AM23" s="1">
        <f t="shared" si="20"/>
        <v>36.345600000000196</v>
      </c>
      <c r="AN23" s="1">
        <f t="shared" si="20"/>
        <v>9.6863999999998605</v>
      </c>
      <c r="AO23" s="1">
        <f t="shared" si="20"/>
        <v>18.086399999999962</v>
      </c>
    </row>
    <row r="24" spans="1:43" x14ac:dyDescent="0.2">
      <c r="A24" s="6"/>
      <c r="B24" s="6"/>
      <c r="C24" s="2">
        <f>params_low!B13</f>
        <v>29.0808</v>
      </c>
      <c r="D24" s="2">
        <f>params_low!C13</f>
        <v>32.767199999999903</v>
      </c>
      <c r="E24" s="2">
        <f>params_low!D13</f>
        <v>29.059199999999997</v>
      </c>
      <c r="F24" s="2">
        <f>params_low!E13</f>
        <v>89.620799999999846</v>
      </c>
      <c r="G24" s="2">
        <f>params_low!F13</f>
        <v>758.83680000000209</v>
      </c>
      <c r="H24" s="2">
        <f>params_low!G13</f>
        <v>40.075199999999995</v>
      </c>
      <c r="I24" s="2">
        <f>params_low!H13</f>
        <v>64.096800000000172</v>
      </c>
      <c r="J24" s="2">
        <f>params_low!I13</f>
        <v>15.794399999999955</v>
      </c>
      <c r="K24" s="2">
        <f>params_low!J13</f>
        <v>7.2863999999999987</v>
      </c>
      <c r="L24" s="2">
        <f>params_low!K13</f>
        <v>41.167200000000022</v>
      </c>
      <c r="M24" s="2">
        <f>params_low!L13</f>
        <v>27.859199999999927</v>
      </c>
      <c r="N24" s="2">
        <f>params_low!M13</f>
        <v>13.415999999999961</v>
      </c>
      <c r="O24" s="2">
        <f>params_low!N13</f>
        <v>21.794399999999985</v>
      </c>
      <c r="P24" s="2">
        <f>params_low!O13</f>
        <v>47.253599999999985</v>
      </c>
      <c r="Q24" s="2">
        <f>params_low!P13</f>
        <v>36.216000000000001</v>
      </c>
      <c r="R24" s="2" t="str">
        <f>params_low!Q13</f>
        <v>NA</v>
      </c>
      <c r="S24" s="2">
        <f>params_low!R13</f>
        <v>111.39360000000016</v>
      </c>
      <c r="T24" s="2">
        <f>params_low!S13</f>
        <v>45.988799999999955</v>
      </c>
      <c r="U24" s="2">
        <f>params_low!T13</f>
        <v>31.459200000000013</v>
      </c>
      <c r="V24" s="2">
        <f>params_low!U13</f>
        <v>6.0648000000000044</v>
      </c>
      <c r="W24" s="2">
        <f>params_low!V13</f>
        <v>78.842400000000254</v>
      </c>
      <c r="X24" s="2">
        <f>params_low!W13</f>
        <v>26.853599999999947</v>
      </c>
      <c r="Y24" s="2" t="str">
        <f>params_low!X13</f>
        <v>NA</v>
      </c>
      <c r="Z24" s="2">
        <f>params_low!Y13</f>
        <v>21.794399999999985</v>
      </c>
      <c r="AA24" s="2">
        <f>params_low!Z13</f>
        <v>8.4863999999999926</v>
      </c>
      <c r="AB24" s="2">
        <f>params_low!AA13</f>
        <v>73.847999999999786</v>
      </c>
      <c r="AC24" s="2">
        <f>params_low!AB13</f>
        <v>43.502400000000016</v>
      </c>
      <c r="AD24" s="2">
        <f>params_low!AC13</f>
        <v>66.626399999999947</v>
      </c>
      <c r="AE24" s="2">
        <f>params_low!AD13</f>
        <v>14.551199999999993</v>
      </c>
      <c r="AF24" s="2">
        <f>params_low!AE13</f>
        <v>48.237600000000015</v>
      </c>
      <c r="AG24" s="2">
        <f>params_low!AF13</f>
        <v>65.340000000000032</v>
      </c>
      <c r="AH24" s="2">
        <f>params_low!AG13</f>
        <v>24.23759999999999</v>
      </c>
      <c r="AI24" s="2">
        <f>params_low!AH13</f>
        <v>94.355999999999966</v>
      </c>
      <c r="AJ24" s="2" t="str">
        <f>params_low!AI13</f>
        <v>NA</v>
      </c>
      <c r="AK24" s="2">
        <f>params_low!AJ13</f>
        <v>88.507199999999884</v>
      </c>
      <c r="AL24" s="2">
        <f>params_low!AK13</f>
        <v>30.302400000000027</v>
      </c>
      <c r="AM24" s="2">
        <f>params_low!AL13</f>
        <v>36.345599999999919</v>
      </c>
      <c r="AN24" s="2">
        <f>params_low!AM13</f>
        <v>9.686399999999999</v>
      </c>
      <c r="AO24" s="2">
        <f>params_low!AN13</f>
        <v>18.086400000000001</v>
      </c>
    </row>
    <row r="25" spans="1:43" x14ac:dyDescent="0.2">
      <c r="A25" s="6"/>
      <c r="B25" s="6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3" x14ac:dyDescent="0.2">
      <c r="A26" s="6"/>
      <c r="B26" s="6"/>
      <c r="C26" s="2">
        <f>C6*C11*(C3/C24-1)</f>
        <v>15.872688165387471</v>
      </c>
      <c r="D26" s="2">
        <f t="shared" ref="D26:T26" si="21">D6*D11*(D3/D24-1)</f>
        <v>14.178281330110641</v>
      </c>
      <c r="E26" s="2">
        <f t="shared" si="21"/>
        <v>16.101274467294353</v>
      </c>
      <c r="F26" s="2">
        <f t="shared" si="21"/>
        <v>7.6685673973006399</v>
      </c>
      <c r="G26" s="2">
        <f t="shared" si="21"/>
        <v>9.3052624358755143</v>
      </c>
      <c r="H26" s="2">
        <f t="shared" si="21"/>
        <v>15.939241226494193</v>
      </c>
      <c r="I26" s="2">
        <f t="shared" si="21"/>
        <v>11.138029823641713</v>
      </c>
      <c r="J26" s="2">
        <f t="shared" si="21"/>
        <v>13.681368712961593</v>
      </c>
      <c r="K26" s="2">
        <f t="shared" si="21"/>
        <v>28.594797842555998</v>
      </c>
      <c r="L26" s="2">
        <f t="shared" si="21"/>
        <v>9.9487651576983556</v>
      </c>
      <c r="M26" s="2">
        <f t="shared" si="21"/>
        <v>12.747244357339801</v>
      </c>
      <c r="N26" s="2">
        <f t="shared" si="21"/>
        <v>12.220840787119892</v>
      </c>
      <c r="O26" s="2">
        <f t="shared" si="21"/>
        <v>18.091526263627365</v>
      </c>
      <c r="P26" s="2">
        <f t="shared" si="21"/>
        <v>12.545152432830518</v>
      </c>
      <c r="Q26" s="2">
        <f t="shared" si="21"/>
        <v>17.734493041749502</v>
      </c>
      <c r="R26" s="2" t="s">
        <v>49</v>
      </c>
      <c r="S26" s="2">
        <f t="shared" si="21"/>
        <v>5.4543269541517567</v>
      </c>
      <c r="T26" s="2">
        <f t="shared" si="21"/>
        <v>5.3755391530111734</v>
      </c>
      <c r="U26" s="2">
        <f t="shared" ref="U26:AO26" si="22">U6*U11*(U3/U24-1)</f>
        <v>13.129933532956967</v>
      </c>
      <c r="V26" s="2">
        <f t="shared" si="22"/>
        <v>40.568443312227906</v>
      </c>
      <c r="W26" s="2">
        <f t="shared" si="22"/>
        <v>11.596224049496172</v>
      </c>
      <c r="X26" s="2">
        <f t="shared" si="22"/>
        <v>10.597467937259831</v>
      </c>
      <c r="Y26" s="2" t="s">
        <v>49</v>
      </c>
      <c r="Z26" s="2">
        <f t="shared" si="22"/>
        <v>10.198831351172785</v>
      </c>
      <c r="AA26" s="2">
        <f t="shared" si="22"/>
        <v>34.501014564479661</v>
      </c>
      <c r="AB26" s="2">
        <f t="shared" si="22"/>
        <v>11.014164567760838</v>
      </c>
      <c r="AC26" s="2">
        <f t="shared" si="22"/>
        <v>13.861821071940854</v>
      </c>
      <c r="AD26" s="2">
        <f t="shared" si="22"/>
        <v>9.6084680396959818</v>
      </c>
      <c r="AE26" s="2">
        <f t="shared" si="22"/>
        <v>19.06154337786575</v>
      </c>
      <c r="AF26" s="2">
        <f t="shared" si="22"/>
        <v>10.135092541917505</v>
      </c>
      <c r="AG26" s="2">
        <f t="shared" si="22"/>
        <v>10.112703168044073</v>
      </c>
      <c r="AH26" s="2">
        <f t="shared" si="22"/>
        <v>22.017675636201613</v>
      </c>
      <c r="AI26" s="2">
        <f t="shared" si="22"/>
        <v>20.908662406206293</v>
      </c>
      <c r="AJ26" s="2" t="s">
        <v>49</v>
      </c>
      <c r="AK26" s="2">
        <f t="shared" si="22"/>
        <v>5.5148931951298952</v>
      </c>
      <c r="AL26" s="2">
        <f t="shared" si="22"/>
        <v>13.389461230793586</v>
      </c>
      <c r="AM26" s="2">
        <f t="shared" si="22"/>
        <v>8.9775121335182462</v>
      </c>
      <c r="AN26" s="2">
        <f t="shared" si="22"/>
        <v>17.342718657086227</v>
      </c>
      <c r="AO26" s="2">
        <f t="shared" si="22"/>
        <v>18.971481886942673</v>
      </c>
    </row>
    <row r="27" spans="1:43" x14ac:dyDescent="0.2">
      <c r="A27" s="6"/>
      <c r="B27" s="6"/>
      <c r="C27" s="2">
        <f>C3*(C5+C7*C6)/(C24*C24)-(C6*C11*C8+(1-C6)*C8+C9*C10+C5+C7*C6)/C24</f>
        <v>9.2513927666854623E-3</v>
      </c>
      <c r="D27" s="2">
        <f t="shared" ref="D27:T27" si="23">D3*(D5+D7*D6)/(D24*D24)-(D6*D11*D8+(1-D6)*D8+D9*D10+D5+D7*D6)/D24</f>
        <v>4.6647258689574145E-3</v>
      </c>
      <c r="E27" s="2">
        <f t="shared" si="23"/>
        <v>9.79766793452818E-3</v>
      </c>
      <c r="F27" s="2">
        <f t="shared" si="23"/>
        <v>-3.2752483627775464E-3</v>
      </c>
      <c r="G27" s="2">
        <f t="shared" si="23"/>
        <v>-2.3891811986446142E-4</v>
      </c>
      <c r="H27" s="2">
        <f t="shared" si="23"/>
        <v>6.82720338876203E-3</v>
      </c>
      <c r="I27" s="2">
        <f t="shared" si="23"/>
        <v>-8.6781841717076605E-4</v>
      </c>
      <c r="J27" s="2">
        <f t="shared" si="23"/>
        <v>7.5201335574775693E-3</v>
      </c>
      <c r="K27" s="2">
        <f t="shared" si="23"/>
        <v>0.15664953032708448</v>
      </c>
      <c r="L27" s="2">
        <f t="shared" si="23"/>
        <v>-3.3321178174607405E-3</v>
      </c>
      <c r="M27" s="2">
        <f t="shared" si="23"/>
        <v>1.964225675248104E-3</v>
      </c>
      <c r="N27" s="2">
        <f t="shared" si="23"/>
        <v>1.3883058375665225E-3</v>
      </c>
      <c r="O27" s="2">
        <f t="shared" si="23"/>
        <v>1.9325459794004331E-2</v>
      </c>
      <c r="P27" s="2">
        <f t="shared" si="23"/>
        <v>8.6478117996345583E-4</v>
      </c>
      <c r="Q27" s="2">
        <f t="shared" si="23"/>
        <v>1.0953846997537632E-2</v>
      </c>
      <c r="R27" s="2" t="s">
        <v>49</v>
      </c>
      <c r="S27" s="2">
        <f t="shared" si="23"/>
        <v>-3.9981112816011395E-3</v>
      </c>
      <c r="T27" s="2">
        <f t="shared" si="23"/>
        <v>-9.801660424633327E-3</v>
      </c>
      <c r="U27" s="2">
        <f t="shared" ref="U27:AO27" si="24">U3*(U5+U7*U6)/(U24*U24)-(U6*U11*U8+(1-U6)*U8+U9*U10+U5+U7*U6)/U24</f>
        <v>2.5735968938422893E-3</v>
      </c>
      <c r="V27" s="2">
        <f t="shared" si="24"/>
        <v>0.32358216476033563</v>
      </c>
      <c r="W27" s="2">
        <f t="shared" si="24"/>
        <v>-3.0700931087449153E-4</v>
      </c>
      <c r="X27" s="2">
        <f t="shared" si="24"/>
        <v>-3.4517340059501654E-3</v>
      </c>
      <c r="Y27" s="2" t="s">
        <v>49</v>
      </c>
      <c r="Z27" s="2">
        <f t="shared" si="24"/>
        <v>-5.5072204094175209E-3</v>
      </c>
      <c r="AA27" s="2">
        <f t="shared" si="24"/>
        <v>0.18222200884356565</v>
      </c>
      <c r="AB27" s="2">
        <f t="shared" si="24"/>
        <v>-8.6824289172121767E-4</v>
      </c>
      <c r="AC27" s="2">
        <f t="shared" si="24"/>
        <v>3.0147732884740971E-3</v>
      </c>
      <c r="AD27" s="2">
        <f t="shared" si="24"/>
        <v>-2.4090843889979473E-3</v>
      </c>
      <c r="AE27" s="2">
        <f t="shared" si="24"/>
        <v>3.3516291453385895E-2</v>
      </c>
      <c r="AF27" s="2">
        <f t="shared" si="24"/>
        <v>-2.5788435929044E-3</v>
      </c>
      <c r="AG27" s="2">
        <f t="shared" si="24"/>
        <v>-1.9273415526233038E-3</v>
      </c>
      <c r="AH27" s="2">
        <f t="shared" si="24"/>
        <v>2.8485017996694478E-2</v>
      </c>
      <c r="AI27" s="2">
        <f t="shared" si="24"/>
        <v>6.5111052896613762E-3</v>
      </c>
      <c r="AJ27" s="2" t="s">
        <v>49</v>
      </c>
      <c r="AK27" s="2">
        <f t="shared" si="24"/>
        <v>-4.9850282823441895E-3</v>
      </c>
      <c r="AL27" s="2">
        <f t="shared" si="24"/>
        <v>3.259130775030171E-3</v>
      </c>
      <c r="AM27" s="2">
        <f t="shared" si="24"/>
        <v>-5.6065704786087169E-3</v>
      </c>
      <c r="AN27" s="2">
        <f t="shared" si="24"/>
        <v>3.8181367033032876E-2</v>
      </c>
      <c r="AO27" s="2">
        <f t="shared" si="24"/>
        <v>2.6623684929264001E-2</v>
      </c>
    </row>
    <row r="28" spans="1:43" x14ac:dyDescent="0.2">
      <c r="A28" s="6"/>
      <c r="B28" s="6"/>
      <c r="C28" s="2">
        <f>-(C8*C5 + C7*(C8+C9*C10))/(C24*C24)</f>
        <v>-1.4202216760910252E-5</v>
      </c>
      <c r="D28" s="2">
        <f t="shared" ref="D28:T28" si="25">-(D8*D5 + D7*(D8+D9*D10))/(D24*D24)</f>
        <v>-1.118639555559528E-5</v>
      </c>
      <c r="E28" s="2">
        <f t="shared" si="25"/>
        <v>-1.4223337913170799E-5</v>
      </c>
      <c r="F28" s="2">
        <f t="shared" si="25"/>
        <v>-1.4953787447977442E-6</v>
      </c>
      <c r="G28" s="2">
        <f t="shared" si="25"/>
        <v>-2.0857971420613792E-8</v>
      </c>
      <c r="H28" s="2">
        <f t="shared" si="25"/>
        <v>-7.4785506459532435E-6</v>
      </c>
      <c r="I28" s="2">
        <f t="shared" si="25"/>
        <v>-2.9234531587495909E-6</v>
      </c>
      <c r="J28" s="2">
        <f t="shared" si="25"/>
        <v>-4.8146261569840531E-5</v>
      </c>
      <c r="K28" s="2">
        <f t="shared" si="25"/>
        <v>-2.2622615704008563E-4</v>
      </c>
      <c r="L28" s="2">
        <f t="shared" si="25"/>
        <v>-7.0870611055245414E-6</v>
      </c>
      <c r="M28" s="2">
        <f t="shared" si="25"/>
        <v>-1.5475031926674564E-5</v>
      </c>
      <c r="N28" s="2">
        <f t="shared" si="25"/>
        <v>-6.6730247675249525E-5</v>
      </c>
      <c r="O28" s="2">
        <f t="shared" si="25"/>
        <v>-2.5285934067859226E-5</v>
      </c>
      <c r="P28" s="2">
        <f t="shared" si="25"/>
        <v>-5.3789689161121336E-6</v>
      </c>
      <c r="Q28" s="2">
        <f t="shared" si="25"/>
        <v>-9.1573090829046143E-6</v>
      </c>
      <c r="R28" s="2" t="s">
        <v>49</v>
      </c>
      <c r="S28" s="2">
        <f t="shared" si="25"/>
        <v>-9.679398201779719E-7</v>
      </c>
      <c r="T28" s="2">
        <f t="shared" si="25"/>
        <v>-5.6789060104468357E-6</v>
      </c>
      <c r="U28" s="2">
        <f t="shared" ref="U28:AO28" si="26">-(U8*U5 + U7*(U8+U9*U10))/(U24*U24)</f>
        <v>-1.2135941858092278E-5</v>
      </c>
      <c r="V28" s="2">
        <f t="shared" si="26"/>
        <v>-3.2653960924131754E-4</v>
      </c>
      <c r="W28" s="2">
        <f t="shared" si="26"/>
        <v>-1.9321870369308633E-6</v>
      </c>
      <c r="X28" s="2">
        <f t="shared" si="26"/>
        <v>-1.6655735093782864E-5</v>
      </c>
      <c r="Y28" s="2" t="s">
        <v>49</v>
      </c>
      <c r="Z28" s="2">
        <f t="shared" si="26"/>
        <v>-2.5285934067859226E-5</v>
      </c>
      <c r="AA28" s="2">
        <f t="shared" si="26"/>
        <v>-1.6677150188086054E-4</v>
      </c>
      <c r="AB28" s="2">
        <f t="shared" si="26"/>
        <v>-2.2023754639277127E-6</v>
      </c>
      <c r="AC28" s="2">
        <f t="shared" si="26"/>
        <v>-6.3466186155057928E-6</v>
      </c>
      <c r="AD28" s="2">
        <f t="shared" si="26"/>
        <v>-2.7056781864602693E-6</v>
      </c>
      <c r="AE28" s="2">
        <f t="shared" si="26"/>
        <v>-5.6724570479941221E-5</v>
      </c>
      <c r="AF28" s="2">
        <f t="shared" si="26"/>
        <v>-5.1617557728800405E-6</v>
      </c>
      <c r="AG28" s="2">
        <f t="shared" si="26"/>
        <v>-2.8132645629932518E-6</v>
      </c>
      <c r="AH28" s="2">
        <f t="shared" si="26"/>
        <v>-2.0445117373853433E-5</v>
      </c>
      <c r="AI28" s="2">
        <f t="shared" si="26"/>
        <v>-1.3490554244430622E-6</v>
      </c>
      <c r="AJ28" s="2" t="s">
        <v>49</v>
      </c>
      <c r="AK28" s="2">
        <f t="shared" si="26"/>
        <v>-1.5332452664896127E-6</v>
      </c>
      <c r="AL28" s="2">
        <f t="shared" si="26"/>
        <v>-1.3080211988302524E-5</v>
      </c>
      <c r="AM28" s="2">
        <f t="shared" si="26"/>
        <v>-9.0921198246305513E-6</v>
      </c>
      <c r="AN28" s="2">
        <f t="shared" si="26"/>
        <v>-1.2801004121853717E-4</v>
      </c>
      <c r="AO28" s="2">
        <f t="shared" si="26"/>
        <v>-3.6716778789146709E-5</v>
      </c>
    </row>
    <row r="29" spans="1:43" x14ac:dyDescent="0.2">
      <c r="A29" s="6"/>
      <c r="B29" s="6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3" x14ac:dyDescent="0.2">
      <c r="A30" s="6"/>
      <c r="B30" s="6" t="s">
        <v>43</v>
      </c>
      <c r="C30" s="2">
        <f>(-C27+(C27^2-4*C26*C28)^(1/2))/(2*C26)</f>
        <v>6.9836629855679925E-4</v>
      </c>
      <c r="D30" s="2">
        <f t="shared" ref="D30:T30" si="27">(-D27+(D27^2-4*D26*D28)^(1/2))/(2*D26)</f>
        <v>7.3884799636483671E-4</v>
      </c>
      <c r="E30" s="2">
        <f t="shared" si="27"/>
        <v>6.8364345171121872E-4</v>
      </c>
      <c r="F30" s="2">
        <f t="shared" si="27"/>
        <v>7.0406498996001372E-4</v>
      </c>
      <c r="G30" s="2">
        <f t="shared" si="27"/>
        <v>6.1892186685096265E-5</v>
      </c>
      <c r="H30" s="2">
        <f t="shared" si="27"/>
        <v>5.0351140094406722E-4</v>
      </c>
      <c r="I30" s="2">
        <f t="shared" si="27"/>
        <v>5.5275952311112961E-4</v>
      </c>
      <c r="J30" s="2">
        <f t="shared" si="27"/>
        <v>1.621123363518308E-3</v>
      </c>
      <c r="K30" s="2">
        <f t="shared" si="27"/>
        <v>1.1869731924279182E-3</v>
      </c>
      <c r="L30" s="2">
        <f t="shared" si="27"/>
        <v>1.0279288851645259E-3</v>
      </c>
      <c r="M30" s="2">
        <f t="shared" si="27"/>
        <v>1.0274576389920215E-3</v>
      </c>
      <c r="N30" s="2">
        <f t="shared" si="27"/>
        <v>2.2806318221933429E-3</v>
      </c>
      <c r="O30" s="2">
        <f t="shared" si="27"/>
        <v>7.631764623095065E-4</v>
      </c>
      <c r="P30" s="2">
        <f t="shared" si="27"/>
        <v>6.2124406911963348E-4</v>
      </c>
      <c r="Q30" s="2">
        <f t="shared" si="27"/>
        <v>4.7330354200113956E-4</v>
      </c>
      <c r="R30" s="2" t="s">
        <v>49</v>
      </c>
      <c r="S30" s="2">
        <f t="shared" si="27"/>
        <v>9.2489071460656884E-4</v>
      </c>
      <c r="T30" s="2">
        <f t="shared" si="27"/>
        <v>2.2855959379313871E-3</v>
      </c>
      <c r="U30" s="2">
        <f t="shared" ref="U30:AO30" si="28">(-U27+(U27^2-4*U26*U28)^(1/2))/(2*U26)</f>
        <v>8.6838044507634837E-4</v>
      </c>
      <c r="V30" s="2">
        <f t="shared" si="28"/>
        <v>9.0618667660322019E-4</v>
      </c>
      <c r="W30" s="2">
        <f t="shared" si="28"/>
        <v>4.2164574043867663E-4</v>
      </c>
      <c r="X30" s="2">
        <f t="shared" si="28"/>
        <v>1.4270533042034818E-3</v>
      </c>
      <c r="Y30" s="2" t="s">
        <v>49</v>
      </c>
      <c r="Z30" s="2">
        <f t="shared" si="28"/>
        <v>1.8675512540408583E-3</v>
      </c>
      <c r="AA30" s="2">
        <f t="shared" si="28"/>
        <v>7.9541967108978542E-4</v>
      </c>
      <c r="AB30" s="2">
        <f t="shared" si="28"/>
        <v>4.8831570760159821E-4</v>
      </c>
      <c r="AC30" s="2">
        <f t="shared" si="28"/>
        <v>5.7658392149824227E-4</v>
      </c>
      <c r="AD30" s="2">
        <f t="shared" si="28"/>
        <v>6.7062292489476175E-4</v>
      </c>
      <c r="AE30" s="2">
        <f t="shared" si="28"/>
        <v>1.057018426849291E-3</v>
      </c>
      <c r="AF30" s="2">
        <f t="shared" si="28"/>
        <v>8.5212430037974408E-4</v>
      </c>
      <c r="AG30" s="2">
        <f t="shared" si="28"/>
        <v>6.3127063827533782E-4</v>
      </c>
      <c r="AH30" s="2">
        <f t="shared" si="28"/>
        <v>5.1374246130365096E-4</v>
      </c>
      <c r="AI30" s="2">
        <f t="shared" si="28"/>
        <v>1.4223094635407524E-4</v>
      </c>
      <c r="AJ30" s="2" t="s">
        <v>49</v>
      </c>
      <c r="AK30" s="2">
        <f t="shared" si="28"/>
        <v>1.146429672437505E-3</v>
      </c>
      <c r="AL30" s="2">
        <f t="shared" si="28"/>
        <v>8.7414413961617679E-4</v>
      </c>
      <c r="AM30" s="2">
        <f t="shared" si="28"/>
        <v>1.3659499178073024E-3</v>
      </c>
      <c r="AN30" s="2">
        <f t="shared" si="28"/>
        <v>1.8305814053211553E-3</v>
      </c>
      <c r="AO30" s="2">
        <f t="shared" si="28"/>
        <v>8.5643674905313074E-4</v>
      </c>
    </row>
    <row r="31" spans="1:43" x14ac:dyDescent="0.2">
      <c r="A31" s="6"/>
      <c r="B31" s="6"/>
    </row>
    <row r="32" spans="1:43" x14ac:dyDescent="0.2">
      <c r="A32" s="6"/>
      <c r="B32" s="6" t="s">
        <v>44</v>
      </c>
      <c r="C32">
        <f>C6*C4*C23*(C21+C11*C22)+C5*C22</f>
        <v>23.991660000000223</v>
      </c>
      <c r="D32">
        <f t="shared" ref="D32:T32" si="29">D6*D4*D23*(D21+D11*D22)+D5*D22</f>
        <v>27.032940000000039</v>
      </c>
      <c r="E32">
        <f t="shared" si="29"/>
        <v>23.973839999999775</v>
      </c>
      <c r="F32">
        <f t="shared" si="29"/>
        <v>73.937159999999807</v>
      </c>
      <c r="G32">
        <f t="shared" si="29"/>
        <v>626.0403600000011</v>
      </c>
      <c r="H32">
        <f t="shared" si="29"/>
        <v>33.062040000000607</v>
      </c>
      <c r="I32">
        <f t="shared" si="29"/>
        <v>52.879860000000193</v>
      </c>
      <c r="J32">
        <f t="shared" si="29"/>
        <v>13.030379999999983</v>
      </c>
      <c r="K32">
        <f t="shared" si="29"/>
        <v>6.0112800000003634</v>
      </c>
      <c r="L32">
        <f t="shared" si="29"/>
        <v>33.962939999999982</v>
      </c>
      <c r="M32">
        <f t="shared" si="29"/>
        <v>22.983840000000114</v>
      </c>
      <c r="N32">
        <f t="shared" si="29"/>
        <v>11.068200000000083</v>
      </c>
      <c r="O32">
        <f t="shared" si="29"/>
        <v>17.980379999999627</v>
      </c>
      <c r="P32">
        <f t="shared" si="29"/>
        <v>38.984219999999702</v>
      </c>
      <c r="Q32">
        <f t="shared" si="29"/>
        <v>29.878199999999694</v>
      </c>
      <c r="R32" t="s">
        <v>49</v>
      </c>
      <c r="S32">
        <f t="shared" si="29"/>
        <v>91.899720000000087</v>
      </c>
      <c r="T32">
        <f t="shared" si="29"/>
        <v>37.940759999999919</v>
      </c>
      <c r="U32">
        <f t="shared" ref="U32:AO32" si="30">U6*U4*U23*(U21+U11*U22)+U5*U22</f>
        <v>25.953840000000191</v>
      </c>
      <c r="V32">
        <f t="shared" si="30"/>
        <v>5.0034600000003087</v>
      </c>
      <c r="W32">
        <f t="shared" si="30"/>
        <v>65.044980000000564</v>
      </c>
      <c r="X32">
        <f t="shared" si="30"/>
        <v>22.154220000000066</v>
      </c>
      <c r="Y32" t="s">
        <v>49</v>
      </c>
      <c r="Z32">
        <f t="shared" si="30"/>
        <v>17.980380000000146</v>
      </c>
      <c r="AA32">
        <f t="shared" si="30"/>
        <v>7.0012799999998236</v>
      </c>
      <c r="AB32">
        <f t="shared" si="30"/>
        <v>60.924599999999089</v>
      </c>
      <c r="AC32">
        <f t="shared" si="30"/>
        <v>35.889480000000376</v>
      </c>
      <c r="AD32">
        <f t="shared" si="30"/>
        <v>54.966780000000298</v>
      </c>
      <c r="AE32">
        <f t="shared" si="30"/>
        <v>12.004740000000183</v>
      </c>
      <c r="AF32">
        <f t="shared" si="30"/>
        <v>39.796019999999842</v>
      </c>
      <c r="AG32">
        <f t="shared" si="30"/>
        <v>53.905499999999456</v>
      </c>
      <c r="AH32">
        <f t="shared" si="30"/>
        <v>19.99601999999981</v>
      </c>
      <c r="AI32">
        <f t="shared" si="30"/>
        <v>77.843699999997597</v>
      </c>
      <c r="AJ32" t="s">
        <v>49</v>
      </c>
      <c r="AK32">
        <f t="shared" si="30"/>
        <v>73.018439999999927</v>
      </c>
      <c r="AL32">
        <f t="shared" si="30"/>
        <v>24.999479999999696</v>
      </c>
      <c r="AM32">
        <f t="shared" si="30"/>
        <v>29.98512000000008</v>
      </c>
      <c r="AN32">
        <f t="shared" si="30"/>
        <v>7.9912799999999145</v>
      </c>
      <c r="AO32">
        <f t="shared" si="30"/>
        <v>14.921279999999978</v>
      </c>
    </row>
    <row r="33" spans="1:45" x14ac:dyDescent="0.2">
      <c r="A33" s="6"/>
      <c r="B33" s="6" t="s">
        <v>45</v>
      </c>
      <c r="C33">
        <f>1-C5*C22/C32</f>
        <v>0.55609436630059972</v>
      </c>
      <c r="D33">
        <f t="shared" ref="D33:T33" si="31">1-D5*D22/D32</f>
        <v>0.57475806808970265</v>
      </c>
      <c r="E33">
        <f t="shared" si="31"/>
        <v>0.55387116862536279</v>
      </c>
      <c r="F33">
        <f t="shared" si="31"/>
        <v>0.70035348452825352</v>
      </c>
      <c r="G33">
        <f t="shared" si="31"/>
        <v>0.65851306872890158</v>
      </c>
      <c r="H33">
        <f t="shared" si="31"/>
        <v>0.55544048239745081</v>
      </c>
      <c r="I33">
        <f t="shared" si="31"/>
        <v>0.62063500701695129</v>
      </c>
      <c r="J33">
        <f t="shared" si="31"/>
        <v>0.58105564261228559</v>
      </c>
      <c r="K33">
        <f t="shared" si="31"/>
        <v>0.48906438285463383</v>
      </c>
      <c r="L33">
        <f t="shared" si="31"/>
        <v>0.64419586128734185</v>
      </c>
      <c r="M33">
        <f t="shared" si="31"/>
        <v>0.59407056468335728</v>
      </c>
      <c r="N33">
        <f t="shared" si="31"/>
        <v>0.60214593173453435</v>
      </c>
      <c r="O33">
        <f t="shared" si="31"/>
        <v>0.53694240338368693</v>
      </c>
      <c r="P33">
        <f t="shared" si="31"/>
        <v>0.5971043202296652</v>
      </c>
      <c r="Q33">
        <f t="shared" si="31"/>
        <v>0.53968786130105406</v>
      </c>
      <c r="R33" t="s">
        <v>49</v>
      </c>
      <c r="S33">
        <f t="shared" si="31"/>
        <v>0.77007617537437079</v>
      </c>
      <c r="T33">
        <f t="shared" si="31"/>
        <v>0.7728362001793263</v>
      </c>
      <c r="U33">
        <f t="shared" ref="U33:AO33" si="32">1-U5*U22/U32</f>
        <v>0.58854361679607592</v>
      </c>
      <c r="V33">
        <f t="shared" si="32"/>
        <v>0.46731470315920676</v>
      </c>
      <c r="W33">
        <f t="shared" si="32"/>
        <v>0.61248785484045132</v>
      </c>
      <c r="X33">
        <f t="shared" si="32"/>
        <v>0.63089664477424601</v>
      </c>
      <c r="Y33" t="s">
        <v>49</v>
      </c>
      <c r="Z33">
        <f t="shared" si="32"/>
        <v>0.63893795094522199</v>
      </c>
      <c r="AA33">
        <f t="shared" si="32"/>
        <v>0.47618605338506026</v>
      </c>
      <c r="AB33">
        <f t="shared" si="32"/>
        <v>0.62292289479278418</v>
      </c>
      <c r="AC33">
        <f t="shared" si="32"/>
        <v>0.57872108249702103</v>
      </c>
      <c r="AD33">
        <f t="shared" si="32"/>
        <v>0.65162355167481689</v>
      </c>
      <c r="AE33">
        <f t="shared" si="32"/>
        <v>0.53003624253153425</v>
      </c>
      <c r="AF33">
        <f t="shared" si="32"/>
        <v>0.64026226414783172</v>
      </c>
      <c r="AG33">
        <f t="shared" si="32"/>
        <v>0.6407300152699098</v>
      </c>
      <c r="AH33">
        <f t="shared" si="32"/>
        <v>0.51304699763576367</v>
      </c>
      <c r="AI33">
        <f t="shared" si="32"/>
        <v>0.5187987207185083</v>
      </c>
      <c r="AJ33" t="s">
        <v>49</v>
      </c>
      <c r="AK33">
        <f t="shared" si="32"/>
        <v>0.76796727218526195</v>
      </c>
      <c r="AL33">
        <f t="shared" si="32"/>
        <v>0.58495154153499551</v>
      </c>
      <c r="AM33">
        <f t="shared" si="32"/>
        <v>0.66625517029982773</v>
      </c>
      <c r="AN33">
        <f t="shared" si="32"/>
        <v>0.54283783081279113</v>
      </c>
      <c r="AO33">
        <f t="shared" si="32"/>
        <v>0.53064547019181574</v>
      </c>
      <c r="AQ33">
        <f>MEDIAN(C33:AO33)</f>
        <v>0.59130709073971666</v>
      </c>
      <c r="AR33">
        <f>QUARTILE(C33:AO33,1)</f>
        <v>0.54205033843485684</v>
      </c>
      <c r="AS33">
        <f>QUARTILE(C33:AO33,3)</f>
        <v>0.64037920192835118</v>
      </c>
    </row>
  </sheetData>
  <mergeCells count="1">
    <mergeCell ref="A1:B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13"/>
  <sheetViews>
    <sheetView workbookViewId="0">
      <selection activeCell="J25" sqref="J25"/>
    </sheetView>
  </sheetViews>
  <sheetFormatPr baseColWidth="10" defaultRowHeight="16" x14ac:dyDescent="0.2"/>
  <cols>
    <col min="1" max="1" width="22.5" bestFit="1" customWidth="1"/>
  </cols>
  <sheetData>
    <row r="1" spans="1:42" x14ac:dyDescent="0.2">
      <c r="A1" t="s">
        <v>48</v>
      </c>
      <c r="B1" t="s">
        <v>50</v>
      </c>
      <c r="C1" t="s">
        <v>51</v>
      </c>
      <c r="D1" t="s">
        <v>52</v>
      </c>
      <c r="E1" t="s">
        <v>53</v>
      </c>
      <c r="F1" t="s">
        <v>54</v>
      </c>
      <c r="G1" t="s">
        <v>55</v>
      </c>
      <c r="H1" t="s">
        <v>56</v>
      </c>
      <c r="I1" t="s">
        <v>57</v>
      </c>
      <c r="J1" t="s">
        <v>58</v>
      </c>
      <c r="K1" t="s">
        <v>59</v>
      </c>
      <c r="L1" t="s">
        <v>60</v>
      </c>
      <c r="M1" t="s">
        <v>61</v>
      </c>
      <c r="N1" t="s">
        <v>62</v>
      </c>
      <c r="O1" t="s">
        <v>63</v>
      </c>
      <c r="P1" t="s">
        <v>64</v>
      </c>
      <c r="Q1" t="s">
        <v>65</v>
      </c>
      <c r="R1" t="s">
        <v>66</v>
      </c>
      <c r="S1" t="s">
        <v>67</v>
      </c>
      <c r="T1" t="s">
        <v>68</v>
      </c>
      <c r="U1" t="s">
        <v>69</v>
      </c>
      <c r="V1" t="s">
        <v>70</v>
      </c>
      <c r="W1" t="s">
        <v>71</v>
      </c>
      <c r="X1" t="s">
        <v>72</v>
      </c>
      <c r="Y1" t="s">
        <v>73</v>
      </c>
      <c r="Z1" t="s">
        <v>74</v>
      </c>
      <c r="AA1" t="s">
        <v>75</v>
      </c>
      <c r="AB1" t="s">
        <v>76</v>
      </c>
      <c r="AC1" t="s">
        <v>77</v>
      </c>
      <c r="AD1" t="s">
        <v>78</v>
      </c>
      <c r="AE1" t="s">
        <v>79</v>
      </c>
      <c r="AF1" t="s">
        <v>80</v>
      </c>
      <c r="AG1" t="s">
        <v>81</v>
      </c>
      <c r="AH1" t="s">
        <v>82</v>
      </c>
      <c r="AI1" t="s">
        <v>83</v>
      </c>
      <c r="AJ1" t="s">
        <v>84</v>
      </c>
      <c r="AK1" t="s">
        <v>85</v>
      </c>
      <c r="AL1" t="s">
        <v>86</v>
      </c>
      <c r="AM1" t="s">
        <v>87</v>
      </c>
      <c r="AN1" t="s">
        <v>88</v>
      </c>
    </row>
    <row r="2" spans="1:42" x14ac:dyDescent="0.2">
      <c r="A2" t="s">
        <v>89</v>
      </c>
      <c r="B2">
        <v>98.2075123032932</v>
      </c>
      <c r="C2">
        <v>109.913058151116</v>
      </c>
      <c r="D2">
        <v>96.816521178014298</v>
      </c>
      <c r="E2">
        <v>202.76230656214199</v>
      </c>
      <c r="F2">
        <v>167.24175646381801</v>
      </c>
      <c r="G2">
        <v>97.798416951819306</v>
      </c>
      <c r="H2">
        <v>139.81440027071901</v>
      </c>
      <c r="I2">
        <v>113.894230835794</v>
      </c>
      <c r="J2">
        <v>54.571240093684203</v>
      </c>
      <c r="K2">
        <v>156.464902075575</v>
      </c>
      <c r="L2">
        <v>122.21597525358099</v>
      </c>
      <c r="M2">
        <v>127.46423248746299</v>
      </c>
      <c r="N2">
        <v>86.187750918253997</v>
      </c>
      <c r="O2">
        <v>124.178904912222</v>
      </c>
      <c r="P2">
        <v>87.919233162505506</v>
      </c>
      <c r="Q2" t="s">
        <v>49</v>
      </c>
      <c r="R2">
        <v>284.513698819073</v>
      </c>
      <c r="S2">
        <v>288.65484912127602</v>
      </c>
      <c r="T2">
        <v>118.663974728955</v>
      </c>
      <c r="U2">
        <v>38.479588763290103</v>
      </c>
      <c r="V2">
        <v>134.307810066001</v>
      </c>
      <c r="W2">
        <v>146.92098831118699</v>
      </c>
      <c r="X2" t="s">
        <v>49</v>
      </c>
      <c r="Y2">
        <v>152.642577344957</v>
      </c>
      <c r="Z2">
        <v>45.239351480590798</v>
      </c>
      <c r="AA2">
        <v>141.38141728966499</v>
      </c>
      <c r="AB2">
        <v>112.41556273955599</v>
      </c>
      <c r="AC2">
        <v>161.98477888065301</v>
      </c>
      <c r="AD2">
        <v>81.810380189555005</v>
      </c>
      <c r="AE2">
        <v>153.598995886399</v>
      </c>
      <c r="AF2">
        <v>153.93780539479499</v>
      </c>
      <c r="AG2">
        <v>70.845049061196093</v>
      </c>
      <c r="AH2">
        <v>74.596003301160096</v>
      </c>
      <c r="AI2" t="s">
        <v>49</v>
      </c>
      <c r="AJ2">
        <v>281.41018567822198</v>
      </c>
      <c r="AK2">
        <v>116.370336753229</v>
      </c>
      <c r="AL2">
        <v>173.32200743142101</v>
      </c>
      <c r="AM2">
        <v>89.901055379584704</v>
      </c>
      <c r="AN2">
        <v>82.197984578715705</v>
      </c>
    </row>
    <row r="3" spans="1:42" x14ac:dyDescent="0.2">
      <c r="A3" t="s">
        <v>0</v>
      </c>
      <c r="B3">
        <v>0.5</v>
      </c>
      <c r="C3">
        <f>$B$3</f>
        <v>0.5</v>
      </c>
      <c r="D3">
        <f t="shared" ref="D3:AN3" si="0">$B$3</f>
        <v>0.5</v>
      </c>
      <c r="E3">
        <f t="shared" si="0"/>
        <v>0.5</v>
      </c>
      <c r="F3">
        <f t="shared" si="0"/>
        <v>0.5</v>
      </c>
      <c r="G3">
        <f t="shared" si="0"/>
        <v>0.5</v>
      </c>
      <c r="H3">
        <f t="shared" si="0"/>
        <v>0.5</v>
      </c>
      <c r="I3">
        <f t="shared" si="0"/>
        <v>0.5</v>
      </c>
      <c r="J3">
        <f t="shared" si="0"/>
        <v>0.5</v>
      </c>
      <c r="K3">
        <f t="shared" si="0"/>
        <v>0.5</v>
      </c>
      <c r="L3">
        <f t="shared" si="0"/>
        <v>0.5</v>
      </c>
      <c r="M3">
        <f t="shared" si="0"/>
        <v>0.5</v>
      </c>
      <c r="N3">
        <f t="shared" si="0"/>
        <v>0.5</v>
      </c>
      <c r="O3">
        <f t="shared" si="0"/>
        <v>0.5</v>
      </c>
      <c r="P3">
        <f t="shared" si="0"/>
        <v>0.5</v>
      </c>
      <c r="Q3">
        <f t="shared" si="0"/>
        <v>0.5</v>
      </c>
      <c r="R3">
        <f t="shared" si="0"/>
        <v>0.5</v>
      </c>
      <c r="S3">
        <f t="shared" si="0"/>
        <v>0.5</v>
      </c>
      <c r="T3">
        <f t="shared" si="0"/>
        <v>0.5</v>
      </c>
      <c r="U3">
        <f t="shared" si="0"/>
        <v>0.5</v>
      </c>
      <c r="V3">
        <f t="shared" si="0"/>
        <v>0.5</v>
      </c>
      <c r="W3">
        <f t="shared" si="0"/>
        <v>0.5</v>
      </c>
      <c r="X3">
        <f t="shared" si="0"/>
        <v>0.5</v>
      </c>
      <c r="Y3">
        <f t="shared" si="0"/>
        <v>0.5</v>
      </c>
      <c r="Z3">
        <f t="shared" si="0"/>
        <v>0.5</v>
      </c>
      <c r="AA3">
        <f t="shared" si="0"/>
        <v>0.5</v>
      </c>
      <c r="AB3">
        <f t="shared" si="0"/>
        <v>0.5</v>
      </c>
      <c r="AC3">
        <f t="shared" si="0"/>
        <v>0.5</v>
      </c>
      <c r="AD3">
        <f t="shared" si="0"/>
        <v>0.5</v>
      </c>
      <c r="AE3">
        <f t="shared" si="0"/>
        <v>0.5</v>
      </c>
      <c r="AF3">
        <f t="shared" si="0"/>
        <v>0.5</v>
      </c>
      <c r="AG3">
        <f t="shared" si="0"/>
        <v>0.5</v>
      </c>
      <c r="AH3">
        <f t="shared" si="0"/>
        <v>0.5</v>
      </c>
      <c r="AI3">
        <f t="shared" si="0"/>
        <v>0.5</v>
      </c>
      <c r="AJ3">
        <f t="shared" si="0"/>
        <v>0.5</v>
      </c>
      <c r="AK3">
        <f t="shared" si="0"/>
        <v>0.5</v>
      </c>
      <c r="AL3">
        <f t="shared" si="0"/>
        <v>0.5</v>
      </c>
      <c r="AM3">
        <f t="shared" si="0"/>
        <v>0.5</v>
      </c>
      <c r="AN3">
        <f t="shared" si="0"/>
        <v>0.5</v>
      </c>
    </row>
    <row r="4" spans="1:42" x14ac:dyDescent="0.2">
      <c r="A4" t="s">
        <v>1</v>
      </c>
      <c r="B4">
        <v>0.9</v>
      </c>
      <c r="C4">
        <f>$B$4</f>
        <v>0.9</v>
      </c>
      <c r="D4">
        <f t="shared" ref="D4:AN4" si="1">$B$4</f>
        <v>0.9</v>
      </c>
      <c r="E4">
        <f t="shared" si="1"/>
        <v>0.9</v>
      </c>
      <c r="F4">
        <f t="shared" si="1"/>
        <v>0.9</v>
      </c>
      <c r="G4">
        <f t="shared" si="1"/>
        <v>0.9</v>
      </c>
      <c r="H4">
        <f t="shared" si="1"/>
        <v>0.9</v>
      </c>
      <c r="I4">
        <f t="shared" si="1"/>
        <v>0.9</v>
      </c>
      <c r="J4">
        <f t="shared" si="1"/>
        <v>0.9</v>
      </c>
      <c r="K4">
        <f t="shared" si="1"/>
        <v>0.9</v>
      </c>
      <c r="L4">
        <f t="shared" si="1"/>
        <v>0.9</v>
      </c>
      <c r="M4">
        <f t="shared" si="1"/>
        <v>0.9</v>
      </c>
      <c r="N4">
        <f t="shared" si="1"/>
        <v>0.9</v>
      </c>
      <c r="O4">
        <f t="shared" si="1"/>
        <v>0.9</v>
      </c>
      <c r="P4">
        <f t="shared" si="1"/>
        <v>0.9</v>
      </c>
      <c r="Q4">
        <f t="shared" si="1"/>
        <v>0.9</v>
      </c>
      <c r="R4">
        <f t="shared" si="1"/>
        <v>0.9</v>
      </c>
      <c r="S4">
        <f t="shared" si="1"/>
        <v>0.9</v>
      </c>
      <c r="T4">
        <f t="shared" si="1"/>
        <v>0.9</v>
      </c>
      <c r="U4">
        <f t="shared" si="1"/>
        <v>0.9</v>
      </c>
      <c r="V4">
        <f t="shared" si="1"/>
        <v>0.9</v>
      </c>
      <c r="W4">
        <f t="shared" si="1"/>
        <v>0.9</v>
      </c>
      <c r="X4">
        <f t="shared" si="1"/>
        <v>0.9</v>
      </c>
      <c r="Y4">
        <f t="shared" si="1"/>
        <v>0.9</v>
      </c>
      <c r="Z4">
        <f t="shared" si="1"/>
        <v>0.9</v>
      </c>
      <c r="AA4">
        <f t="shared" si="1"/>
        <v>0.9</v>
      </c>
      <c r="AB4">
        <f t="shared" si="1"/>
        <v>0.9</v>
      </c>
      <c r="AC4">
        <f t="shared" si="1"/>
        <v>0.9</v>
      </c>
      <c r="AD4">
        <f t="shared" si="1"/>
        <v>0.9</v>
      </c>
      <c r="AE4">
        <f t="shared" si="1"/>
        <v>0.9</v>
      </c>
      <c r="AF4">
        <f t="shared" si="1"/>
        <v>0.9</v>
      </c>
      <c r="AG4">
        <f t="shared" si="1"/>
        <v>0.9</v>
      </c>
      <c r="AH4">
        <f t="shared" si="1"/>
        <v>0.9</v>
      </c>
      <c r="AI4">
        <f t="shared" si="1"/>
        <v>0.9</v>
      </c>
      <c r="AJ4">
        <f t="shared" si="1"/>
        <v>0.9</v>
      </c>
      <c r="AK4">
        <f t="shared" si="1"/>
        <v>0.9</v>
      </c>
      <c r="AL4">
        <f t="shared" si="1"/>
        <v>0.9</v>
      </c>
      <c r="AM4">
        <f t="shared" si="1"/>
        <v>0.9</v>
      </c>
      <c r="AN4">
        <f t="shared" si="1"/>
        <v>0.9</v>
      </c>
    </row>
    <row r="5" spans="1:42" x14ac:dyDescent="0.2">
      <c r="A5" t="s">
        <v>2</v>
      </c>
      <c r="B5">
        <v>0.1</v>
      </c>
      <c r="C5">
        <f>$B$5</f>
        <v>0.1</v>
      </c>
      <c r="D5">
        <f t="shared" ref="D5:AN5" si="2">$B$5</f>
        <v>0.1</v>
      </c>
      <c r="E5">
        <f t="shared" si="2"/>
        <v>0.1</v>
      </c>
      <c r="F5">
        <f t="shared" si="2"/>
        <v>0.1</v>
      </c>
      <c r="G5">
        <f t="shared" si="2"/>
        <v>0.1</v>
      </c>
      <c r="H5">
        <f t="shared" si="2"/>
        <v>0.1</v>
      </c>
      <c r="I5">
        <f t="shared" si="2"/>
        <v>0.1</v>
      </c>
      <c r="J5">
        <f t="shared" si="2"/>
        <v>0.1</v>
      </c>
      <c r="K5">
        <f t="shared" si="2"/>
        <v>0.1</v>
      </c>
      <c r="L5">
        <f t="shared" si="2"/>
        <v>0.1</v>
      </c>
      <c r="M5">
        <f t="shared" si="2"/>
        <v>0.1</v>
      </c>
      <c r="N5">
        <f t="shared" si="2"/>
        <v>0.1</v>
      </c>
      <c r="O5">
        <f t="shared" si="2"/>
        <v>0.1</v>
      </c>
      <c r="P5">
        <f t="shared" si="2"/>
        <v>0.1</v>
      </c>
      <c r="Q5">
        <f t="shared" si="2"/>
        <v>0.1</v>
      </c>
      <c r="R5">
        <f t="shared" si="2"/>
        <v>0.1</v>
      </c>
      <c r="S5">
        <f t="shared" si="2"/>
        <v>0.1</v>
      </c>
      <c r="T5">
        <f t="shared" si="2"/>
        <v>0.1</v>
      </c>
      <c r="U5">
        <f t="shared" si="2"/>
        <v>0.1</v>
      </c>
      <c r="V5">
        <f t="shared" si="2"/>
        <v>0.1</v>
      </c>
      <c r="W5">
        <f t="shared" si="2"/>
        <v>0.1</v>
      </c>
      <c r="X5">
        <f t="shared" si="2"/>
        <v>0.1</v>
      </c>
      <c r="Y5">
        <f t="shared" si="2"/>
        <v>0.1</v>
      </c>
      <c r="Z5">
        <f t="shared" si="2"/>
        <v>0.1</v>
      </c>
      <c r="AA5">
        <f t="shared" si="2"/>
        <v>0.1</v>
      </c>
      <c r="AB5">
        <f t="shared" si="2"/>
        <v>0.1</v>
      </c>
      <c r="AC5">
        <f t="shared" si="2"/>
        <v>0.1</v>
      </c>
      <c r="AD5">
        <f t="shared" si="2"/>
        <v>0.1</v>
      </c>
      <c r="AE5">
        <f t="shared" si="2"/>
        <v>0.1</v>
      </c>
      <c r="AF5">
        <f t="shared" si="2"/>
        <v>0.1</v>
      </c>
      <c r="AG5">
        <f t="shared" si="2"/>
        <v>0.1</v>
      </c>
      <c r="AH5">
        <f t="shared" si="2"/>
        <v>0.1</v>
      </c>
      <c r="AI5">
        <f t="shared" si="2"/>
        <v>0.1</v>
      </c>
      <c r="AJ5">
        <f t="shared" si="2"/>
        <v>0.1</v>
      </c>
      <c r="AK5">
        <f t="shared" si="2"/>
        <v>0.1</v>
      </c>
      <c r="AL5">
        <f t="shared" si="2"/>
        <v>0.1</v>
      </c>
      <c r="AM5">
        <f t="shared" si="2"/>
        <v>0.1</v>
      </c>
      <c r="AN5">
        <f t="shared" si="2"/>
        <v>0.1</v>
      </c>
    </row>
    <row r="6" spans="1:42" x14ac:dyDescent="0.2">
      <c r="A6" t="s">
        <v>3</v>
      </c>
      <c r="B6">
        <v>1.25E-3</v>
      </c>
      <c r="C6">
        <f>$B$6</f>
        <v>1.25E-3</v>
      </c>
      <c r="D6">
        <f t="shared" ref="D6:AN6" si="3">$B$6</f>
        <v>1.25E-3</v>
      </c>
      <c r="E6">
        <f t="shared" si="3"/>
        <v>1.25E-3</v>
      </c>
      <c r="F6">
        <f t="shared" si="3"/>
        <v>1.25E-3</v>
      </c>
      <c r="G6">
        <f t="shared" si="3"/>
        <v>1.25E-3</v>
      </c>
      <c r="H6">
        <f t="shared" si="3"/>
        <v>1.25E-3</v>
      </c>
      <c r="I6">
        <f t="shared" si="3"/>
        <v>1.25E-3</v>
      </c>
      <c r="J6">
        <f t="shared" si="3"/>
        <v>1.25E-3</v>
      </c>
      <c r="K6">
        <f t="shared" si="3"/>
        <v>1.25E-3</v>
      </c>
      <c r="L6">
        <f t="shared" si="3"/>
        <v>1.25E-3</v>
      </c>
      <c r="M6">
        <f t="shared" si="3"/>
        <v>1.25E-3</v>
      </c>
      <c r="N6">
        <f t="shared" si="3"/>
        <v>1.25E-3</v>
      </c>
      <c r="O6">
        <f t="shared" si="3"/>
        <v>1.25E-3</v>
      </c>
      <c r="P6">
        <f t="shared" si="3"/>
        <v>1.25E-3</v>
      </c>
      <c r="Q6">
        <f t="shared" si="3"/>
        <v>1.25E-3</v>
      </c>
      <c r="R6">
        <f t="shared" si="3"/>
        <v>1.25E-3</v>
      </c>
      <c r="S6">
        <f t="shared" si="3"/>
        <v>1.25E-3</v>
      </c>
      <c r="T6">
        <f t="shared" si="3"/>
        <v>1.25E-3</v>
      </c>
      <c r="U6">
        <f t="shared" si="3"/>
        <v>1.25E-3</v>
      </c>
      <c r="V6">
        <f t="shared" si="3"/>
        <v>1.25E-3</v>
      </c>
      <c r="W6">
        <f t="shared" si="3"/>
        <v>1.25E-3</v>
      </c>
      <c r="X6">
        <f t="shared" si="3"/>
        <v>1.25E-3</v>
      </c>
      <c r="Y6">
        <f t="shared" si="3"/>
        <v>1.25E-3</v>
      </c>
      <c r="Z6">
        <f t="shared" si="3"/>
        <v>1.25E-3</v>
      </c>
      <c r="AA6">
        <f t="shared" si="3"/>
        <v>1.25E-3</v>
      </c>
      <c r="AB6">
        <f t="shared" si="3"/>
        <v>1.25E-3</v>
      </c>
      <c r="AC6">
        <f t="shared" si="3"/>
        <v>1.25E-3</v>
      </c>
      <c r="AD6">
        <f t="shared" si="3"/>
        <v>1.25E-3</v>
      </c>
      <c r="AE6">
        <f t="shared" si="3"/>
        <v>1.25E-3</v>
      </c>
      <c r="AF6">
        <f t="shared" si="3"/>
        <v>1.25E-3</v>
      </c>
      <c r="AG6">
        <f t="shared" si="3"/>
        <v>1.25E-3</v>
      </c>
      <c r="AH6">
        <f t="shared" si="3"/>
        <v>1.25E-3</v>
      </c>
      <c r="AI6">
        <f t="shared" si="3"/>
        <v>1.25E-3</v>
      </c>
      <c r="AJ6">
        <f t="shared" si="3"/>
        <v>1.25E-3</v>
      </c>
      <c r="AK6">
        <f t="shared" si="3"/>
        <v>1.25E-3</v>
      </c>
      <c r="AL6">
        <f t="shared" si="3"/>
        <v>1.25E-3</v>
      </c>
      <c r="AM6">
        <f t="shared" si="3"/>
        <v>1.25E-3</v>
      </c>
      <c r="AN6">
        <f t="shared" si="3"/>
        <v>1.25E-3</v>
      </c>
    </row>
    <row r="7" spans="1:42" x14ac:dyDescent="0.2">
      <c r="A7" t="s">
        <v>4</v>
      </c>
      <c r="B7">
        <v>0.15</v>
      </c>
      <c r="C7">
        <f>$B$7</f>
        <v>0.15</v>
      </c>
      <c r="D7">
        <f t="shared" ref="D7:AN7" si="4">$B$7</f>
        <v>0.15</v>
      </c>
      <c r="E7">
        <f t="shared" si="4"/>
        <v>0.15</v>
      </c>
      <c r="F7">
        <f t="shared" si="4"/>
        <v>0.15</v>
      </c>
      <c r="G7">
        <f t="shared" si="4"/>
        <v>0.15</v>
      </c>
      <c r="H7">
        <f t="shared" si="4"/>
        <v>0.15</v>
      </c>
      <c r="I7">
        <f t="shared" si="4"/>
        <v>0.15</v>
      </c>
      <c r="J7">
        <f t="shared" si="4"/>
        <v>0.15</v>
      </c>
      <c r="K7">
        <f t="shared" si="4"/>
        <v>0.15</v>
      </c>
      <c r="L7">
        <f t="shared" si="4"/>
        <v>0.15</v>
      </c>
      <c r="M7">
        <f t="shared" si="4"/>
        <v>0.15</v>
      </c>
      <c r="N7">
        <f t="shared" si="4"/>
        <v>0.15</v>
      </c>
      <c r="O7">
        <f t="shared" si="4"/>
        <v>0.15</v>
      </c>
      <c r="P7">
        <f t="shared" si="4"/>
        <v>0.15</v>
      </c>
      <c r="Q7">
        <f t="shared" si="4"/>
        <v>0.15</v>
      </c>
      <c r="R7">
        <f t="shared" si="4"/>
        <v>0.15</v>
      </c>
      <c r="S7">
        <f t="shared" si="4"/>
        <v>0.15</v>
      </c>
      <c r="T7">
        <f t="shared" si="4"/>
        <v>0.15</v>
      </c>
      <c r="U7">
        <f t="shared" si="4"/>
        <v>0.15</v>
      </c>
      <c r="V7">
        <f t="shared" si="4"/>
        <v>0.15</v>
      </c>
      <c r="W7">
        <f t="shared" si="4"/>
        <v>0.15</v>
      </c>
      <c r="X7">
        <f t="shared" si="4"/>
        <v>0.15</v>
      </c>
      <c r="Y7">
        <f t="shared" si="4"/>
        <v>0.15</v>
      </c>
      <c r="Z7">
        <f t="shared" si="4"/>
        <v>0.15</v>
      </c>
      <c r="AA7">
        <f t="shared" si="4"/>
        <v>0.15</v>
      </c>
      <c r="AB7">
        <f t="shared" si="4"/>
        <v>0.15</v>
      </c>
      <c r="AC7">
        <f t="shared" si="4"/>
        <v>0.15</v>
      </c>
      <c r="AD7">
        <f t="shared" si="4"/>
        <v>0.15</v>
      </c>
      <c r="AE7">
        <f t="shared" si="4"/>
        <v>0.15</v>
      </c>
      <c r="AF7">
        <f t="shared" si="4"/>
        <v>0.15</v>
      </c>
      <c r="AG7">
        <f t="shared" si="4"/>
        <v>0.15</v>
      </c>
      <c r="AH7">
        <f t="shared" si="4"/>
        <v>0.15</v>
      </c>
      <c r="AI7">
        <f t="shared" si="4"/>
        <v>0.15</v>
      </c>
      <c r="AJ7">
        <f t="shared" si="4"/>
        <v>0.15</v>
      </c>
      <c r="AK7">
        <f t="shared" si="4"/>
        <v>0.15</v>
      </c>
      <c r="AL7">
        <f t="shared" si="4"/>
        <v>0.15</v>
      </c>
      <c r="AM7">
        <f t="shared" si="4"/>
        <v>0.15</v>
      </c>
      <c r="AN7">
        <f t="shared" si="4"/>
        <v>0.15</v>
      </c>
    </row>
    <row r="8" spans="1:42" x14ac:dyDescent="0.2">
      <c r="A8" t="s">
        <v>5</v>
      </c>
      <c r="B8">
        <v>0.75</v>
      </c>
      <c r="C8">
        <f>$B$8</f>
        <v>0.75</v>
      </c>
      <c r="D8">
        <f t="shared" ref="D8:AN8" si="5">$B$8</f>
        <v>0.75</v>
      </c>
      <c r="E8">
        <f t="shared" si="5"/>
        <v>0.75</v>
      </c>
      <c r="F8">
        <f t="shared" si="5"/>
        <v>0.75</v>
      </c>
      <c r="G8">
        <f t="shared" si="5"/>
        <v>0.75</v>
      </c>
      <c r="H8">
        <f t="shared" si="5"/>
        <v>0.75</v>
      </c>
      <c r="I8">
        <f t="shared" si="5"/>
        <v>0.75</v>
      </c>
      <c r="J8">
        <f t="shared" si="5"/>
        <v>0.75</v>
      </c>
      <c r="K8">
        <f t="shared" si="5"/>
        <v>0.75</v>
      </c>
      <c r="L8">
        <f t="shared" si="5"/>
        <v>0.75</v>
      </c>
      <c r="M8">
        <f t="shared" si="5"/>
        <v>0.75</v>
      </c>
      <c r="N8">
        <f t="shared" si="5"/>
        <v>0.75</v>
      </c>
      <c r="O8">
        <f t="shared" si="5"/>
        <v>0.75</v>
      </c>
      <c r="P8">
        <f t="shared" si="5"/>
        <v>0.75</v>
      </c>
      <c r="Q8">
        <f t="shared" si="5"/>
        <v>0.75</v>
      </c>
      <c r="R8">
        <f t="shared" si="5"/>
        <v>0.75</v>
      </c>
      <c r="S8">
        <f t="shared" si="5"/>
        <v>0.75</v>
      </c>
      <c r="T8">
        <f t="shared" si="5"/>
        <v>0.75</v>
      </c>
      <c r="U8">
        <f t="shared" si="5"/>
        <v>0.75</v>
      </c>
      <c r="V8">
        <f t="shared" si="5"/>
        <v>0.75</v>
      </c>
      <c r="W8">
        <f t="shared" si="5"/>
        <v>0.75</v>
      </c>
      <c r="X8">
        <f t="shared" si="5"/>
        <v>0.75</v>
      </c>
      <c r="Y8">
        <f t="shared" si="5"/>
        <v>0.75</v>
      </c>
      <c r="Z8">
        <f t="shared" si="5"/>
        <v>0.75</v>
      </c>
      <c r="AA8">
        <f t="shared" si="5"/>
        <v>0.75</v>
      </c>
      <c r="AB8">
        <f t="shared" si="5"/>
        <v>0.75</v>
      </c>
      <c r="AC8">
        <f t="shared" si="5"/>
        <v>0.75</v>
      </c>
      <c r="AD8">
        <f t="shared" si="5"/>
        <v>0.75</v>
      </c>
      <c r="AE8">
        <f t="shared" si="5"/>
        <v>0.75</v>
      </c>
      <c r="AF8">
        <f t="shared" si="5"/>
        <v>0.75</v>
      </c>
      <c r="AG8">
        <f t="shared" si="5"/>
        <v>0.75</v>
      </c>
      <c r="AH8">
        <f t="shared" si="5"/>
        <v>0.75</v>
      </c>
      <c r="AI8">
        <f t="shared" si="5"/>
        <v>0.75</v>
      </c>
      <c r="AJ8">
        <f t="shared" si="5"/>
        <v>0.75</v>
      </c>
      <c r="AK8">
        <f t="shared" si="5"/>
        <v>0.75</v>
      </c>
      <c r="AL8">
        <f t="shared" si="5"/>
        <v>0.75</v>
      </c>
      <c r="AM8">
        <f t="shared" si="5"/>
        <v>0.75</v>
      </c>
      <c r="AN8">
        <f t="shared" si="5"/>
        <v>0.75</v>
      </c>
    </row>
    <row r="9" spans="1:42" x14ac:dyDescent="0.2">
      <c r="A9" t="s">
        <v>6</v>
      </c>
      <c r="B9">
        <v>0.5</v>
      </c>
      <c r="C9">
        <f>$B$9</f>
        <v>0.5</v>
      </c>
      <c r="D9">
        <f t="shared" ref="D9:AN9" si="6">$B$9</f>
        <v>0.5</v>
      </c>
      <c r="E9">
        <f t="shared" si="6"/>
        <v>0.5</v>
      </c>
      <c r="F9">
        <f t="shared" si="6"/>
        <v>0.5</v>
      </c>
      <c r="G9">
        <f t="shared" si="6"/>
        <v>0.5</v>
      </c>
      <c r="H9">
        <f t="shared" si="6"/>
        <v>0.5</v>
      </c>
      <c r="I9">
        <f t="shared" si="6"/>
        <v>0.5</v>
      </c>
      <c r="J9">
        <f t="shared" si="6"/>
        <v>0.5</v>
      </c>
      <c r="K9">
        <f t="shared" si="6"/>
        <v>0.5</v>
      </c>
      <c r="L9">
        <f t="shared" si="6"/>
        <v>0.5</v>
      </c>
      <c r="M9">
        <f t="shared" si="6"/>
        <v>0.5</v>
      </c>
      <c r="N9">
        <f t="shared" si="6"/>
        <v>0.5</v>
      </c>
      <c r="O9">
        <f t="shared" si="6"/>
        <v>0.5</v>
      </c>
      <c r="P9">
        <f t="shared" si="6"/>
        <v>0.5</v>
      </c>
      <c r="Q9">
        <f t="shared" si="6"/>
        <v>0.5</v>
      </c>
      <c r="R9">
        <f t="shared" si="6"/>
        <v>0.5</v>
      </c>
      <c r="S9">
        <f t="shared" si="6"/>
        <v>0.5</v>
      </c>
      <c r="T9">
        <f t="shared" si="6"/>
        <v>0.5</v>
      </c>
      <c r="U9">
        <f t="shared" si="6"/>
        <v>0.5</v>
      </c>
      <c r="V9">
        <f t="shared" si="6"/>
        <v>0.5</v>
      </c>
      <c r="W9">
        <f t="shared" si="6"/>
        <v>0.5</v>
      </c>
      <c r="X9">
        <f t="shared" si="6"/>
        <v>0.5</v>
      </c>
      <c r="Y9">
        <f t="shared" si="6"/>
        <v>0.5</v>
      </c>
      <c r="Z9">
        <f t="shared" si="6"/>
        <v>0.5</v>
      </c>
      <c r="AA9">
        <f t="shared" si="6"/>
        <v>0.5</v>
      </c>
      <c r="AB9">
        <f t="shared" si="6"/>
        <v>0.5</v>
      </c>
      <c r="AC9">
        <f t="shared" si="6"/>
        <v>0.5</v>
      </c>
      <c r="AD9">
        <f t="shared" si="6"/>
        <v>0.5</v>
      </c>
      <c r="AE9">
        <f t="shared" si="6"/>
        <v>0.5</v>
      </c>
      <c r="AF9">
        <f t="shared" si="6"/>
        <v>0.5</v>
      </c>
      <c r="AG9">
        <f t="shared" si="6"/>
        <v>0.5</v>
      </c>
      <c r="AH9">
        <f t="shared" si="6"/>
        <v>0.5</v>
      </c>
      <c r="AI9">
        <f t="shared" si="6"/>
        <v>0.5</v>
      </c>
      <c r="AJ9">
        <f t="shared" si="6"/>
        <v>0.5</v>
      </c>
      <c r="AK9">
        <f t="shared" si="6"/>
        <v>0.5</v>
      </c>
      <c r="AL9">
        <f t="shared" si="6"/>
        <v>0.5</v>
      </c>
      <c r="AM9">
        <f t="shared" si="6"/>
        <v>0.5</v>
      </c>
      <c r="AN9">
        <f t="shared" si="6"/>
        <v>0.5</v>
      </c>
    </row>
    <row r="10" spans="1:42" x14ac:dyDescent="0.2">
      <c r="A10" t="s">
        <v>7</v>
      </c>
      <c r="B10">
        <v>12338.16</v>
      </c>
      <c r="C10">
        <v>12421.636</v>
      </c>
      <c r="D10">
        <v>12506.13</v>
      </c>
      <c r="E10">
        <v>18416.637999999999</v>
      </c>
      <c r="F10">
        <v>189056.85200000001</v>
      </c>
      <c r="G10">
        <v>17073.896000000001</v>
      </c>
      <c r="H10">
        <v>19101.752</v>
      </c>
      <c r="I10">
        <v>5778.1679999999997</v>
      </c>
      <c r="J10">
        <v>5563.37</v>
      </c>
      <c r="K10">
        <v>10962.842000000001</v>
      </c>
      <c r="L10">
        <v>9497.94</v>
      </c>
      <c r="M10">
        <v>4385.5439999999999</v>
      </c>
      <c r="N10">
        <v>10536.3</v>
      </c>
      <c r="O10">
        <v>15855.35</v>
      </c>
      <c r="P10">
        <v>17163.48</v>
      </c>
      <c r="Q10" t="s">
        <v>49</v>
      </c>
      <c r="R10">
        <v>16313.45</v>
      </c>
      <c r="S10">
        <v>6638.3779999999997</v>
      </c>
      <c r="T10">
        <v>11046.317999999999</v>
      </c>
      <c r="U10">
        <v>6567.1180000000004</v>
      </c>
      <c r="V10">
        <v>24459.486000000001</v>
      </c>
      <c r="W10">
        <v>7615.6580000000004</v>
      </c>
      <c r="X10" t="s">
        <v>49</v>
      </c>
      <c r="Y10">
        <v>5949.192</v>
      </c>
      <c r="Z10">
        <v>7816.2039999999997</v>
      </c>
      <c r="AA10">
        <v>21763.822</v>
      </c>
      <c r="AB10">
        <v>16124.102000000001</v>
      </c>
      <c r="AC10">
        <v>17138.03</v>
      </c>
      <c r="AD10">
        <v>7411.04</v>
      </c>
      <c r="AE10">
        <v>13085.371999999999</v>
      </c>
      <c r="AF10">
        <v>17685.714</v>
      </c>
      <c r="AG10">
        <v>14255.054</v>
      </c>
      <c r="AH10">
        <v>52703.896000000001</v>
      </c>
      <c r="AI10" t="s">
        <v>49</v>
      </c>
      <c r="AJ10">
        <v>13104.714</v>
      </c>
      <c r="AK10">
        <v>10849.843999999999</v>
      </c>
      <c r="AL10">
        <v>8737.4940000000006</v>
      </c>
      <c r="AM10">
        <v>4489.38</v>
      </c>
      <c r="AN10">
        <v>9168.1080000000002</v>
      </c>
      <c r="AP10">
        <f>SUM(B10:AN10)</f>
        <v>653580.43199999991</v>
      </c>
    </row>
    <row r="11" spans="1:42" x14ac:dyDescent="0.2">
      <c r="A11" t="s">
        <v>8</v>
      </c>
      <c r="B11">
        <f>B2/B3</f>
        <v>196.4150246065864</v>
      </c>
      <c r="C11">
        <f t="shared" ref="C11:AN11" si="7">C2/C3</f>
        <v>219.82611630223201</v>
      </c>
      <c r="D11">
        <f t="shared" si="7"/>
        <v>193.6330423560286</v>
      </c>
      <c r="E11">
        <f t="shared" si="7"/>
        <v>405.52461312428397</v>
      </c>
      <c r="F11">
        <f t="shared" si="7"/>
        <v>334.48351292763601</v>
      </c>
      <c r="G11">
        <f t="shared" si="7"/>
        <v>195.59683390363861</v>
      </c>
      <c r="H11">
        <f t="shared" si="7"/>
        <v>279.62880054143801</v>
      </c>
      <c r="I11">
        <f t="shared" si="7"/>
        <v>227.78846167158801</v>
      </c>
      <c r="J11">
        <f t="shared" si="7"/>
        <v>109.14248018736841</v>
      </c>
      <c r="K11">
        <f t="shared" si="7"/>
        <v>312.92980415114999</v>
      </c>
      <c r="L11">
        <f t="shared" si="7"/>
        <v>244.43195050716199</v>
      </c>
      <c r="M11">
        <f t="shared" si="7"/>
        <v>254.92846497492599</v>
      </c>
      <c r="N11">
        <f t="shared" si="7"/>
        <v>172.37550183650799</v>
      </c>
      <c r="O11">
        <f t="shared" si="7"/>
        <v>248.35780982444399</v>
      </c>
      <c r="P11">
        <f t="shared" si="7"/>
        <v>175.83846632501101</v>
      </c>
      <c r="Q11" t="s">
        <v>49</v>
      </c>
      <c r="R11">
        <f t="shared" si="7"/>
        <v>569.027397638146</v>
      </c>
      <c r="S11">
        <f t="shared" si="7"/>
        <v>577.30969824255203</v>
      </c>
      <c r="T11">
        <f t="shared" si="7"/>
        <v>237.32794945790999</v>
      </c>
      <c r="U11">
        <f t="shared" si="7"/>
        <v>76.959177526580206</v>
      </c>
      <c r="V11">
        <f t="shared" si="7"/>
        <v>268.61562013200199</v>
      </c>
      <c r="W11">
        <f t="shared" si="7"/>
        <v>293.84197662237398</v>
      </c>
      <c r="X11" t="s">
        <v>49</v>
      </c>
      <c r="Y11">
        <f t="shared" si="7"/>
        <v>305.28515468991401</v>
      </c>
      <c r="Z11">
        <f t="shared" si="7"/>
        <v>90.478702961181597</v>
      </c>
      <c r="AA11">
        <f t="shared" si="7"/>
        <v>282.76283457932999</v>
      </c>
      <c r="AB11">
        <f t="shared" si="7"/>
        <v>224.83112547911199</v>
      </c>
      <c r="AC11">
        <f t="shared" si="7"/>
        <v>323.96955776130602</v>
      </c>
      <c r="AD11">
        <f t="shared" si="7"/>
        <v>163.62076037911001</v>
      </c>
      <c r="AE11">
        <f t="shared" si="7"/>
        <v>307.19799177279799</v>
      </c>
      <c r="AF11">
        <f t="shared" si="7"/>
        <v>307.87561078958998</v>
      </c>
      <c r="AG11">
        <f t="shared" si="7"/>
        <v>141.69009812239219</v>
      </c>
      <c r="AH11">
        <f t="shared" si="7"/>
        <v>149.19200660232019</v>
      </c>
      <c r="AI11" t="s">
        <v>49</v>
      </c>
      <c r="AJ11">
        <f t="shared" si="7"/>
        <v>562.82037135644396</v>
      </c>
      <c r="AK11">
        <f t="shared" si="7"/>
        <v>232.74067350645799</v>
      </c>
      <c r="AL11">
        <f t="shared" si="7"/>
        <v>346.64401486284203</v>
      </c>
      <c r="AM11">
        <f t="shared" si="7"/>
        <v>179.80211075916941</v>
      </c>
      <c r="AN11">
        <f t="shared" si="7"/>
        <v>164.39596915743141</v>
      </c>
    </row>
    <row r="12" spans="1:42" x14ac:dyDescent="0.2">
      <c r="A12" t="s">
        <v>9</v>
      </c>
      <c r="B12">
        <f>B11/100000*B10</f>
        <v>24.233999999999998</v>
      </c>
      <c r="C12">
        <f t="shared" ref="C12:AN12" si="8">C11/100000*C10</f>
        <v>27.305999999999919</v>
      </c>
      <c r="D12">
        <f t="shared" si="8"/>
        <v>24.215999999999998</v>
      </c>
      <c r="E12">
        <f t="shared" si="8"/>
        <v>74.68399999999987</v>
      </c>
      <c r="F12">
        <f t="shared" si="8"/>
        <v>632.36400000000174</v>
      </c>
      <c r="G12">
        <f t="shared" si="8"/>
        <v>33.395999999999994</v>
      </c>
      <c r="H12">
        <f t="shared" si="8"/>
        <v>53.414000000000144</v>
      </c>
      <c r="I12">
        <f t="shared" si="8"/>
        <v>13.161999999999964</v>
      </c>
      <c r="J12">
        <f t="shared" si="8"/>
        <v>6.0719999999999983</v>
      </c>
      <c r="K12">
        <f t="shared" si="8"/>
        <v>34.306000000000019</v>
      </c>
      <c r="L12">
        <f t="shared" si="8"/>
        <v>23.215999999999941</v>
      </c>
      <c r="M12">
        <f t="shared" si="8"/>
        <v>11.179999999999968</v>
      </c>
      <c r="N12">
        <f t="shared" si="8"/>
        <v>18.161999999999988</v>
      </c>
      <c r="O12">
        <f t="shared" si="8"/>
        <v>39.377999999999986</v>
      </c>
      <c r="P12">
        <f t="shared" si="8"/>
        <v>30.18</v>
      </c>
      <c r="Q12" t="s">
        <v>49</v>
      </c>
      <c r="R12">
        <f t="shared" si="8"/>
        <v>92.828000000000131</v>
      </c>
      <c r="S12">
        <f t="shared" si="8"/>
        <v>38.323999999999963</v>
      </c>
      <c r="T12">
        <f t="shared" si="8"/>
        <v>26.216000000000012</v>
      </c>
      <c r="U12">
        <f t="shared" si="8"/>
        <v>5.0540000000000038</v>
      </c>
      <c r="V12">
        <f t="shared" si="8"/>
        <v>65.702000000000211</v>
      </c>
      <c r="W12">
        <f t="shared" si="8"/>
        <v>22.377999999999954</v>
      </c>
      <c r="X12" t="s">
        <v>49</v>
      </c>
      <c r="Y12">
        <f t="shared" si="8"/>
        <v>18.161999999999988</v>
      </c>
      <c r="Z12">
        <f t="shared" si="8"/>
        <v>7.0719999999999938</v>
      </c>
      <c r="AA12">
        <f t="shared" si="8"/>
        <v>61.539999999999829</v>
      </c>
      <c r="AB12">
        <f t="shared" si="8"/>
        <v>36.25200000000001</v>
      </c>
      <c r="AC12">
        <f t="shared" si="8"/>
        <v>55.521999999999949</v>
      </c>
      <c r="AD12">
        <f t="shared" si="8"/>
        <v>12.125999999999994</v>
      </c>
      <c r="AE12">
        <f t="shared" si="8"/>
        <v>40.198000000000008</v>
      </c>
      <c r="AF12">
        <f t="shared" si="8"/>
        <v>54.450000000000024</v>
      </c>
      <c r="AG12">
        <f t="shared" si="8"/>
        <v>20.19799999999999</v>
      </c>
      <c r="AH12">
        <f t="shared" si="8"/>
        <v>78.629999999999967</v>
      </c>
      <c r="AI12" t="s">
        <v>49</v>
      </c>
      <c r="AJ12">
        <f t="shared" si="8"/>
        <v>73.755999999999901</v>
      </c>
      <c r="AK12">
        <f t="shared" si="8"/>
        <v>25.252000000000024</v>
      </c>
      <c r="AL12">
        <f t="shared" si="8"/>
        <v>30.287999999999933</v>
      </c>
      <c r="AM12">
        <f t="shared" si="8"/>
        <v>8.0719999999999992</v>
      </c>
      <c r="AN12">
        <f t="shared" si="8"/>
        <v>15.072000000000001</v>
      </c>
      <c r="AP12">
        <f>SUM(B12:AN12)</f>
        <v>1832.3620000000012</v>
      </c>
    </row>
    <row r="13" spans="1:42" x14ac:dyDescent="0.2">
      <c r="A13" t="s">
        <v>47</v>
      </c>
      <c r="B13">
        <f>B12/B8*B4</f>
        <v>29.0808</v>
      </c>
      <c r="C13">
        <f t="shared" ref="C13:AN13" si="9">C12/C8*C4</f>
        <v>32.767199999999903</v>
      </c>
      <c r="D13">
        <f t="shared" si="9"/>
        <v>29.059199999999997</v>
      </c>
      <c r="E13">
        <f t="shared" si="9"/>
        <v>89.620799999999846</v>
      </c>
      <c r="F13">
        <f t="shared" si="9"/>
        <v>758.83680000000209</v>
      </c>
      <c r="G13">
        <f t="shared" si="9"/>
        <v>40.075199999999995</v>
      </c>
      <c r="H13">
        <f t="shared" si="9"/>
        <v>64.096800000000172</v>
      </c>
      <c r="I13">
        <f t="shared" si="9"/>
        <v>15.794399999999955</v>
      </c>
      <c r="J13">
        <f t="shared" si="9"/>
        <v>7.2863999999999987</v>
      </c>
      <c r="K13">
        <f t="shared" si="9"/>
        <v>41.167200000000022</v>
      </c>
      <c r="L13">
        <f t="shared" si="9"/>
        <v>27.859199999999927</v>
      </c>
      <c r="M13">
        <f t="shared" si="9"/>
        <v>13.415999999999961</v>
      </c>
      <c r="N13">
        <f t="shared" si="9"/>
        <v>21.794399999999985</v>
      </c>
      <c r="O13">
        <f t="shared" si="9"/>
        <v>47.253599999999985</v>
      </c>
      <c r="P13">
        <f t="shared" si="9"/>
        <v>36.216000000000001</v>
      </c>
      <c r="Q13" t="s">
        <v>49</v>
      </c>
      <c r="R13">
        <f t="shared" si="9"/>
        <v>111.39360000000016</v>
      </c>
      <c r="S13">
        <f t="shared" si="9"/>
        <v>45.988799999999955</v>
      </c>
      <c r="T13">
        <f t="shared" si="9"/>
        <v>31.459200000000013</v>
      </c>
      <c r="U13">
        <f t="shared" si="9"/>
        <v>6.0648000000000044</v>
      </c>
      <c r="V13">
        <f t="shared" si="9"/>
        <v>78.842400000000254</v>
      </c>
      <c r="W13">
        <f t="shared" si="9"/>
        <v>26.853599999999947</v>
      </c>
      <c r="X13" t="e">
        <f t="shared" si="9"/>
        <v>#VALUE!</v>
      </c>
      <c r="Y13">
        <f t="shared" si="9"/>
        <v>21.794399999999985</v>
      </c>
      <c r="Z13">
        <f t="shared" si="9"/>
        <v>8.4863999999999926</v>
      </c>
      <c r="AA13">
        <f t="shared" si="9"/>
        <v>73.847999999999786</v>
      </c>
      <c r="AB13">
        <f t="shared" si="9"/>
        <v>43.502400000000016</v>
      </c>
      <c r="AC13">
        <f t="shared" si="9"/>
        <v>66.626399999999947</v>
      </c>
      <c r="AD13">
        <f t="shared" si="9"/>
        <v>14.551199999999993</v>
      </c>
      <c r="AE13">
        <f t="shared" si="9"/>
        <v>48.237600000000015</v>
      </c>
      <c r="AF13">
        <f t="shared" si="9"/>
        <v>65.340000000000032</v>
      </c>
      <c r="AG13">
        <f t="shared" si="9"/>
        <v>24.23759999999999</v>
      </c>
      <c r="AH13">
        <f t="shared" si="9"/>
        <v>94.355999999999966</v>
      </c>
      <c r="AI13" t="e">
        <f t="shared" si="9"/>
        <v>#VALUE!</v>
      </c>
      <c r="AJ13">
        <f t="shared" si="9"/>
        <v>88.507199999999884</v>
      </c>
      <c r="AK13">
        <f t="shared" si="9"/>
        <v>30.302400000000027</v>
      </c>
      <c r="AL13">
        <f t="shared" si="9"/>
        <v>36.345599999999919</v>
      </c>
      <c r="AM13">
        <f t="shared" si="9"/>
        <v>9.686399999999999</v>
      </c>
      <c r="AN13">
        <f t="shared" si="9"/>
        <v>18.086400000000001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S33"/>
  <sheetViews>
    <sheetView workbookViewId="0">
      <selection activeCell="F45" sqref="F45"/>
    </sheetView>
  </sheetViews>
  <sheetFormatPr baseColWidth="10" defaultRowHeight="16" x14ac:dyDescent="0.2"/>
  <cols>
    <col min="2" max="2" width="41.6640625" customWidth="1"/>
    <col min="3" max="4" width="12.83203125" bestFit="1" customWidth="1"/>
  </cols>
  <sheetData>
    <row r="1" spans="1:41" ht="18" x14ac:dyDescent="0.2">
      <c r="A1" s="7" t="s">
        <v>46</v>
      </c>
      <c r="B1" s="7"/>
      <c r="C1" s="3"/>
    </row>
    <row r="2" spans="1:41" x14ac:dyDescent="0.2">
      <c r="A2" s="4" t="s">
        <v>10</v>
      </c>
      <c r="B2" s="4" t="s">
        <v>11</v>
      </c>
      <c r="C2" t="str">
        <f>params_medium!B1</f>
        <v>Ayodhyapuri</v>
      </c>
      <c r="D2" t="str">
        <f>params_medium!C1</f>
        <v>Bachhyauli</v>
      </c>
      <c r="E2" t="str">
        <f>params_medium!D1</f>
        <v>Bagauda</v>
      </c>
      <c r="F2" t="str">
        <f>params_medium!E1</f>
        <v>Bhandara</v>
      </c>
      <c r="G2" t="str">
        <f>params_medium!F1</f>
        <v>BharatpurN.P.</v>
      </c>
      <c r="H2" t="str">
        <f>params_medium!G1</f>
        <v>Birendranagar</v>
      </c>
      <c r="I2" t="str">
        <f>params_medium!H1</f>
        <v>Chainpur</v>
      </c>
      <c r="J2" t="str">
        <f>params_medium!I1</f>
        <v>ChandiBhanjyang</v>
      </c>
      <c r="K2" t="str">
        <f>params_medium!J1</f>
        <v>Dahakhani</v>
      </c>
      <c r="L2" t="str">
        <f>params_medium!K1</f>
        <v>Darechok</v>
      </c>
      <c r="M2" t="str">
        <f>params_medium!L1</f>
        <v>Dibyanagar</v>
      </c>
      <c r="N2" t="str">
        <f>params_medium!M1</f>
        <v>Fulbari</v>
      </c>
      <c r="O2" t="str">
        <f>params_medium!N1</f>
        <v>Gardi</v>
      </c>
      <c r="P2" t="str">
        <f>params_medium!O1</f>
        <v>Gitanagar</v>
      </c>
      <c r="Q2" t="str">
        <f>params_medium!P1</f>
        <v>Gunjanagar</v>
      </c>
      <c r="R2" t="str">
        <f>params_medium!Q1</f>
        <v>Jagatpur</v>
      </c>
      <c r="S2" t="str">
        <f>params_medium!R1</f>
        <v>Jutpani</v>
      </c>
      <c r="T2" t="str">
        <f>params_medium!S1</f>
        <v>Kabilas</v>
      </c>
      <c r="U2" t="str">
        <f>params_medium!T1</f>
        <v>Kathar</v>
      </c>
      <c r="V2" t="str">
        <f>params_medium!U1</f>
        <v>Kaule</v>
      </c>
      <c r="W2" t="str">
        <f>params_medium!V1</f>
        <v>Khairahani</v>
      </c>
      <c r="X2" t="str">
        <f>params_medium!W1</f>
        <v>Korak</v>
      </c>
      <c r="Y2" t="str">
        <f>params_medium!X1</f>
        <v>Kumroj</v>
      </c>
      <c r="Z2" t="str">
        <f>params_medium!Y1</f>
        <v>Lothar</v>
      </c>
      <c r="AA2" t="str">
        <f>params_medium!Z1</f>
        <v>MadiKalyanpur</v>
      </c>
      <c r="AB2" t="str">
        <f>params_medium!AA1</f>
        <v>Mangalpur</v>
      </c>
      <c r="AC2" t="str">
        <f>params_medium!AB1</f>
        <v>Meghauli</v>
      </c>
      <c r="AD2" t="str">
        <f>params_medium!AC1</f>
        <v>Padampur</v>
      </c>
      <c r="AE2" t="str">
        <f>params_medium!AD1</f>
        <v>Parbatipur</v>
      </c>
      <c r="AF2" t="str">
        <f>params_medium!AE1</f>
        <v>Patihani</v>
      </c>
      <c r="AG2" t="str">
        <f>params_medium!AF1</f>
        <v>Piple</v>
      </c>
      <c r="AH2" t="str">
        <f>params_medium!AG1</f>
        <v>Pithuwa</v>
      </c>
      <c r="AI2" t="str">
        <f>params_medium!AH1</f>
        <v>RatnanagarN.P.</v>
      </c>
      <c r="AJ2" t="str">
        <f>params_medium!AI1</f>
        <v>Royal Chitawan Natio</v>
      </c>
      <c r="AK2" t="str">
        <f>params_medium!AJ1</f>
        <v>Saradanagar</v>
      </c>
      <c r="AL2" t="str">
        <f>params_medium!AK1</f>
        <v>Shaktikhor</v>
      </c>
      <c r="AM2" t="str">
        <f>params_medium!AL1</f>
        <v>Sibanagar</v>
      </c>
      <c r="AN2" t="str">
        <f>params_medium!AM1</f>
        <v>Siddi</v>
      </c>
      <c r="AO2" t="str">
        <f>params_medium!AN1</f>
        <v>Sukranagar</v>
      </c>
    </row>
    <row r="3" spans="1:41" x14ac:dyDescent="0.2">
      <c r="A3" s="5" t="s">
        <v>12</v>
      </c>
      <c r="B3" s="5" t="s">
        <v>13</v>
      </c>
      <c r="C3" s="3">
        <f>params_medium!B10</f>
        <v>12338.16</v>
      </c>
      <c r="D3" s="3">
        <f>params_medium!C10</f>
        <v>12421.636</v>
      </c>
      <c r="E3" s="3">
        <f>params_medium!D10</f>
        <v>12506.13</v>
      </c>
      <c r="F3" s="3">
        <f>params_medium!E10</f>
        <v>18416.637999999999</v>
      </c>
      <c r="G3" s="3">
        <f>params_medium!F10</f>
        <v>189056.85200000001</v>
      </c>
      <c r="H3" s="3">
        <f>params_medium!G10</f>
        <v>17073.896000000001</v>
      </c>
      <c r="I3" s="3">
        <f>params_medium!H10</f>
        <v>19101.752</v>
      </c>
      <c r="J3" s="3">
        <f>params_medium!I10</f>
        <v>5778.1679999999997</v>
      </c>
      <c r="K3" s="3">
        <f>params_medium!J10</f>
        <v>5563.37</v>
      </c>
      <c r="L3" s="3">
        <f>params_medium!K10</f>
        <v>10962.842000000001</v>
      </c>
      <c r="M3" s="3">
        <f>params_medium!L10</f>
        <v>9497.94</v>
      </c>
      <c r="N3" s="3">
        <f>params_medium!M10</f>
        <v>4385.5439999999999</v>
      </c>
      <c r="O3" s="3">
        <f>params_medium!N10</f>
        <v>10536.3</v>
      </c>
      <c r="P3" s="3">
        <f>params_medium!O10</f>
        <v>15855.35</v>
      </c>
      <c r="Q3" s="3">
        <f>params_medium!P10</f>
        <v>17163.48</v>
      </c>
      <c r="R3" s="3" t="str">
        <f>params_medium!Q10</f>
        <v>NA</v>
      </c>
      <c r="S3" s="3">
        <f>params_medium!R10</f>
        <v>16313.45</v>
      </c>
      <c r="T3" s="3">
        <f>params_medium!S10</f>
        <v>6638.3779999999997</v>
      </c>
      <c r="U3" s="3">
        <f>params_medium!T10</f>
        <v>11046.317999999999</v>
      </c>
      <c r="V3" s="3">
        <f>params_medium!U10</f>
        <v>6567.1180000000004</v>
      </c>
      <c r="W3" s="3">
        <f>params_medium!V10</f>
        <v>24459.486000000001</v>
      </c>
      <c r="X3" s="3">
        <f>params_medium!W10</f>
        <v>7615.6580000000004</v>
      </c>
      <c r="Y3" s="3" t="str">
        <f>params_medium!X10</f>
        <v>NA</v>
      </c>
      <c r="Z3" s="3">
        <f>params_medium!Y10</f>
        <v>5949.192</v>
      </c>
      <c r="AA3" s="3">
        <f>params_medium!Z10</f>
        <v>7816.2039999999997</v>
      </c>
      <c r="AB3" s="3">
        <f>params_medium!AA10</f>
        <v>21763.822</v>
      </c>
      <c r="AC3" s="3">
        <f>params_medium!AB10</f>
        <v>16124.102000000001</v>
      </c>
      <c r="AD3" s="3">
        <f>params_medium!AC10</f>
        <v>17138.03</v>
      </c>
      <c r="AE3" s="3">
        <f>params_medium!AD10</f>
        <v>7411.04</v>
      </c>
      <c r="AF3" s="3">
        <f>params_medium!AE10</f>
        <v>13085.371999999999</v>
      </c>
      <c r="AG3" s="3">
        <f>params_medium!AF10</f>
        <v>17685.714</v>
      </c>
      <c r="AH3" s="3">
        <f>params_medium!AG10</f>
        <v>14255.054</v>
      </c>
      <c r="AI3" s="3">
        <f>params_medium!AH10</f>
        <v>52703.896000000001</v>
      </c>
      <c r="AJ3" s="3" t="str">
        <f>params_medium!AI10</f>
        <v>NA</v>
      </c>
      <c r="AK3" s="3">
        <f>params_medium!AJ10</f>
        <v>13104.714</v>
      </c>
      <c r="AL3" s="3">
        <f>params_medium!AK10</f>
        <v>10849.843999999999</v>
      </c>
      <c r="AM3" s="3">
        <f>params_medium!AL10</f>
        <v>8737.4940000000006</v>
      </c>
      <c r="AN3" s="3">
        <f>params_medium!AM10</f>
        <v>4489.38</v>
      </c>
      <c r="AO3" s="3">
        <f>params_medium!AN10</f>
        <v>9168.1080000000002</v>
      </c>
    </row>
    <row r="4" spans="1:41" x14ac:dyDescent="0.2">
      <c r="A4" s="5" t="s">
        <v>14</v>
      </c>
      <c r="B4" s="5" t="s">
        <v>15</v>
      </c>
      <c r="C4" s="3">
        <f t="shared" ref="C4:AO4" si="0">C30</f>
        <v>6.0037991353938103E-4</v>
      </c>
      <c r="D4" s="3">
        <f t="shared" si="0"/>
        <v>6.2645381758273276E-4</v>
      </c>
      <c r="E4" s="3">
        <f t="shared" si="0"/>
        <v>5.88722987224613E-4</v>
      </c>
      <c r="F4" s="3">
        <f t="shared" si="0"/>
        <v>5.5640006968890089E-4</v>
      </c>
      <c r="G4" s="3">
        <f t="shared" si="0"/>
        <v>4.9851441049281529E-5</v>
      </c>
      <c r="H4" s="3">
        <f t="shared" si="0"/>
        <v>4.3308077250507957E-4</v>
      </c>
      <c r="I4" s="3">
        <f t="shared" si="0"/>
        <v>4.5465868386582734E-4</v>
      </c>
      <c r="J4" s="3">
        <f t="shared" si="0"/>
        <v>1.368368796462947E-3</v>
      </c>
      <c r="K4" s="3">
        <f t="shared" si="0"/>
        <v>1.0779240475953212E-3</v>
      </c>
      <c r="L4" s="3">
        <f t="shared" si="0"/>
        <v>8.3417979006878329E-4</v>
      </c>
      <c r="M4" s="3">
        <f t="shared" si="0"/>
        <v>8.5953413535521165E-4</v>
      </c>
      <c r="N4" s="3">
        <f t="shared" si="0"/>
        <v>1.897737253171442E-3</v>
      </c>
      <c r="O4" s="3">
        <f t="shared" si="0"/>
        <v>6.659981143019569E-4</v>
      </c>
      <c r="P4" s="3">
        <f t="shared" si="0"/>
        <v>5.1865908343344525E-4</v>
      </c>
      <c r="Q4" s="3">
        <f t="shared" si="0"/>
        <v>4.1213189679488395E-4</v>
      </c>
      <c r="R4" t="s">
        <v>49</v>
      </c>
      <c r="S4" s="3">
        <f t="shared" si="0"/>
        <v>7.14031285061839E-4</v>
      </c>
      <c r="T4" s="3">
        <f t="shared" si="0"/>
        <v>1.7632143364370999E-3</v>
      </c>
      <c r="U4" s="3">
        <f t="shared" si="0"/>
        <v>7.2918488212815092E-4</v>
      </c>
      <c r="V4" s="3">
        <f t="shared" si="0"/>
        <v>8.3822625515067204E-4</v>
      </c>
      <c r="W4" s="3">
        <f t="shared" si="0"/>
        <v>3.485511674433856E-4</v>
      </c>
      <c r="X4" s="3">
        <f t="shared" si="0"/>
        <v>1.1667119597769335E-3</v>
      </c>
      <c r="Y4" t="s">
        <v>49</v>
      </c>
      <c r="Z4" s="3">
        <f t="shared" si="0"/>
        <v>1.5199217612311153E-3</v>
      </c>
      <c r="AA4" s="3">
        <f t="shared" si="0"/>
        <v>7.3028315235587192E-4</v>
      </c>
      <c r="AB4" s="3">
        <f t="shared" si="0"/>
        <v>4.011014245372122E-4</v>
      </c>
      <c r="AC4" s="3">
        <f t="shared" si="0"/>
        <v>4.8749080864585886E-4</v>
      </c>
      <c r="AD4" s="3">
        <f t="shared" si="0"/>
        <v>5.4207377659417158E-4</v>
      </c>
      <c r="AE4" s="3">
        <f t="shared" si="0"/>
        <v>9.2757615550784797E-4</v>
      </c>
      <c r="AF4" s="3">
        <f t="shared" si="0"/>
        <v>6.9300023417563172E-4</v>
      </c>
      <c r="AG4" s="3">
        <f t="shared" si="0"/>
        <v>5.1325604591571526E-4</v>
      </c>
      <c r="AH4" s="3">
        <f t="shared" si="0"/>
        <v>4.5718956371543185E-4</v>
      </c>
      <c r="AI4" s="3">
        <f t="shared" si="0"/>
        <v>1.2596984419948923E-4</v>
      </c>
      <c r="AJ4" t="s">
        <v>49</v>
      </c>
      <c r="AK4" s="3">
        <f t="shared" si="0"/>
        <v>8.8557097998099243E-4</v>
      </c>
      <c r="AL4" s="3">
        <f t="shared" si="0"/>
        <v>7.3584607939493818E-4</v>
      </c>
      <c r="AM4" s="3">
        <f t="shared" si="0"/>
        <v>1.0959973048989314E-3</v>
      </c>
      <c r="AN4" s="3">
        <f t="shared" si="0"/>
        <v>1.5900150442115196E-3</v>
      </c>
      <c r="AO4" s="3">
        <f t="shared" si="0"/>
        <v>7.5118606858278847E-4</v>
      </c>
    </row>
    <row r="5" spans="1:41" x14ac:dyDescent="0.2">
      <c r="A5" s="5" t="s">
        <v>16</v>
      </c>
      <c r="B5" s="5" t="s">
        <v>17</v>
      </c>
      <c r="C5" s="3">
        <f>params_medium!B6</f>
        <v>1.25E-3</v>
      </c>
      <c r="D5" s="3">
        <f>$C5</f>
        <v>1.25E-3</v>
      </c>
      <c r="E5" s="3">
        <f t="shared" ref="E5:AO10" si="1">$C5</f>
        <v>1.25E-3</v>
      </c>
      <c r="F5" s="3">
        <f t="shared" si="1"/>
        <v>1.25E-3</v>
      </c>
      <c r="G5" s="3">
        <f t="shared" si="1"/>
        <v>1.25E-3</v>
      </c>
      <c r="H5" s="3">
        <f t="shared" si="1"/>
        <v>1.25E-3</v>
      </c>
      <c r="I5" s="3">
        <f t="shared" si="1"/>
        <v>1.25E-3</v>
      </c>
      <c r="J5" s="3">
        <f t="shared" si="1"/>
        <v>1.25E-3</v>
      </c>
      <c r="K5" s="3">
        <f t="shared" si="1"/>
        <v>1.25E-3</v>
      </c>
      <c r="L5" s="3">
        <f t="shared" si="1"/>
        <v>1.25E-3</v>
      </c>
      <c r="M5" s="3">
        <f t="shared" si="1"/>
        <v>1.25E-3</v>
      </c>
      <c r="N5" s="3">
        <f t="shared" si="1"/>
        <v>1.25E-3</v>
      </c>
      <c r="O5" s="3">
        <f t="shared" si="1"/>
        <v>1.25E-3</v>
      </c>
      <c r="P5" s="3">
        <f t="shared" si="1"/>
        <v>1.25E-3</v>
      </c>
      <c r="Q5" s="3">
        <f t="shared" si="1"/>
        <v>1.25E-3</v>
      </c>
      <c r="R5" s="3">
        <f t="shared" si="1"/>
        <v>1.25E-3</v>
      </c>
      <c r="S5" s="3">
        <f t="shared" si="1"/>
        <v>1.25E-3</v>
      </c>
      <c r="T5" s="3">
        <f t="shared" si="1"/>
        <v>1.25E-3</v>
      </c>
      <c r="U5" s="3">
        <f t="shared" si="1"/>
        <v>1.25E-3</v>
      </c>
      <c r="V5" s="3">
        <f t="shared" si="1"/>
        <v>1.25E-3</v>
      </c>
      <c r="W5" s="3">
        <f t="shared" si="1"/>
        <v>1.25E-3</v>
      </c>
      <c r="X5" s="3">
        <f t="shared" si="1"/>
        <v>1.25E-3</v>
      </c>
      <c r="Y5" s="3">
        <f t="shared" si="1"/>
        <v>1.25E-3</v>
      </c>
      <c r="Z5" s="3">
        <f t="shared" si="1"/>
        <v>1.25E-3</v>
      </c>
      <c r="AA5" s="3">
        <f t="shared" si="1"/>
        <v>1.25E-3</v>
      </c>
      <c r="AB5" s="3">
        <f t="shared" si="1"/>
        <v>1.25E-3</v>
      </c>
      <c r="AC5" s="3">
        <f t="shared" si="1"/>
        <v>1.25E-3</v>
      </c>
      <c r="AD5" s="3">
        <f t="shared" si="1"/>
        <v>1.25E-3</v>
      </c>
      <c r="AE5" s="3">
        <f t="shared" si="1"/>
        <v>1.25E-3</v>
      </c>
      <c r="AF5" s="3">
        <f t="shared" si="1"/>
        <v>1.25E-3</v>
      </c>
      <c r="AG5" s="3">
        <f t="shared" si="1"/>
        <v>1.25E-3</v>
      </c>
      <c r="AH5" s="3">
        <f t="shared" si="1"/>
        <v>1.25E-3</v>
      </c>
      <c r="AI5" s="3">
        <f t="shared" si="1"/>
        <v>1.25E-3</v>
      </c>
      <c r="AJ5" s="3">
        <f t="shared" si="1"/>
        <v>1.25E-3</v>
      </c>
      <c r="AK5" s="3">
        <f t="shared" si="1"/>
        <v>1.25E-3</v>
      </c>
      <c r="AL5" s="3">
        <f t="shared" si="1"/>
        <v>1.25E-3</v>
      </c>
      <c r="AM5" s="3">
        <f t="shared" si="1"/>
        <v>1.25E-3</v>
      </c>
      <c r="AN5" s="3">
        <f t="shared" si="1"/>
        <v>1.25E-3</v>
      </c>
      <c r="AO5" s="3">
        <f t="shared" si="1"/>
        <v>1.25E-3</v>
      </c>
    </row>
    <row r="6" spans="1:41" x14ac:dyDescent="0.2">
      <c r="A6" s="5" t="s">
        <v>18</v>
      </c>
      <c r="B6" s="5" t="s">
        <v>19</v>
      </c>
      <c r="C6" s="3">
        <f>params_medium!B5</f>
        <v>0.1</v>
      </c>
      <c r="D6" s="3">
        <f t="shared" ref="D6:S11" si="2">$C6</f>
        <v>0.1</v>
      </c>
      <c r="E6" s="3">
        <f t="shared" si="2"/>
        <v>0.1</v>
      </c>
      <c r="F6" s="3">
        <f t="shared" si="2"/>
        <v>0.1</v>
      </c>
      <c r="G6" s="3">
        <f t="shared" si="2"/>
        <v>0.1</v>
      </c>
      <c r="H6" s="3">
        <f t="shared" si="2"/>
        <v>0.1</v>
      </c>
      <c r="I6" s="3">
        <f t="shared" si="2"/>
        <v>0.1</v>
      </c>
      <c r="J6" s="3">
        <f t="shared" si="2"/>
        <v>0.1</v>
      </c>
      <c r="K6" s="3">
        <f t="shared" si="2"/>
        <v>0.1</v>
      </c>
      <c r="L6" s="3">
        <f t="shared" si="2"/>
        <v>0.1</v>
      </c>
      <c r="M6" s="3">
        <f t="shared" si="2"/>
        <v>0.1</v>
      </c>
      <c r="N6" s="3">
        <f t="shared" si="2"/>
        <v>0.1</v>
      </c>
      <c r="O6" s="3">
        <f t="shared" si="2"/>
        <v>0.1</v>
      </c>
      <c r="P6" s="3">
        <f t="shared" si="2"/>
        <v>0.1</v>
      </c>
      <c r="Q6" s="3">
        <f t="shared" si="2"/>
        <v>0.1</v>
      </c>
      <c r="R6" s="3">
        <f t="shared" si="2"/>
        <v>0.1</v>
      </c>
      <c r="S6" s="3">
        <f t="shared" si="2"/>
        <v>0.1</v>
      </c>
      <c r="T6" s="3">
        <f t="shared" si="1"/>
        <v>0.1</v>
      </c>
      <c r="U6" s="3">
        <f t="shared" si="1"/>
        <v>0.1</v>
      </c>
      <c r="V6" s="3">
        <f t="shared" si="1"/>
        <v>0.1</v>
      </c>
      <c r="W6" s="3">
        <f t="shared" si="1"/>
        <v>0.1</v>
      </c>
      <c r="X6" s="3">
        <f t="shared" si="1"/>
        <v>0.1</v>
      </c>
      <c r="Y6" s="3">
        <f t="shared" si="1"/>
        <v>0.1</v>
      </c>
      <c r="Z6" s="3">
        <f t="shared" si="1"/>
        <v>0.1</v>
      </c>
      <c r="AA6" s="3">
        <f t="shared" si="1"/>
        <v>0.1</v>
      </c>
      <c r="AB6" s="3">
        <f t="shared" si="1"/>
        <v>0.1</v>
      </c>
      <c r="AC6" s="3">
        <f t="shared" si="1"/>
        <v>0.1</v>
      </c>
      <c r="AD6" s="3">
        <f t="shared" si="1"/>
        <v>0.1</v>
      </c>
      <c r="AE6" s="3">
        <f t="shared" si="1"/>
        <v>0.1</v>
      </c>
      <c r="AF6" s="3">
        <f t="shared" si="1"/>
        <v>0.1</v>
      </c>
      <c r="AG6" s="3">
        <f t="shared" si="1"/>
        <v>0.1</v>
      </c>
      <c r="AH6" s="3">
        <f t="shared" si="1"/>
        <v>0.1</v>
      </c>
      <c r="AI6" s="3">
        <f t="shared" si="1"/>
        <v>0.1</v>
      </c>
      <c r="AJ6" s="3">
        <f t="shared" si="1"/>
        <v>0.1</v>
      </c>
      <c r="AK6" s="3">
        <f t="shared" si="1"/>
        <v>0.1</v>
      </c>
      <c r="AL6" s="3">
        <f t="shared" si="1"/>
        <v>0.1</v>
      </c>
      <c r="AM6" s="3">
        <f t="shared" si="1"/>
        <v>0.1</v>
      </c>
      <c r="AN6" s="3">
        <f t="shared" si="1"/>
        <v>0.1</v>
      </c>
      <c r="AO6" s="3">
        <f t="shared" si="1"/>
        <v>0.1</v>
      </c>
    </row>
    <row r="7" spans="1:41" x14ac:dyDescent="0.2">
      <c r="A7" s="5" t="s">
        <v>20</v>
      </c>
      <c r="B7" s="5" t="s">
        <v>21</v>
      </c>
      <c r="C7" s="3">
        <f>1/70</f>
        <v>1.4285714285714285E-2</v>
      </c>
      <c r="D7" s="3">
        <f t="shared" si="2"/>
        <v>1.4285714285714285E-2</v>
      </c>
      <c r="E7" s="3">
        <f t="shared" si="1"/>
        <v>1.4285714285714285E-2</v>
      </c>
      <c r="F7" s="3">
        <f t="shared" si="1"/>
        <v>1.4285714285714285E-2</v>
      </c>
      <c r="G7" s="3">
        <f t="shared" si="1"/>
        <v>1.4285714285714285E-2</v>
      </c>
      <c r="H7" s="3">
        <f t="shared" si="1"/>
        <v>1.4285714285714285E-2</v>
      </c>
      <c r="I7" s="3">
        <f t="shared" si="1"/>
        <v>1.4285714285714285E-2</v>
      </c>
      <c r="J7" s="3">
        <f t="shared" si="1"/>
        <v>1.4285714285714285E-2</v>
      </c>
      <c r="K7" s="3">
        <f t="shared" si="1"/>
        <v>1.4285714285714285E-2</v>
      </c>
      <c r="L7" s="3">
        <f t="shared" si="1"/>
        <v>1.4285714285714285E-2</v>
      </c>
      <c r="M7" s="3">
        <f t="shared" si="1"/>
        <v>1.4285714285714285E-2</v>
      </c>
      <c r="N7" s="3">
        <f t="shared" si="1"/>
        <v>1.4285714285714285E-2</v>
      </c>
      <c r="O7" s="3">
        <f t="shared" si="1"/>
        <v>1.4285714285714285E-2</v>
      </c>
      <c r="P7" s="3">
        <f t="shared" si="1"/>
        <v>1.4285714285714285E-2</v>
      </c>
      <c r="Q7" s="3">
        <f t="shared" si="1"/>
        <v>1.4285714285714285E-2</v>
      </c>
      <c r="R7" s="3">
        <f t="shared" si="1"/>
        <v>1.4285714285714285E-2</v>
      </c>
      <c r="S7" s="3">
        <f t="shared" si="1"/>
        <v>1.4285714285714285E-2</v>
      </c>
      <c r="T7" s="3">
        <f t="shared" si="1"/>
        <v>1.4285714285714285E-2</v>
      </c>
      <c r="U7" s="3">
        <f t="shared" si="1"/>
        <v>1.4285714285714285E-2</v>
      </c>
      <c r="V7" s="3">
        <f t="shared" si="1"/>
        <v>1.4285714285714285E-2</v>
      </c>
      <c r="W7" s="3">
        <f t="shared" si="1"/>
        <v>1.4285714285714285E-2</v>
      </c>
      <c r="X7" s="3">
        <f t="shared" si="1"/>
        <v>1.4285714285714285E-2</v>
      </c>
      <c r="Y7" s="3">
        <f t="shared" si="1"/>
        <v>1.4285714285714285E-2</v>
      </c>
      <c r="Z7" s="3">
        <f t="shared" si="1"/>
        <v>1.4285714285714285E-2</v>
      </c>
      <c r="AA7" s="3">
        <f t="shared" si="1"/>
        <v>1.4285714285714285E-2</v>
      </c>
      <c r="AB7" s="3">
        <f t="shared" si="1"/>
        <v>1.4285714285714285E-2</v>
      </c>
      <c r="AC7" s="3">
        <f t="shared" si="1"/>
        <v>1.4285714285714285E-2</v>
      </c>
      <c r="AD7" s="3">
        <f t="shared" si="1"/>
        <v>1.4285714285714285E-2</v>
      </c>
      <c r="AE7" s="3">
        <f t="shared" si="1"/>
        <v>1.4285714285714285E-2</v>
      </c>
      <c r="AF7" s="3">
        <f t="shared" si="1"/>
        <v>1.4285714285714285E-2</v>
      </c>
      <c r="AG7" s="3">
        <f t="shared" si="1"/>
        <v>1.4285714285714285E-2</v>
      </c>
      <c r="AH7" s="3">
        <f t="shared" si="1"/>
        <v>1.4285714285714285E-2</v>
      </c>
      <c r="AI7" s="3">
        <f t="shared" si="1"/>
        <v>1.4285714285714285E-2</v>
      </c>
      <c r="AJ7" s="3">
        <f t="shared" si="1"/>
        <v>1.4285714285714285E-2</v>
      </c>
      <c r="AK7" s="3">
        <f t="shared" si="1"/>
        <v>1.4285714285714285E-2</v>
      </c>
      <c r="AL7" s="3">
        <f t="shared" si="1"/>
        <v>1.4285714285714285E-2</v>
      </c>
      <c r="AM7" s="3">
        <f t="shared" si="1"/>
        <v>1.4285714285714285E-2</v>
      </c>
      <c r="AN7" s="3">
        <f t="shared" si="1"/>
        <v>1.4285714285714285E-2</v>
      </c>
      <c r="AO7" s="3">
        <f t="shared" si="1"/>
        <v>1.4285714285714285E-2</v>
      </c>
    </row>
    <row r="8" spans="1:41" x14ac:dyDescent="0.2">
      <c r="A8" s="5" t="s">
        <v>22</v>
      </c>
      <c r="B8" s="5" t="s">
        <v>23</v>
      </c>
      <c r="C8" s="3">
        <f>params_medium!B7</f>
        <v>0.15</v>
      </c>
      <c r="D8" s="3">
        <f t="shared" si="2"/>
        <v>0.15</v>
      </c>
      <c r="E8" s="3">
        <f t="shared" si="1"/>
        <v>0.15</v>
      </c>
      <c r="F8" s="3">
        <f t="shared" si="1"/>
        <v>0.15</v>
      </c>
      <c r="G8" s="3">
        <f t="shared" si="1"/>
        <v>0.15</v>
      </c>
      <c r="H8" s="3">
        <f t="shared" si="1"/>
        <v>0.15</v>
      </c>
      <c r="I8" s="3">
        <f t="shared" si="1"/>
        <v>0.15</v>
      </c>
      <c r="J8" s="3">
        <f t="shared" si="1"/>
        <v>0.15</v>
      </c>
      <c r="K8" s="3">
        <f t="shared" si="1"/>
        <v>0.15</v>
      </c>
      <c r="L8" s="3">
        <f t="shared" si="1"/>
        <v>0.15</v>
      </c>
      <c r="M8" s="3">
        <f t="shared" si="1"/>
        <v>0.15</v>
      </c>
      <c r="N8" s="3">
        <f t="shared" si="1"/>
        <v>0.15</v>
      </c>
      <c r="O8" s="3">
        <f t="shared" si="1"/>
        <v>0.15</v>
      </c>
      <c r="P8" s="3">
        <f t="shared" si="1"/>
        <v>0.15</v>
      </c>
      <c r="Q8" s="3">
        <f t="shared" si="1"/>
        <v>0.15</v>
      </c>
      <c r="R8" s="3">
        <f t="shared" si="1"/>
        <v>0.15</v>
      </c>
      <c r="S8" s="3">
        <f t="shared" si="1"/>
        <v>0.15</v>
      </c>
      <c r="T8" s="3">
        <f t="shared" si="1"/>
        <v>0.15</v>
      </c>
      <c r="U8" s="3">
        <f t="shared" si="1"/>
        <v>0.15</v>
      </c>
      <c r="V8" s="3">
        <f t="shared" si="1"/>
        <v>0.15</v>
      </c>
      <c r="W8" s="3">
        <f t="shared" si="1"/>
        <v>0.15</v>
      </c>
      <c r="X8" s="3">
        <f t="shared" si="1"/>
        <v>0.15</v>
      </c>
      <c r="Y8" s="3">
        <f t="shared" si="1"/>
        <v>0.15</v>
      </c>
      <c r="Z8" s="3">
        <f t="shared" si="1"/>
        <v>0.15</v>
      </c>
      <c r="AA8" s="3">
        <f t="shared" si="1"/>
        <v>0.15</v>
      </c>
      <c r="AB8" s="3">
        <f t="shared" si="1"/>
        <v>0.15</v>
      </c>
      <c r="AC8" s="3">
        <f t="shared" si="1"/>
        <v>0.15</v>
      </c>
      <c r="AD8" s="3">
        <f t="shared" si="1"/>
        <v>0.15</v>
      </c>
      <c r="AE8" s="3">
        <f t="shared" si="1"/>
        <v>0.15</v>
      </c>
      <c r="AF8" s="3">
        <f t="shared" si="1"/>
        <v>0.15</v>
      </c>
      <c r="AG8" s="3">
        <f t="shared" si="1"/>
        <v>0.15</v>
      </c>
      <c r="AH8" s="3">
        <f t="shared" si="1"/>
        <v>0.15</v>
      </c>
      <c r="AI8" s="3">
        <f t="shared" si="1"/>
        <v>0.15</v>
      </c>
      <c r="AJ8" s="3">
        <f t="shared" si="1"/>
        <v>0.15</v>
      </c>
      <c r="AK8" s="3">
        <f t="shared" si="1"/>
        <v>0.15</v>
      </c>
      <c r="AL8" s="3">
        <f t="shared" si="1"/>
        <v>0.15</v>
      </c>
      <c r="AM8" s="3">
        <f t="shared" si="1"/>
        <v>0.15</v>
      </c>
      <c r="AN8" s="3">
        <f t="shared" si="1"/>
        <v>0.15</v>
      </c>
      <c r="AO8" s="3">
        <f t="shared" si="1"/>
        <v>0.15</v>
      </c>
    </row>
    <row r="9" spans="1:41" x14ac:dyDescent="0.2">
      <c r="A9" s="5" t="s">
        <v>24</v>
      </c>
      <c r="B9" s="5" t="s">
        <v>25</v>
      </c>
      <c r="C9" s="3">
        <f>params_medium!B8</f>
        <v>0.75</v>
      </c>
      <c r="D9" s="3">
        <f t="shared" si="2"/>
        <v>0.75</v>
      </c>
      <c r="E9" s="3">
        <f t="shared" si="1"/>
        <v>0.75</v>
      </c>
      <c r="F9" s="3">
        <f t="shared" si="1"/>
        <v>0.75</v>
      </c>
      <c r="G9" s="3">
        <f t="shared" si="1"/>
        <v>0.75</v>
      </c>
      <c r="H9" s="3">
        <f t="shared" si="1"/>
        <v>0.75</v>
      </c>
      <c r="I9" s="3">
        <f t="shared" si="1"/>
        <v>0.75</v>
      </c>
      <c r="J9" s="3">
        <f t="shared" si="1"/>
        <v>0.75</v>
      </c>
      <c r="K9" s="3">
        <f t="shared" si="1"/>
        <v>0.75</v>
      </c>
      <c r="L9" s="3">
        <f t="shared" si="1"/>
        <v>0.75</v>
      </c>
      <c r="M9" s="3">
        <f t="shared" si="1"/>
        <v>0.75</v>
      </c>
      <c r="N9" s="3">
        <f t="shared" si="1"/>
        <v>0.75</v>
      </c>
      <c r="O9" s="3">
        <f t="shared" si="1"/>
        <v>0.75</v>
      </c>
      <c r="P9" s="3">
        <f t="shared" si="1"/>
        <v>0.75</v>
      </c>
      <c r="Q9" s="3">
        <f t="shared" si="1"/>
        <v>0.75</v>
      </c>
      <c r="R9" s="3">
        <f t="shared" si="1"/>
        <v>0.75</v>
      </c>
      <c r="S9" s="3">
        <f t="shared" si="1"/>
        <v>0.75</v>
      </c>
      <c r="T9" s="3">
        <f t="shared" si="1"/>
        <v>0.75</v>
      </c>
      <c r="U9" s="3">
        <f t="shared" si="1"/>
        <v>0.75</v>
      </c>
      <c r="V9" s="3">
        <f t="shared" si="1"/>
        <v>0.75</v>
      </c>
      <c r="W9" s="3">
        <f t="shared" si="1"/>
        <v>0.75</v>
      </c>
      <c r="X9" s="3">
        <f t="shared" si="1"/>
        <v>0.75</v>
      </c>
      <c r="Y9" s="3">
        <f t="shared" si="1"/>
        <v>0.75</v>
      </c>
      <c r="Z9" s="3">
        <f t="shared" si="1"/>
        <v>0.75</v>
      </c>
      <c r="AA9" s="3">
        <f t="shared" si="1"/>
        <v>0.75</v>
      </c>
      <c r="AB9" s="3">
        <f t="shared" si="1"/>
        <v>0.75</v>
      </c>
      <c r="AC9" s="3">
        <f t="shared" si="1"/>
        <v>0.75</v>
      </c>
      <c r="AD9" s="3">
        <f t="shared" si="1"/>
        <v>0.75</v>
      </c>
      <c r="AE9" s="3">
        <f t="shared" si="1"/>
        <v>0.75</v>
      </c>
      <c r="AF9" s="3">
        <f t="shared" si="1"/>
        <v>0.75</v>
      </c>
      <c r="AG9" s="3">
        <f t="shared" si="1"/>
        <v>0.75</v>
      </c>
      <c r="AH9" s="3">
        <f t="shared" si="1"/>
        <v>0.75</v>
      </c>
      <c r="AI9" s="3">
        <f t="shared" si="1"/>
        <v>0.75</v>
      </c>
      <c r="AJ9" s="3">
        <f t="shared" si="1"/>
        <v>0.75</v>
      </c>
      <c r="AK9" s="3">
        <f t="shared" si="1"/>
        <v>0.75</v>
      </c>
      <c r="AL9" s="3">
        <f t="shared" si="1"/>
        <v>0.75</v>
      </c>
      <c r="AM9" s="3">
        <f t="shared" si="1"/>
        <v>0.75</v>
      </c>
      <c r="AN9" s="3">
        <f t="shared" si="1"/>
        <v>0.75</v>
      </c>
      <c r="AO9" s="3">
        <f t="shared" si="1"/>
        <v>0.75</v>
      </c>
    </row>
    <row r="10" spans="1:41" x14ac:dyDescent="0.2">
      <c r="A10" s="5" t="s">
        <v>26</v>
      </c>
      <c r="B10" s="5" t="s">
        <v>27</v>
      </c>
      <c r="C10" s="3">
        <f>params_medium!B4</f>
        <v>0.9</v>
      </c>
      <c r="D10" s="3">
        <f t="shared" si="2"/>
        <v>0.9</v>
      </c>
      <c r="E10" s="3">
        <f t="shared" si="1"/>
        <v>0.9</v>
      </c>
      <c r="F10" s="3">
        <f t="shared" si="1"/>
        <v>0.9</v>
      </c>
      <c r="G10" s="3">
        <f t="shared" si="1"/>
        <v>0.9</v>
      </c>
      <c r="H10" s="3">
        <f t="shared" si="1"/>
        <v>0.9</v>
      </c>
      <c r="I10" s="3">
        <f t="shared" si="1"/>
        <v>0.9</v>
      </c>
      <c r="J10" s="3">
        <f t="shared" si="1"/>
        <v>0.9</v>
      </c>
      <c r="K10" s="3">
        <f t="shared" si="1"/>
        <v>0.9</v>
      </c>
      <c r="L10" s="3">
        <f t="shared" si="1"/>
        <v>0.9</v>
      </c>
      <c r="M10" s="3">
        <f t="shared" si="1"/>
        <v>0.9</v>
      </c>
      <c r="N10" s="3">
        <f t="shared" si="1"/>
        <v>0.9</v>
      </c>
      <c r="O10" s="3">
        <f t="shared" ref="E10:AO11" si="3">$C10</f>
        <v>0.9</v>
      </c>
      <c r="P10" s="3">
        <f t="shared" si="3"/>
        <v>0.9</v>
      </c>
      <c r="Q10" s="3">
        <f t="shared" si="3"/>
        <v>0.9</v>
      </c>
      <c r="R10" s="3">
        <f t="shared" si="3"/>
        <v>0.9</v>
      </c>
      <c r="S10" s="3">
        <f t="shared" si="3"/>
        <v>0.9</v>
      </c>
      <c r="T10" s="3">
        <f t="shared" si="3"/>
        <v>0.9</v>
      </c>
      <c r="U10" s="3">
        <f t="shared" si="3"/>
        <v>0.9</v>
      </c>
      <c r="V10" s="3">
        <f t="shared" si="3"/>
        <v>0.9</v>
      </c>
      <c r="W10" s="3">
        <f t="shared" si="3"/>
        <v>0.9</v>
      </c>
      <c r="X10" s="3">
        <f t="shared" si="3"/>
        <v>0.9</v>
      </c>
      <c r="Y10" s="3">
        <f t="shared" si="3"/>
        <v>0.9</v>
      </c>
      <c r="Z10" s="3">
        <f t="shared" si="3"/>
        <v>0.9</v>
      </c>
      <c r="AA10" s="3">
        <f t="shared" si="3"/>
        <v>0.9</v>
      </c>
      <c r="AB10" s="3">
        <f t="shared" si="3"/>
        <v>0.9</v>
      </c>
      <c r="AC10" s="3">
        <f t="shared" si="3"/>
        <v>0.9</v>
      </c>
      <c r="AD10" s="3">
        <f t="shared" si="3"/>
        <v>0.9</v>
      </c>
      <c r="AE10" s="3">
        <f t="shared" si="3"/>
        <v>0.9</v>
      </c>
      <c r="AF10" s="3">
        <f t="shared" si="3"/>
        <v>0.9</v>
      </c>
      <c r="AG10" s="3">
        <f t="shared" si="3"/>
        <v>0.9</v>
      </c>
      <c r="AH10" s="3">
        <f t="shared" si="3"/>
        <v>0.9</v>
      </c>
      <c r="AI10" s="3">
        <f t="shared" si="3"/>
        <v>0.9</v>
      </c>
      <c r="AJ10" s="3">
        <f t="shared" si="3"/>
        <v>0.9</v>
      </c>
      <c r="AK10" s="3">
        <f t="shared" si="3"/>
        <v>0.9</v>
      </c>
      <c r="AL10" s="3">
        <f t="shared" si="3"/>
        <v>0.9</v>
      </c>
      <c r="AM10" s="3">
        <f t="shared" si="3"/>
        <v>0.9</v>
      </c>
      <c r="AN10" s="3">
        <f t="shared" si="3"/>
        <v>0.9</v>
      </c>
      <c r="AO10" s="3">
        <f t="shared" si="3"/>
        <v>0.9</v>
      </c>
    </row>
    <row r="11" spans="1:41" x14ac:dyDescent="0.2">
      <c r="A11" s="5" t="s">
        <v>28</v>
      </c>
      <c r="B11" s="5" t="s">
        <v>29</v>
      </c>
      <c r="C11" s="3">
        <f>params_medium!B9</f>
        <v>0.5</v>
      </c>
      <c r="D11" s="3">
        <f t="shared" si="2"/>
        <v>0.5</v>
      </c>
      <c r="E11" s="3">
        <f t="shared" si="3"/>
        <v>0.5</v>
      </c>
      <c r="F11" s="3">
        <f t="shared" si="3"/>
        <v>0.5</v>
      </c>
      <c r="G11" s="3">
        <f t="shared" si="3"/>
        <v>0.5</v>
      </c>
      <c r="H11" s="3">
        <f t="shared" si="3"/>
        <v>0.5</v>
      </c>
      <c r="I11" s="3">
        <f t="shared" si="3"/>
        <v>0.5</v>
      </c>
      <c r="J11" s="3">
        <f t="shared" si="3"/>
        <v>0.5</v>
      </c>
      <c r="K11" s="3">
        <f t="shared" si="3"/>
        <v>0.5</v>
      </c>
      <c r="L11" s="3">
        <f t="shared" si="3"/>
        <v>0.5</v>
      </c>
      <c r="M11" s="3">
        <f t="shared" si="3"/>
        <v>0.5</v>
      </c>
      <c r="N11" s="3">
        <f t="shared" si="3"/>
        <v>0.5</v>
      </c>
      <c r="O11" s="3">
        <f t="shared" si="3"/>
        <v>0.5</v>
      </c>
      <c r="P11" s="3">
        <f t="shared" si="3"/>
        <v>0.5</v>
      </c>
      <c r="Q11" s="3">
        <f t="shared" si="3"/>
        <v>0.5</v>
      </c>
      <c r="R11" s="3">
        <f t="shared" si="3"/>
        <v>0.5</v>
      </c>
      <c r="S11" s="3">
        <f t="shared" si="3"/>
        <v>0.5</v>
      </c>
      <c r="T11" s="3">
        <f t="shared" si="3"/>
        <v>0.5</v>
      </c>
      <c r="U11" s="3">
        <f t="shared" si="3"/>
        <v>0.5</v>
      </c>
      <c r="V11" s="3">
        <f t="shared" si="3"/>
        <v>0.5</v>
      </c>
      <c r="W11" s="3">
        <f t="shared" si="3"/>
        <v>0.5</v>
      </c>
      <c r="X11" s="3">
        <f t="shared" si="3"/>
        <v>0.5</v>
      </c>
      <c r="Y11" s="3">
        <f t="shared" si="3"/>
        <v>0.5</v>
      </c>
      <c r="Z11" s="3">
        <f t="shared" si="3"/>
        <v>0.5</v>
      </c>
      <c r="AA11" s="3">
        <f t="shared" si="3"/>
        <v>0.5</v>
      </c>
      <c r="AB11" s="3">
        <f t="shared" si="3"/>
        <v>0.5</v>
      </c>
      <c r="AC11" s="3">
        <f t="shared" si="3"/>
        <v>0.5</v>
      </c>
      <c r="AD11" s="3">
        <f t="shared" si="3"/>
        <v>0.5</v>
      </c>
      <c r="AE11" s="3">
        <f t="shared" si="3"/>
        <v>0.5</v>
      </c>
      <c r="AF11" s="3">
        <f t="shared" si="3"/>
        <v>0.5</v>
      </c>
      <c r="AG11" s="3">
        <f t="shared" si="3"/>
        <v>0.5</v>
      </c>
      <c r="AH11" s="3">
        <f t="shared" si="3"/>
        <v>0.5</v>
      </c>
      <c r="AI11" s="3">
        <f t="shared" si="3"/>
        <v>0.5</v>
      </c>
      <c r="AJ11" s="3">
        <f t="shared" si="3"/>
        <v>0.5</v>
      </c>
      <c r="AK11" s="3">
        <f t="shared" si="3"/>
        <v>0.5</v>
      </c>
      <c r="AL11" s="3">
        <f t="shared" si="3"/>
        <v>0.5</v>
      </c>
      <c r="AM11" s="3">
        <f t="shared" si="3"/>
        <v>0.5</v>
      </c>
      <c r="AN11" s="3">
        <f t="shared" si="3"/>
        <v>0.5</v>
      </c>
      <c r="AO11" s="3">
        <f t="shared" si="3"/>
        <v>0.5</v>
      </c>
    </row>
    <row r="12" spans="1:41" x14ac:dyDescent="0.2">
      <c r="A12" s="5"/>
      <c r="B12" s="5"/>
      <c r="C12" s="3"/>
    </row>
    <row r="13" spans="1:41" x14ac:dyDescent="0.2">
      <c r="A13" s="5" t="s">
        <v>30</v>
      </c>
      <c r="B13" s="5" t="s">
        <v>31</v>
      </c>
      <c r="C13" s="5">
        <f>C3*C4*(C5+C6*C7)/(C8*(C7+C5) +C7*C9*C10)</f>
        <v>1.6571775020212638</v>
      </c>
      <c r="D13" s="5">
        <f t="shared" ref="D13:AO13" si="4">D3*D4*(D5+D6*D7)/(D8*(D7+D5) +D7*D9*D10)</f>
        <v>1.7408459268060639</v>
      </c>
      <c r="E13" s="5">
        <f t="shared" si="4"/>
        <v>1.6471244322638363</v>
      </c>
      <c r="F13" s="5">
        <f t="shared" si="4"/>
        <v>2.2923979119989393</v>
      </c>
      <c r="G13" s="5">
        <f t="shared" si="4"/>
        <v>2.1084466470784657</v>
      </c>
      <c r="H13" s="5">
        <f t="shared" si="4"/>
        <v>1.6542228343067982</v>
      </c>
      <c r="I13" s="5">
        <f t="shared" si="4"/>
        <v>1.9429032268124016</v>
      </c>
      <c r="J13" s="5">
        <f t="shared" si="4"/>
        <v>1.7688288125102265</v>
      </c>
      <c r="K13" s="5">
        <f t="shared" si="4"/>
        <v>1.3415861988076918</v>
      </c>
      <c r="L13" s="5">
        <f t="shared" si="4"/>
        <v>2.0458571002499419</v>
      </c>
      <c r="M13" s="5">
        <f t="shared" si="4"/>
        <v>1.8263542831220758</v>
      </c>
      <c r="N13" s="5">
        <f t="shared" si="4"/>
        <v>1.8618814819289702</v>
      </c>
      <c r="O13" s="5">
        <f t="shared" si="4"/>
        <v>1.5698335417717468</v>
      </c>
      <c r="P13" s="5">
        <f t="shared" si="4"/>
        <v>1.8397139370282944</v>
      </c>
      <c r="Q13" s="5">
        <f t="shared" si="4"/>
        <v>1.5824647803134351</v>
      </c>
      <c r="R13" t="s">
        <v>49</v>
      </c>
      <c r="S13" s="5">
        <f t="shared" si="4"/>
        <v>2.6058867264635475</v>
      </c>
      <c r="T13" s="5">
        <f t="shared" si="4"/>
        <v>2.6185421163956693</v>
      </c>
      <c r="U13" s="5">
        <f t="shared" si="4"/>
        <v>1.8019704896599711</v>
      </c>
      <c r="V13" s="5">
        <f t="shared" si="4"/>
        <v>1.2314833844010227</v>
      </c>
      <c r="W13" s="5">
        <f t="shared" si="4"/>
        <v>1.9072443848691598</v>
      </c>
      <c r="X13" s="5">
        <f t="shared" si="4"/>
        <v>1.9877582259890116</v>
      </c>
      <c r="Y13" t="s">
        <v>49</v>
      </c>
      <c r="Z13" s="5">
        <f t="shared" si="4"/>
        <v>2.0228873339020272</v>
      </c>
      <c r="AA13" s="5">
        <f t="shared" si="4"/>
        <v>1.2769669119858109</v>
      </c>
      <c r="AB13" s="5">
        <f t="shared" si="4"/>
        <v>1.9529082790993999</v>
      </c>
      <c r="AC13" s="5">
        <f t="shared" si="4"/>
        <v>1.758467902162933</v>
      </c>
      <c r="AD13" s="5">
        <f t="shared" si="4"/>
        <v>2.0783169229271161</v>
      </c>
      <c r="AE13" s="5">
        <f t="shared" si="4"/>
        <v>1.537875613314291</v>
      </c>
      <c r="AF13" s="5">
        <f t="shared" si="4"/>
        <v>2.0286724519631441</v>
      </c>
      <c r="AG13" s="5">
        <f t="shared" si="4"/>
        <v>2.0307158024242078</v>
      </c>
      <c r="AH13" s="5">
        <f t="shared" si="4"/>
        <v>1.4580004293064701</v>
      </c>
      <c r="AI13" s="5">
        <f t="shared" si="4"/>
        <v>1.4852576214376025</v>
      </c>
      <c r="AJ13" t="s">
        <v>49</v>
      </c>
      <c r="AK13" s="5">
        <f t="shared" si="4"/>
        <v>2.5962314137249733</v>
      </c>
      <c r="AL13" s="5">
        <f t="shared" si="4"/>
        <v>1.7860884047979178</v>
      </c>
      <c r="AM13" s="5">
        <f t="shared" si="4"/>
        <v>2.142342254042636</v>
      </c>
      <c r="AN13" s="5">
        <f t="shared" si="4"/>
        <v>1.5969086664837386</v>
      </c>
      <c r="AO13" s="5">
        <f t="shared" si="4"/>
        <v>1.5407058176425976</v>
      </c>
    </row>
    <row r="14" spans="1:41" x14ac:dyDescent="0.2">
      <c r="A14" s="5"/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</row>
    <row r="15" spans="1:41" x14ac:dyDescent="0.2">
      <c r="A15" s="5" t="s">
        <v>32</v>
      </c>
      <c r="B15" s="5"/>
      <c r="C15" s="1">
        <f>C6*C11*C4*C4</f>
        <v>1.8022802029077733E-8</v>
      </c>
      <c r="D15" s="1">
        <f t="shared" ref="D15:AO15" si="5">D6*D11*D4*D4</f>
        <v>1.9622219278198991E-8</v>
      </c>
      <c r="E15" s="1">
        <f t="shared" si="5"/>
        <v>1.7329737784333592E-8</v>
      </c>
      <c r="F15" s="1">
        <f t="shared" si="5"/>
        <v>1.5479051877490689E-8</v>
      </c>
      <c r="G15" s="1">
        <f t="shared" si="5"/>
        <v>1.2425830873449957E-10</v>
      </c>
      <c r="H15" s="1">
        <f t="shared" si="5"/>
        <v>9.3779477756798242E-9</v>
      </c>
      <c r="I15" s="1">
        <f t="shared" si="5"/>
        <v>1.0335725940730316E-8</v>
      </c>
      <c r="J15" s="1">
        <f t="shared" si="5"/>
        <v>9.3621658156672713E-8</v>
      </c>
      <c r="K15" s="1">
        <f t="shared" si="5"/>
        <v>5.8096012619214016E-8</v>
      </c>
      <c r="L15" s="1">
        <f t="shared" si="5"/>
        <v>3.4792796107959974E-8</v>
      </c>
      <c r="M15" s="1">
        <f t="shared" si="5"/>
        <v>3.6939946492041566E-8</v>
      </c>
      <c r="N15" s="1">
        <f t="shared" si="5"/>
        <v>1.8007033410373448E-7</v>
      </c>
      <c r="O15" s="1">
        <f t="shared" si="5"/>
        <v>2.2177674412688124E-8</v>
      </c>
      <c r="P15" s="1">
        <f t="shared" si="5"/>
        <v>1.3450362241401077E-8</v>
      </c>
      <c r="Q15" s="1">
        <f t="shared" si="5"/>
        <v>8.4926350177874435E-9</v>
      </c>
      <c r="R15" t="s">
        <v>49</v>
      </c>
      <c r="S15" s="1">
        <f t="shared" si="5"/>
        <v>2.5492033802353063E-8</v>
      </c>
      <c r="T15" s="1">
        <f t="shared" si="5"/>
        <v>1.5544623981086614E-7</v>
      </c>
      <c r="U15" s="1">
        <f t="shared" si="5"/>
        <v>2.658552961621227E-8</v>
      </c>
      <c r="V15" s="1">
        <f t="shared" si="5"/>
        <v>3.5131162741195979E-8</v>
      </c>
      <c r="W15" s="1">
        <f t="shared" si="5"/>
        <v>6.0743958163073512E-9</v>
      </c>
      <c r="X15" s="1">
        <f t="shared" si="5"/>
        <v>6.8060839854326643E-8</v>
      </c>
      <c r="Y15" t="s">
        <v>49</v>
      </c>
      <c r="Z15" s="1">
        <f t="shared" si="5"/>
        <v>1.1550810801319477E-7</v>
      </c>
      <c r="AA15" s="1">
        <f t="shared" si="5"/>
        <v>2.6665674130741482E-8</v>
      </c>
      <c r="AB15" s="1">
        <f t="shared" si="5"/>
        <v>8.0441176382890476E-9</v>
      </c>
      <c r="AC15" s="1">
        <f t="shared" si="5"/>
        <v>1.1882364425709671E-8</v>
      </c>
      <c r="AD15" s="1">
        <f t="shared" si="5"/>
        <v>1.4692198963553392E-8</v>
      </c>
      <c r="AE15" s="1">
        <f t="shared" si="5"/>
        <v>4.3019876213335972E-8</v>
      </c>
      <c r="AF15" s="1">
        <f t="shared" si="5"/>
        <v>2.4012466228374022E-8</v>
      </c>
      <c r="AG15" s="1">
        <f t="shared" si="5"/>
        <v>1.3171588433451741E-8</v>
      </c>
      <c r="AH15" s="1">
        <f t="shared" si="5"/>
        <v>1.0451114858515348E-8</v>
      </c>
      <c r="AI15" s="1">
        <f t="shared" si="5"/>
        <v>7.9342008238217964E-10</v>
      </c>
      <c r="AJ15" t="s">
        <v>49</v>
      </c>
      <c r="AK15" s="1">
        <f t="shared" si="5"/>
        <v>3.9211798029224763E-8</v>
      </c>
      <c r="AL15" s="1">
        <f t="shared" si="5"/>
        <v>2.7073472628045084E-8</v>
      </c>
      <c r="AM15" s="1">
        <f t="shared" si="5"/>
        <v>6.0060504617286072E-8</v>
      </c>
      <c r="AN15" s="1">
        <f t="shared" si="5"/>
        <v>1.2640739204094803E-7</v>
      </c>
      <c r="AO15" s="1">
        <f t="shared" si="5"/>
        <v>2.8214025481643287E-8</v>
      </c>
    </row>
    <row r="16" spans="1:41" x14ac:dyDescent="0.2">
      <c r="A16" s="5" t="s">
        <v>33</v>
      </c>
      <c r="B16" s="5"/>
      <c r="C16" s="1">
        <f>C4*(-C3*C6*C11*C4 +C6*C11*C8 +(1-C6)*C8 +C9*C10 +C5+C7*C6)</f>
        <v>2.7005052471805306E-4</v>
      </c>
      <c r="D16" s="1">
        <f t="shared" ref="D16:AO16" si="6">D4*(-D3*D6*D11*D4 +D6*D11*D8 +(1-D6)*D8 +D9*D10 +D5+D7*D6)</f>
        <v>2.7006393178501006E-4</v>
      </c>
      <c r="E16" s="1">
        <f t="shared" si="6"/>
        <v>2.6613002503225638E-4</v>
      </c>
      <c r="F16" s="1">
        <f t="shared" si="6"/>
        <v>1.7127531928923394E-4</v>
      </c>
      <c r="G16" s="1">
        <f t="shared" si="6"/>
        <v>1.739519901926677E-5</v>
      </c>
      <c r="H16" s="1">
        <f t="shared" si="6"/>
        <v>1.9508546429100964E-4</v>
      </c>
      <c r="I16" s="1">
        <f t="shared" si="6"/>
        <v>1.7547083616087155E-4</v>
      </c>
      <c r="J16" s="1">
        <f t="shared" si="6"/>
        <v>5.8134509540258843E-4</v>
      </c>
      <c r="K16" s="1">
        <f t="shared" si="6"/>
        <v>5.608805917398773E-4</v>
      </c>
      <c r="L16" s="1">
        <f t="shared" si="6"/>
        <v>3.0274846206342022E-4</v>
      </c>
      <c r="M16" s="1">
        <f t="shared" si="6"/>
        <v>3.5411808384510859E-4</v>
      </c>
      <c r="N16" s="1">
        <f t="shared" si="6"/>
        <v>7.6677705594630646E-4</v>
      </c>
      <c r="O16" s="1">
        <f t="shared" si="6"/>
        <v>3.1256675104789566E-4</v>
      </c>
      <c r="P16" s="1">
        <f t="shared" si="6"/>
        <v>2.1213286514469684E-4</v>
      </c>
      <c r="Q16" s="1">
        <f t="shared" si="6"/>
        <v>1.9225857907828093E-4</v>
      </c>
      <c r="R16" t="s">
        <v>49</v>
      </c>
      <c r="S16" s="1">
        <f t="shared" si="6"/>
        <v>1.697701405043296E-4</v>
      </c>
      <c r="T16" s="1">
        <f t="shared" si="6"/>
        <v>4.1423971703817916E-4</v>
      </c>
      <c r="U16" s="1">
        <f t="shared" si="6"/>
        <v>3.0438960059207945E-4</v>
      </c>
      <c r="V16" s="1">
        <f t="shared" si="6"/>
        <v>4.5678472128476196E-4</v>
      </c>
      <c r="W16" s="1">
        <f t="shared" si="6"/>
        <v>1.3729759915604857E-4</v>
      </c>
      <c r="X16" s="1">
        <f t="shared" si="6"/>
        <v>4.3858406891515267E-4</v>
      </c>
      <c r="Y16" t="s">
        <v>49</v>
      </c>
      <c r="Z16" s="1">
        <f t="shared" si="6"/>
        <v>5.5942734668250013E-4</v>
      </c>
      <c r="AA16" s="1">
        <f t="shared" si="6"/>
        <v>3.905382438341947E-4</v>
      </c>
      <c r="AB16" s="1">
        <f t="shared" si="6"/>
        <v>1.5390404894811247E-4</v>
      </c>
      <c r="AC16" s="1">
        <f t="shared" si="6"/>
        <v>2.0823705901840546E-4</v>
      </c>
      <c r="AD16" s="1">
        <f t="shared" si="6"/>
        <v>1.9280194909255133E-4</v>
      </c>
      <c r="AE16" s="1">
        <f t="shared" si="6"/>
        <v>4.4195606270355179E-4</v>
      </c>
      <c r="AF16" s="1">
        <f t="shared" si="6"/>
        <v>2.5417188883012412E-4</v>
      </c>
      <c r="AG16" s="1">
        <f t="shared" si="6"/>
        <v>1.8801266455649313E-4</v>
      </c>
      <c r="AH16" s="1">
        <f t="shared" si="6"/>
        <v>2.2599587657183613E-4</v>
      </c>
      <c r="AI16" s="1">
        <f t="shared" si="6"/>
        <v>6.1501437352434968E-5</v>
      </c>
      <c r="AJ16" t="s">
        <v>49</v>
      </c>
      <c r="AK16" s="1">
        <f t="shared" si="6"/>
        <v>2.1246694266065618E-4</v>
      </c>
      <c r="AL16" s="1">
        <f t="shared" si="6"/>
        <v>3.0978223163689639E-4</v>
      </c>
      <c r="AM16" s="1">
        <f t="shared" si="6"/>
        <v>3.7413520509106072E-4</v>
      </c>
      <c r="AN16" s="1">
        <f t="shared" si="6"/>
        <v>7.3660544983054975E-4</v>
      </c>
      <c r="AO16" s="1">
        <f t="shared" si="6"/>
        <v>3.5743748387681866E-4</v>
      </c>
    </row>
    <row r="17" spans="1:43" x14ac:dyDescent="0.2">
      <c r="A17" s="5" t="s">
        <v>34</v>
      </c>
      <c r="B17" s="5"/>
      <c r="C17" s="1">
        <f>-C3*C4*(C5+C7*C6) + C8*C5 + C7*(C8+C9*C10)</f>
        <v>-7.8685270554510241E-3</v>
      </c>
      <c r="D17" s="1">
        <f t="shared" ref="D17:AO17" si="7">-D3*D4*(D5+D7*D6) + D8*D5 + D7*(D8+D9*D10)</f>
        <v>-8.8703070343476038E-3</v>
      </c>
      <c r="E17" s="1">
        <f t="shared" si="7"/>
        <v>-7.7481594970161115E-3</v>
      </c>
      <c r="F17" s="1">
        <f t="shared" si="7"/>
        <v>-1.5474157142773016E-2</v>
      </c>
      <c r="G17" s="1">
        <f t="shared" si="7"/>
        <v>-1.327166922975199E-2</v>
      </c>
      <c r="H17" s="1">
        <f t="shared" si="7"/>
        <v>-7.8331501857626471E-3</v>
      </c>
      <c r="I17" s="1">
        <f t="shared" si="7"/>
        <v>-1.1289582385316346E-2</v>
      </c>
      <c r="J17" s="1">
        <f t="shared" si="7"/>
        <v>-9.205352121216195E-3</v>
      </c>
      <c r="K17" s="1">
        <f t="shared" si="7"/>
        <v>-4.0898847553670955E-3</v>
      </c>
      <c r="L17" s="1">
        <f t="shared" si="7"/>
        <v>-1.2522271173528323E-2</v>
      </c>
      <c r="M17" s="1">
        <f t="shared" si="7"/>
        <v>-9.8941169077384258E-3</v>
      </c>
      <c r="N17" s="1">
        <f t="shared" si="7"/>
        <v>-1.0319491672024545E-2</v>
      </c>
      <c r="O17" s="1">
        <f t="shared" si="7"/>
        <v>-6.8227391028206474E-3</v>
      </c>
      <c r="P17" s="1">
        <f t="shared" si="7"/>
        <v>-1.0054074906740562E-2</v>
      </c>
      <c r="Q17" s="1">
        <f t="shared" si="7"/>
        <v>-6.9739756285742537E-3</v>
      </c>
      <c r="R17" t="s">
        <v>49</v>
      </c>
      <c r="S17" s="1">
        <f t="shared" si="7"/>
        <v>-1.9227625894532301E-2</v>
      </c>
      <c r="T17" s="1">
        <f t="shared" si="7"/>
        <v>-1.937915159005886E-2</v>
      </c>
      <c r="U17" s="1">
        <f t="shared" si="7"/>
        <v>-9.6021645235180465E-3</v>
      </c>
      <c r="V17" s="1">
        <f t="shared" si="7"/>
        <v>-2.771600165015816E-3</v>
      </c>
      <c r="W17" s="1">
        <f t="shared" si="7"/>
        <v>-1.0862631429549496E-2</v>
      </c>
      <c r="X17" s="1">
        <f t="shared" si="7"/>
        <v>-1.1826640902243434E-2</v>
      </c>
      <c r="Y17" t="s">
        <v>49</v>
      </c>
      <c r="Z17" s="1">
        <f t="shared" si="7"/>
        <v>-1.2247249238951952E-2</v>
      </c>
      <c r="AA17" s="1">
        <f t="shared" si="7"/>
        <v>-3.3161841872586823E-3</v>
      </c>
      <c r="AB17" s="1">
        <f t="shared" si="7"/>
        <v>-1.1409375020288352E-2</v>
      </c>
      <c r="AC17" s="1">
        <f t="shared" si="7"/>
        <v>-9.0812987214329757E-3</v>
      </c>
      <c r="AD17" s="1">
        <f t="shared" si="7"/>
        <v>-1.2910919586118416E-2</v>
      </c>
      <c r="AE17" s="1">
        <f t="shared" si="7"/>
        <v>-6.4400999772720024E-3</v>
      </c>
      <c r="AF17" s="1">
        <f t="shared" si="7"/>
        <v>-1.2316515697165858E-2</v>
      </c>
      <c r="AG17" s="1">
        <f t="shared" si="7"/>
        <v>-1.2340981170096988E-2</v>
      </c>
      <c r="AH17" s="1">
        <f t="shared" si="7"/>
        <v>-5.4837372830355054E-3</v>
      </c>
      <c r="AI17" s="1">
        <f t="shared" si="7"/>
        <v>-5.8100934852484392E-3</v>
      </c>
      <c r="AJ17" t="s">
        <v>49</v>
      </c>
      <c r="AK17" s="1">
        <f t="shared" si="7"/>
        <v>-1.911202076611776E-2</v>
      </c>
      <c r="AL17" s="1">
        <f t="shared" si="7"/>
        <v>-9.4120049181607834E-3</v>
      </c>
      <c r="AM17" s="1">
        <f t="shared" si="7"/>
        <v>-1.3677508595278351E-2</v>
      </c>
      <c r="AN17" s="1">
        <f t="shared" si="7"/>
        <v>-7.1469153728097642E-3</v>
      </c>
      <c r="AO17" s="1">
        <f t="shared" si="7"/>
        <v>-6.4739866201671738E-3</v>
      </c>
    </row>
    <row r="18" spans="1:43" x14ac:dyDescent="0.2">
      <c r="A18" s="5" t="s">
        <v>35</v>
      </c>
      <c r="B18" s="5"/>
      <c r="C18" s="1">
        <f>(-C16 + (C16^2-4*C15*C17)^(0.5))/(2*C15)</f>
        <v>29.080800000000558</v>
      </c>
      <c r="D18" s="1">
        <f t="shared" ref="D18:AO18" si="8">(-D16 + (D16^2-4*D15*D17)^(0.5))/(2*D15)</f>
        <v>32.767199999999725</v>
      </c>
      <c r="E18" s="1">
        <f t="shared" si="8"/>
        <v>29.059199999998757</v>
      </c>
      <c r="F18" s="1">
        <f t="shared" si="8"/>
        <v>89.620800000000301</v>
      </c>
      <c r="G18" s="1">
        <f t="shared" si="8"/>
        <v>758.83680000000447</v>
      </c>
      <c r="H18" s="1">
        <f t="shared" si="8"/>
        <v>40.075199999999811</v>
      </c>
      <c r="I18" s="1">
        <f t="shared" si="8"/>
        <v>64.09679999999986</v>
      </c>
      <c r="J18" s="1">
        <f t="shared" si="8"/>
        <v>15.794400000000346</v>
      </c>
      <c r="K18" s="1">
        <f t="shared" si="8"/>
        <v>7.286399999999885</v>
      </c>
      <c r="L18" s="1">
        <f t="shared" si="8"/>
        <v>41.167199999999923</v>
      </c>
      <c r="M18" s="1">
        <f t="shared" si="8"/>
        <v>27.859200000000175</v>
      </c>
      <c r="N18" s="1">
        <f t="shared" si="8"/>
        <v>13.415999999999769</v>
      </c>
      <c r="O18" s="1">
        <f t="shared" si="8"/>
        <v>21.794400000000465</v>
      </c>
      <c r="P18" s="1">
        <f t="shared" si="8"/>
        <v>47.253600000000013</v>
      </c>
      <c r="Q18" s="1">
        <f t="shared" si="8"/>
        <v>36.215999999999255</v>
      </c>
      <c r="R18" t="s">
        <v>49</v>
      </c>
      <c r="S18" s="1">
        <f t="shared" si="8"/>
        <v>111.39360000000025</v>
      </c>
      <c r="T18" s="1">
        <f t="shared" si="8"/>
        <v>45.988799999999969</v>
      </c>
      <c r="U18" s="1">
        <f t="shared" si="8"/>
        <v>31.459200000000497</v>
      </c>
      <c r="V18" s="1">
        <f t="shared" si="8"/>
        <v>6.0648000000001678</v>
      </c>
      <c r="W18" s="1">
        <f t="shared" si="8"/>
        <v>78.842399999999614</v>
      </c>
      <c r="X18" s="1">
        <f t="shared" si="8"/>
        <v>26.853600000000053</v>
      </c>
      <c r="Y18" t="s">
        <v>49</v>
      </c>
      <c r="Z18" s="1">
        <f t="shared" si="8"/>
        <v>21.794399999999928</v>
      </c>
      <c r="AA18" s="1">
        <f t="shared" si="8"/>
        <v>8.4864000000004758</v>
      </c>
      <c r="AB18" s="1">
        <f t="shared" si="8"/>
        <v>73.847999999999004</v>
      </c>
      <c r="AC18" s="1">
        <f t="shared" si="8"/>
        <v>43.502400000000385</v>
      </c>
      <c r="AD18" s="1">
        <f t="shared" si="8"/>
        <v>66.626399999999791</v>
      </c>
      <c r="AE18" s="1">
        <f t="shared" si="8"/>
        <v>14.551200000000021</v>
      </c>
      <c r="AF18" s="1">
        <f t="shared" si="8"/>
        <v>48.23759999999946</v>
      </c>
      <c r="AG18" s="1">
        <f t="shared" si="8"/>
        <v>65.340000000000018</v>
      </c>
      <c r="AH18" s="1">
        <f t="shared" si="8"/>
        <v>24.237599999999883</v>
      </c>
      <c r="AI18" s="1">
        <f t="shared" si="8"/>
        <v>94.355999999994552</v>
      </c>
      <c r="AJ18" t="s">
        <v>49</v>
      </c>
      <c r="AK18" s="1">
        <f t="shared" si="8"/>
        <v>88.507199999999798</v>
      </c>
      <c r="AL18" s="1">
        <f t="shared" si="8"/>
        <v>30.302399999999988</v>
      </c>
      <c r="AM18" s="1">
        <f t="shared" si="8"/>
        <v>36.345599999999642</v>
      </c>
      <c r="AN18" s="1">
        <f t="shared" si="8"/>
        <v>9.6864000000000043</v>
      </c>
      <c r="AO18" s="1">
        <f t="shared" si="8"/>
        <v>18.08640000000031</v>
      </c>
    </row>
    <row r="19" spans="1:43" x14ac:dyDescent="0.2">
      <c r="A19" s="5" t="s">
        <v>36</v>
      </c>
      <c r="B19" s="5"/>
      <c r="C19" s="1">
        <f>(-C16 - (C16^2-4*C15*C17)^(0.5))/(2*C15)</f>
        <v>-15012.906527118203</v>
      </c>
      <c r="D19" s="1">
        <f t="shared" ref="D19:AO19" si="9">(-D16 - (D16^2-4*D15*D17)^(0.5))/(2*D15)</f>
        <v>-13795.936796471742</v>
      </c>
      <c r="E19" s="1">
        <f t="shared" si="9"/>
        <v>-15385.900044576591</v>
      </c>
      <c r="F19" s="1">
        <f t="shared" si="9"/>
        <v>-11154.595621765337</v>
      </c>
      <c r="G19" s="1">
        <f t="shared" si="9"/>
        <v>-140751.07712925453</v>
      </c>
      <c r="H19" s="1">
        <f t="shared" si="9"/>
        <v>-20842.650449665172</v>
      </c>
      <c r="I19" s="1">
        <f t="shared" si="9"/>
        <v>-17041.214533877614</v>
      </c>
      <c r="J19" s="1">
        <f t="shared" si="9"/>
        <v>-6225.3094507773203</v>
      </c>
      <c r="K19" s="1">
        <f t="shared" si="9"/>
        <v>-9661.6596771494551</v>
      </c>
      <c r="L19" s="1">
        <f t="shared" si="9"/>
        <v>-8742.6369273541841</v>
      </c>
      <c r="M19" s="1">
        <f t="shared" si="9"/>
        <v>-9614.1774671745534</v>
      </c>
      <c r="N19" s="1">
        <f t="shared" si="9"/>
        <v>-4271.6246592041498</v>
      </c>
      <c r="O19" s="1">
        <f t="shared" si="9"/>
        <v>-14115.5512669992</v>
      </c>
      <c r="P19" s="1">
        <f t="shared" si="9"/>
        <v>-15818.789067776346</v>
      </c>
      <c r="Q19" s="1">
        <f t="shared" si="9"/>
        <v>-22674.487711383328</v>
      </c>
      <c r="R19" t="s">
        <v>49</v>
      </c>
      <c r="S19" s="1">
        <f t="shared" si="9"/>
        <v>-6771.1266687933903</v>
      </c>
      <c r="T19" s="1">
        <f t="shared" si="9"/>
        <v>-2710.8311116711675</v>
      </c>
      <c r="U19" s="1">
        <f t="shared" si="9"/>
        <v>-11480.905759321427</v>
      </c>
      <c r="V19" s="1">
        <f t="shared" si="9"/>
        <v>-13008.330755436791</v>
      </c>
      <c r="W19" s="1">
        <f t="shared" si="9"/>
        <v>-22681.51817352447</v>
      </c>
      <c r="X19" s="1">
        <f t="shared" si="9"/>
        <v>-6470.8538482172107</v>
      </c>
      <c r="Y19" t="s">
        <v>49</v>
      </c>
      <c r="Z19" s="1">
        <f t="shared" si="9"/>
        <v>-4864.9812230288671</v>
      </c>
      <c r="AA19" s="1">
        <f t="shared" si="9"/>
        <v>-14654.215659248815</v>
      </c>
      <c r="AB19" s="1">
        <f t="shared" si="9"/>
        <v>-19206.344050971133</v>
      </c>
      <c r="AC19" s="1">
        <f t="shared" si="9"/>
        <v>-17568.386468346405</v>
      </c>
      <c r="AD19" s="1">
        <f t="shared" si="9"/>
        <v>-13189.369263122859</v>
      </c>
      <c r="AE19" s="1">
        <f t="shared" si="9"/>
        <v>-10287.850465481088</v>
      </c>
      <c r="AF19" s="1">
        <f t="shared" si="9"/>
        <v>-10633.234843214657</v>
      </c>
      <c r="AG19" s="1">
        <f t="shared" si="9"/>
        <v>-14339.447144055563</v>
      </c>
      <c r="AH19" s="1">
        <f t="shared" si="9"/>
        <v>-21648.33030506672</v>
      </c>
      <c r="AI19" s="1">
        <f t="shared" si="9"/>
        <v>-77608.700189249503</v>
      </c>
      <c r="AJ19" t="s">
        <v>49</v>
      </c>
      <c r="AK19" s="1">
        <f t="shared" si="9"/>
        <v>-5506.9514779773426</v>
      </c>
      <c r="AL19" s="1">
        <f t="shared" si="9"/>
        <v>-11472.581559859111</v>
      </c>
      <c r="AM19" s="1">
        <f t="shared" si="9"/>
        <v>-6265.6506562112745</v>
      </c>
      <c r="AN19" s="1">
        <f t="shared" si="9"/>
        <v>-5836.9203768859088</v>
      </c>
      <c r="AO19" s="1">
        <f t="shared" si="9"/>
        <v>-12686.87356436178</v>
      </c>
    </row>
    <row r="20" spans="1:43" x14ac:dyDescent="0.2">
      <c r="A20" s="5"/>
      <c r="B20" s="5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</row>
    <row r="21" spans="1:43" x14ac:dyDescent="0.2">
      <c r="A21" s="5" t="s">
        <v>37</v>
      </c>
      <c r="B21" s="5" t="s">
        <v>38</v>
      </c>
      <c r="C21" s="1">
        <f>C3-C22-C23</f>
        <v>5676.6335526099438</v>
      </c>
      <c r="D21" s="1">
        <f t="shared" ref="D21:AO21" si="10">D3-D22-D23</f>
        <v>5225.0508218942259</v>
      </c>
      <c r="E21" s="1">
        <f t="shared" si="10"/>
        <v>5816.5720542820454</v>
      </c>
      <c r="F21" s="1">
        <f t="shared" si="10"/>
        <v>4290.7950659584876</v>
      </c>
      <c r="G21" s="1">
        <f t="shared" si="10"/>
        <v>53800.378523346022</v>
      </c>
      <c r="H21" s="1">
        <f t="shared" si="10"/>
        <v>7880.5200701386611</v>
      </c>
      <c r="I21" s="1">
        <f t="shared" si="10"/>
        <v>6483.8766314237137</v>
      </c>
      <c r="J21" s="1">
        <f t="shared" si="10"/>
        <v>2359.1321539910605</v>
      </c>
      <c r="K21" s="1">
        <f t="shared" si="10"/>
        <v>3634.4149077846773</v>
      </c>
      <c r="L21" s="1">
        <f t="shared" si="10"/>
        <v>3335.6051490162536</v>
      </c>
      <c r="M21" s="1">
        <f t="shared" si="10"/>
        <v>3647.9136284530464</v>
      </c>
      <c r="N21" s="1">
        <f t="shared" si="10"/>
        <v>1622.0944284365542</v>
      </c>
      <c r="O21" s="1">
        <f t="shared" si="10"/>
        <v>5328.9034843108766</v>
      </c>
      <c r="P21" s="1">
        <f t="shared" si="10"/>
        <v>6003.9348556347177</v>
      </c>
      <c r="Q21" s="1">
        <f t="shared" si="10"/>
        <v>8561.961728747654</v>
      </c>
      <c r="R21" t="s">
        <v>49</v>
      </c>
      <c r="S21" s="1">
        <f t="shared" si="10"/>
        <v>2645.0202631024904</v>
      </c>
      <c r="T21" s="1">
        <f t="shared" si="10"/>
        <v>1059.7803722841954</v>
      </c>
      <c r="U21" s="1">
        <f t="shared" si="10"/>
        <v>4353.8684948062637</v>
      </c>
      <c r="V21" s="1">
        <f t="shared" si="10"/>
        <v>4886.0112223931337</v>
      </c>
      <c r="W21" s="1">
        <f t="shared" si="10"/>
        <v>8622.2876891109536</v>
      </c>
      <c r="X21" s="1">
        <f t="shared" si="10"/>
        <v>2464.9072603612071</v>
      </c>
      <c r="Y21" t="s">
        <v>49</v>
      </c>
      <c r="Z21" s="1">
        <f t="shared" si="10"/>
        <v>1854.9565804949104</v>
      </c>
      <c r="AA21" s="1">
        <f t="shared" si="10"/>
        <v>5507.5301795604273</v>
      </c>
      <c r="AB21" s="1">
        <f t="shared" si="10"/>
        <v>7309.5277944883992</v>
      </c>
      <c r="AC21" s="1">
        <f t="shared" si="10"/>
        <v>6656.2414859753526</v>
      </c>
      <c r="AD21" s="1">
        <f t="shared" si="10"/>
        <v>5036.9123526526409</v>
      </c>
      <c r="AE21" s="1">
        <f t="shared" si="10"/>
        <v>3881.7467912939014</v>
      </c>
      <c r="AF21" s="1">
        <f t="shared" si="10"/>
        <v>4054.970587164561</v>
      </c>
      <c r="AG21" s="1">
        <f t="shared" si="10"/>
        <v>5468.6414312392262</v>
      </c>
      <c r="AH21" s="1">
        <f t="shared" si="10"/>
        <v>8157.6023066746575</v>
      </c>
      <c r="AI21" s="1">
        <f t="shared" si="10"/>
        <v>29257.462392039768</v>
      </c>
      <c r="AJ21" t="s">
        <v>49</v>
      </c>
      <c r="AK21" s="1">
        <f t="shared" si="10"/>
        <v>2149.9123603338485</v>
      </c>
      <c r="AL21" s="1">
        <f t="shared" si="10"/>
        <v>4349.2211849651721</v>
      </c>
      <c r="AM21" s="1">
        <f t="shared" si="10"/>
        <v>2397.5058305427601</v>
      </c>
      <c r="AN21" s="1">
        <f t="shared" si="10"/>
        <v>2204.6034475952733</v>
      </c>
      <c r="AO21" s="1">
        <f t="shared" si="10"/>
        <v>4787.1597684326935</v>
      </c>
      <c r="AQ21" s="1">
        <f>SUM(C21:AO21)</f>
        <v>240773.6568515398</v>
      </c>
    </row>
    <row r="22" spans="1:43" x14ac:dyDescent="0.2">
      <c r="A22" s="5" t="s">
        <v>39</v>
      </c>
      <c r="B22" s="5" t="s">
        <v>40</v>
      </c>
      <c r="C22" s="1">
        <f>((1-C6)*C8 + C9*C10)*C23/(C5+C6*C7+C6*C11*C4*C23)</f>
        <v>6632.4456473900555</v>
      </c>
      <c r="D22" s="1">
        <f t="shared" ref="D22:AO22" si="11">((1-D6)*D8 + D9*D10)*D23/(D5+D6*D7+D6*D11*D4*D23)</f>
        <v>7163.8179781057752</v>
      </c>
      <c r="E22" s="1">
        <f t="shared" si="11"/>
        <v>6660.498745717955</v>
      </c>
      <c r="F22" s="1">
        <f t="shared" si="11"/>
        <v>14036.222134041511</v>
      </c>
      <c r="G22" s="1">
        <f t="shared" si="11"/>
        <v>134497.63667665399</v>
      </c>
      <c r="H22" s="1">
        <f t="shared" si="11"/>
        <v>9153.3007298613393</v>
      </c>
      <c r="I22" s="1">
        <f t="shared" si="11"/>
        <v>12553.778568576286</v>
      </c>
      <c r="J22" s="1">
        <f t="shared" si="11"/>
        <v>3403.241446008939</v>
      </c>
      <c r="K22" s="1">
        <f t="shared" si="11"/>
        <v>1921.6686922153226</v>
      </c>
      <c r="L22" s="1">
        <f t="shared" si="11"/>
        <v>7586.0696509837471</v>
      </c>
      <c r="M22" s="1">
        <f t="shared" si="11"/>
        <v>5822.1671715469538</v>
      </c>
      <c r="N22" s="1">
        <f t="shared" si="11"/>
        <v>2750.033571563446</v>
      </c>
      <c r="O22" s="1">
        <f t="shared" si="11"/>
        <v>5185.602115689122</v>
      </c>
      <c r="P22" s="1">
        <f t="shared" si="11"/>
        <v>9804.1615443652827</v>
      </c>
      <c r="Q22" s="1">
        <f t="shared" si="11"/>
        <v>8565.3022712523471</v>
      </c>
      <c r="R22" t="s">
        <v>49</v>
      </c>
      <c r="S22" s="1">
        <f t="shared" si="11"/>
        <v>13557.03613689751</v>
      </c>
      <c r="T22" s="1">
        <f t="shared" si="11"/>
        <v>5532.6088277158042</v>
      </c>
      <c r="U22" s="1">
        <f t="shared" si="11"/>
        <v>6660.9903051937354</v>
      </c>
      <c r="V22" s="1">
        <f t="shared" si="11"/>
        <v>1675.0419776068668</v>
      </c>
      <c r="W22" s="1">
        <f t="shared" si="11"/>
        <v>15758.355910889048</v>
      </c>
      <c r="X22" s="1">
        <f t="shared" si="11"/>
        <v>5123.8971396387933</v>
      </c>
      <c r="Y22" t="s">
        <v>49</v>
      </c>
      <c r="Z22" s="1">
        <f t="shared" si="11"/>
        <v>4072.4410195050896</v>
      </c>
      <c r="AA22" s="1">
        <f t="shared" si="11"/>
        <v>2300.1874204395717</v>
      </c>
      <c r="AB22" s="1">
        <f t="shared" si="11"/>
        <v>14380.446205511602</v>
      </c>
      <c r="AC22" s="1">
        <f t="shared" si="11"/>
        <v>9424.3581140246479</v>
      </c>
      <c r="AD22" s="1">
        <f t="shared" si="11"/>
        <v>12034.491247347358</v>
      </c>
      <c r="AE22" s="1">
        <f t="shared" si="11"/>
        <v>3514.7420087060987</v>
      </c>
      <c r="AF22" s="1">
        <f t="shared" si="11"/>
        <v>8982.1638128354389</v>
      </c>
      <c r="AG22" s="1">
        <f t="shared" si="11"/>
        <v>12151.732568760774</v>
      </c>
      <c r="AH22" s="1">
        <f t="shared" si="11"/>
        <v>6073.2140933253431</v>
      </c>
      <c r="AI22" s="1">
        <f t="shared" si="11"/>
        <v>23352.077607960236</v>
      </c>
      <c r="AJ22" t="s">
        <v>49</v>
      </c>
      <c r="AK22" s="1">
        <f t="shared" si="11"/>
        <v>10866.294439666151</v>
      </c>
      <c r="AL22" s="1">
        <f t="shared" si="11"/>
        <v>6470.3204150348274</v>
      </c>
      <c r="AM22" s="1">
        <f t="shared" si="11"/>
        <v>6303.6425694572408</v>
      </c>
      <c r="AN22" s="1">
        <f t="shared" si="11"/>
        <v>2275.0901524047267</v>
      </c>
      <c r="AO22" s="1">
        <f t="shared" si="11"/>
        <v>4362.8618315673066</v>
      </c>
      <c r="AQ22" s="1">
        <f>SUM(C22:AO22)</f>
        <v>410607.94074846024</v>
      </c>
    </row>
    <row r="23" spans="1:43" x14ac:dyDescent="0.2">
      <c r="A23" s="5" t="s">
        <v>41</v>
      </c>
      <c r="B23" s="5" t="s">
        <v>42</v>
      </c>
      <c r="C23" s="1">
        <f>IF(C13&gt;1, IF(C18&gt;0,C18,C19),0)</f>
        <v>29.080800000000558</v>
      </c>
      <c r="D23" s="1">
        <f t="shared" ref="D23:AO23" si="12">IF(D13&gt;1, IF(D18&gt;0,D18,D19),0)</f>
        <v>32.767199999999725</v>
      </c>
      <c r="E23" s="1">
        <f t="shared" si="12"/>
        <v>29.059199999998757</v>
      </c>
      <c r="F23" s="1">
        <f t="shared" si="12"/>
        <v>89.620800000000301</v>
      </c>
      <c r="G23" s="1">
        <f t="shared" si="12"/>
        <v>758.83680000000447</v>
      </c>
      <c r="H23" s="1">
        <f t="shared" si="12"/>
        <v>40.075199999999811</v>
      </c>
      <c r="I23" s="1">
        <f t="shared" si="12"/>
        <v>64.09679999999986</v>
      </c>
      <c r="J23" s="1">
        <f t="shared" si="12"/>
        <v>15.794400000000346</v>
      </c>
      <c r="K23" s="1">
        <f t="shared" si="12"/>
        <v>7.286399999999885</v>
      </c>
      <c r="L23" s="1">
        <f t="shared" si="12"/>
        <v>41.167199999999923</v>
      </c>
      <c r="M23" s="1">
        <f t="shared" si="12"/>
        <v>27.859200000000175</v>
      </c>
      <c r="N23" s="1">
        <f t="shared" si="12"/>
        <v>13.415999999999769</v>
      </c>
      <c r="O23" s="1">
        <f t="shared" si="12"/>
        <v>21.794400000000465</v>
      </c>
      <c r="P23" s="1">
        <f t="shared" si="12"/>
        <v>47.253600000000013</v>
      </c>
      <c r="Q23" s="1">
        <f t="shared" si="12"/>
        <v>36.215999999999255</v>
      </c>
      <c r="R23" s="1" t="str">
        <f t="shared" si="12"/>
        <v>NA</v>
      </c>
      <c r="S23" s="1">
        <f t="shared" si="12"/>
        <v>111.39360000000025</v>
      </c>
      <c r="T23" s="1">
        <f t="shared" si="12"/>
        <v>45.988799999999969</v>
      </c>
      <c r="U23" s="1">
        <f t="shared" si="12"/>
        <v>31.459200000000497</v>
      </c>
      <c r="V23" s="1">
        <f t="shared" si="12"/>
        <v>6.0648000000001678</v>
      </c>
      <c r="W23" s="1">
        <f t="shared" si="12"/>
        <v>78.842399999999614</v>
      </c>
      <c r="X23" s="1">
        <f t="shared" si="12"/>
        <v>26.853600000000053</v>
      </c>
      <c r="Y23" s="1" t="str">
        <f t="shared" si="12"/>
        <v>NA</v>
      </c>
      <c r="Z23" s="1">
        <f t="shared" si="12"/>
        <v>21.794399999999928</v>
      </c>
      <c r="AA23" s="1">
        <f t="shared" si="12"/>
        <v>8.4864000000004758</v>
      </c>
      <c r="AB23" s="1">
        <f t="shared" si="12"/>
        <v>73.847999999999004</v>
      </c>
      <c r="AC23" s="1">
        <f t="shared" si="12"/>
        <v>43.502400000000385</v>
      </c>
      <c r="AD23" s="1">
        <f t="shared" si="12"/>
        <v>66.626399999999791</v>
      </c>
      <c r="AE23" s="1">
        <f t="shared" si="12"/>
        <v>14.551200000000021</v>
      </c>
      <c r="AF23" s="1">
        <f t="shared" si="12"/>
        <v>48.23759999999946</v>
      </c>
      <c r="AG23" s="1">
        <f t="shared" si="12"/>
        <v>65.340000000000018</v>
      </c>
      <c r="AH23" s="1">
        <f t="shared" si="12"/>
        <v>24.237599999999883</v>
      </c>
      <c r="AI23" s="1">
        <f t="shared" si="12"/>
        <v>94.355999999994552</v>
      </c>
      <c r="AJ23" s="1" t="str">
        <f t="shared" si="12"/>
        <v>NA</v>
      </c>
      <c r="AK23" s="1">
        <f t="shared" si="12"/>
        <v>88.507199999999798</v>
      </c>
      <c r="AL23" s="1">
        <f t="shared" si="12"/>
        <v>30.302399999999988</v>
      </c>
      <c r="AM23" s="1">
        <f t="shared" si="12"/>
        <v>36.345599999999642</v>
      </c>
      <c r="AN23" s="1">
        <f t="shared" si="12"/>
        <v>9.6864000000000043</v>
      </c>
      <c r="AO23" s="1">
        <f t="shared" si="12"/>
        <v>18.08640000000031</v>
      </c>
    </row>
    <row r="24" spans="1:43" x14ac:dyDescent="0.2">
      <c r="A24" s="6"/>
      <c r="B24" s="6"/>
      <c r="C24" s="2">
        <f>params_medium!B13</f>
        <v>29.0808</v>
      </c>
      <c r="D24" s="2">
        <f>params_medium!C13</f>
        <v>32.767199999999903</v>
      </c>
      <c r="E24" s="2">
        <f>params_medium!D13</f>
        <v>29.059199999999997</v>
      </c>
      <c r="F24" s="2">
        <f>params_medium!E13</f>
        <v>89.620799999999846</v>
      </c>
      <c r="G24" s="2">
        <f>params_medium!F13</f>
        <v>758.83680000000209</v>
      </c>
      <c r="H24" s="2">
        <f>params_medium!G13</f>
        <v>40.075199999999995</v>
      </c>
      <c r="I24" s="2">
        <f>params_medium!H13</f>
        <v>64.096800000000172</v>
      </c>
      <c r="J24" s="2">
        <f>params_medium!I13</f>
        <v>15.794399999999955</v>
      </c>
      <c r="K24" s="2">
        <f>params_medium!J13</f>
        <v>7.2863999999999987</v>
      </c>
      <c r="L24" s="2">
        <f>params_medium!K13</f>
        <v>41.167200000000022</v>
      </c>
      <c r="M24" s="2">
        <f>params_medium!L13</f>
        <v>27.859199999999927</v>
      </c>
      <c r="N24" s="2">
        <f>params_medium!M13</f>
        <v>13.415999999999961</v>
      </c>
      <c r="O24" s="2">
        <f>params_medium!N13</f>
        <v>21.794399999999985</v>
      </c>
      <c r="P24" s="2">
        <f>params_medium!O13</f>
        <v>47.253599999999985</v>
      </c>
      <c r="Q24" s="2">
        <f>params_medium!P13</f>
        <v>36.216000000000001</v>
      </c>
      <c r="R24" t="s">
        <v>49</v>
      </c>
      <c r="S24" s="2">
        <f>params_medium!R13</f>
        <v>111.39360000000016</v>
      </c>
      <c r="T24" s="2">
        <f>params_medium!S13</f>
        <v>45.988799999999955</v>
      </c>
      <c r="U24" s="2">
        <f>params_medium!T13</f>
        <v>31.459200000000013</v>
      </c>
      <c r="V24" s="2">
        <f>params_medium!U13</f>
        <v>6.0648000000000044</v>
      </c>
      <c r="W24" s="2">
        <f>params_medium!V13</f>
        <v>78.842400000000254</v>
      </c>
      <c r="X24" s="2">
        <f>params_medium!W13</f>
        <v>26.853599999999947</v>
      </c>
      <c r="Y24" t="s">
        <v>49</v>
      </c>
      <c r="Z24" s="2">
        <f>params_medium!Y13</f>
        <v>21.794399999999985</v>
      </c>
      <c r="AA24" s="2">
        <f>params_medium!Z13</f>
        <v>8.4863999999999926</v>
      </c>
      <c r="AB24" s="2">
        <f>params_medium!AA13</f>
        <v>73.847999999999786</v>
      </c>
      <c r="AC24" s="2">
        <f>params_medium!AB13</f>
        <v>43.502400000000016</v>
      </c>
      <c r="AD24" s="2">
        <f>params_medium!AC13</f>
        <v>66.626399999999947</v>
      </c>
      <c r="AE24" s="2">
        <f>params_medium!AD13</f>
        <v>14.551199999999993</v>
      </c>
      <c r="AF24" s="2">
        <f>params_medium!AE13</f>
        <v>48.237600000000015</v>
      </c>
      <c r="AG24" s="2">
        <f>params_medium!AF13</f>
        <v>65.340000000000032</v>
      </c>
      <c r="AH24" s="2">
        <f>params_medium!AG13</f>
        <v>24.23759999999999</v>
      </c>
      <c r="AI24" s="2">
        <f>params_medium!AH13</f>
        <v>94.355999999999966</v>
      </c>
      <c r="AJ24" t="s">
        <v>49</v>
      </c>
      <c r="AK24" s="2">
        <f>params_medium!AJ13</f>
        <v>88.507199999999884</v>
      </c>
      <c r="AL24" s="2">
        <f>params_medium!AK13</f>
        <v>30.302400000000027</v>
      </c>
      <c r="AM24" s="2">
        <f>params_medium!AL13</f>
        <v>36.345599999999919</v>
      </c>
      <c r="AN24" s="2">
        <f>params_medium!AM13</f>
        <v>9.686399999999999</v>
      </c>
      <c r="AO24" s="2">
        <f>params_medium!AN13</f>
        <v>18.086400000000001</v>
      </c>
    </row>
    <row r="25" spans="1:43" x14ac:dyDescent="0.2">
      <c r="A25" s="6"/>
      <c r="B25" s="6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3" x14ac:dyDescent="0.2">
      <c r="A26" s="6"/>
      <c r="B26" s="6"/>
      <c r="C26" s="2">
        <f>C6*C11*(C3/C24-1)</f>
        <v>21.163584220516629</v>
      </c>
      <c r="D26" s="2">
        <f t="shared" ref="D26:AO26" si="13">D6*D11*(D3/D24-1)</f>
        <v>18.904375106814189</v>
      </c>
      <c r="E26" s="2">
        <f t="shared" si="13"/>
        <v>21.468365956392471</v>
      </c>
      <c r="F26" s="2">
        <f t="shared" si="13"/>
        <v>10.224756529734186</v>
      </c>
      <c r="G26" s="2">
        <f t="shared" si="13"/>
        <v>12.407016581167355</v>
      </c>
      <c r="H26" s="2">
        <f t="shared" si="13"/>
        <v>21.252321635325593</v>
      </c>
      <c r="I26" s="2">
        <f t="shared" si="13"/>
        <v>14.850706431522283</v>
      </c>
      <c r="J26" s="2">
        <f t="shared" si="13"/>
        <v>18.241824950615459</v>
      </c>
      <c r="K26" s="2">
        <f t="shared" si="13"/>
        <v>38.126397123407997</v>
      </c>
      <c r="L26" s="2">
        <f t="shared" si="13"/>
        <v>13.265020210264476</v>
      </c>
      <c r="M26" s="2">
        <f t="shared" si="13"/>
        <v>16.996325809786402</v>
      </c>
      <c r="N26" s="2">
        <f t="shared" si="13"/>
        <v>16.294454382826526</v>
      </c>
      <c r="O26" s="2">
        <f t="shared" si="13"/>
        <v>24.122035018169822</v>
      </c>
      <c r="P26" s="2">
        <f t="shared" si="13"/>
        <v>16.726869910440694</v>
      </c>
      <c r="Q26" s="2">
        <f t="shared" si="13"/>
        <v>23.64599072233267</v>
      </c>
      <c r="R26" t="s">
        <v>49</v>
      </c>
      <c r="S26" s="2">
        <f t="shared" si="13"/>
        <v>7.272435938869009</v>
      </c>
      <c r="T26" s="2">
        <f t="shared" si="13"/>
        <v>7.1673855373482311</v>
      </c>
      <c r="U26" s="2">
        <f t="shared" si="13"/>
        <v>17.506578043942621</v>
      </c>
      <c r="V26" s="2">
        <f t="shared" si="13"/>
        <v>54.091257749637215</v>
      </c>
      <c r="W26" s="2">
        <f t="shared" si="13"/>
        <v>15.461632065994898</v>
      </c>
      <c r="X26" s="2">
        <f t="shared" si="13"/>
        <v>14.129957249679775</v>
      </c>
      <c r="Y26" t="s">
        <v>49</v>
      </c>
      <c r="Z26" s="2">
        <f t="shared" si="13"/>
        <v>13.598441801563716</v>
      </c>
      <c r="AA26" s="2">
        <f t="shared" si="13"/>
        <v>46.001352752639555</v>
      </c>
      <c r="AB26" s="2">
        <f t="shared" si="13"/>
        <v>14.685552757014452</v>
      </c>
      <c r="AC26" s="2">
        <f t="shared" si="13"/>
        <v>18.48242809592114</v>
      </c>
      <c r="AD26" s="2">
        <f t="shared" si="13"/>
        <v>12.811290719594645</v>
      </c>
      <c r="AE26" s="2">
        <f t="shared" si="13"/>
        <v>25.41539117048767</v>
      </c>
      <c r="AF26" s="2">
        <f t="shared" si="13"/>
        <v>13.513456722556676</v>
      </c>
      <c r="AG26" s="2">
        <f t="shared" si="13"/>
        <v>13.483604224058764</v>
      </c>
      <c r="AH26" s="2">
        <f t="shared" si="13"/>
        <v>29.356900848268818</v>
      </c>
      <c r="AI26" s="2">
        <f t="shared" si="13"/>
        <v>27.878216541608392</v>
      </c>
      <c r="AJ26" t="s">
        <v>49</v>
      </c>
      <c r="AK26" s="2">
        <f t="shared" si="13"/>
        <v>7.3531909268398614</v>
      </c>
      <c r="AL26" s="2">
        <f t="shared" si="13"/>
        <v>17.85261497439145</v>
      </c>
      <c r="AM26" s="2">
        <f t="shared" si="13"/>
        <v>11.970016178024329</v>
      </c>
      <c r="AN26" s="2">
        <f t="shared" si="13"/>
        <v>23.12362487611497</v>
      </c>
      <c r="AO26" s="2">
        <f t="shared" si="13"/>
        <v>25.295309182590234</v>
      </c>
    </row>
    <row r="27" spans="1:43" x14ac:dyDescent="0.2">
      <c r="A27" s="6"/>
      <c r="B27" s="6"/>
      <c r="C27" s="2">
        <f>C3*(C5+C7*C6)/(C24*C24)-(C6*C11*C8+(1-C6)*C8+C9*C10+C5+C7*C6)/C24</f>
        <v>1.0875334942120559E-2</v>
      </c>
      <c r="D27" s="2">
        <f t="shared" ref="D27:AO27" si="14">D3*(D5+D7*D6)/(D24*D24)-(D6*D11*D8+(1-D6)*D8+D9*D10+D5+D7*D6)/D24</f>
        <v>5.9582259308756623E-3</v>
      </c>
      <c r="E27" s="2">
        <f t="shared" si="14"/>
        <v>1.1445292140808003E-2</v>
      </c>
      <c r="F27" s="2">
        <f t="shared" si="14"/>
        <v>-3.0098502346229657E-3</v>
      </c>
      <c r="G27" s="2">
        <f t="shared" si="14"/>
        <v>-2.0141142000159045E-4</v>
      </c>
      <c r="H27" s="2">
        <f t="shared" si="14"/>
        <v>8.0103712636211653E-3</v>
      </c>
      <c r="I27" s="2">
        <f t="shared" si="14"/>
        <v>-3.4208324235295885E-4</v>
      </c>
      <c r="J27" s="2">
        <f t="shared" si="14"/>
        <v>1.0113750592260544E-2</v>
      </c>
      <c r="K27" s="2">
        <f t="shared" si="14"/>
        <v>0.16811944995918032</v>
      </c>
      <c r="L27" s="2">
        <f t="shared" si="14"/>
        <v>-2.5960939123200084E-3</v>
      </c>
      <c r="M27" s="2">
        <f t="shared" si="14"/>
        <v>3.3388415351374122E-3</v>
      </c>
      <c r="N27" s="2">
        <f t="shared" si="14"/>
        <v>4.130679716755549E-3</v>
      </c>
      <c r="O27" s="2">
        <f t="shared" si="14"/>
        <v>2.1783204675209389E-2</v>
      </c>
      <c r="P27" s="2">
        <f t="shared" si="14"/>
        <v>1.662991108206599E-3</v>
      </c>
      <c r="Q27" s="2">
        <f t="shared" si="14"/>
        <v>1.2404724513532889E-2</v>
      </c>
      <c r="R27" t="s">
        <v>49</v>
      </c>
      <c r="S27" s="2">
        <f t="shared" si="14"/>
        <v>-3.8413806319266834E-3</v>
      </c>
      <c r="T27" s="2">
        <f t="shared" si="14"/>
        <v>-9.4269238954280063E-3</v>
      </c>
      <c r="U27" s="2">
        <f t="shared" si="14"/>
        <v>3.8256661075682721E-3</v>
      </c>
      <c r="V27" s="2">
        <f t="shared" si="14"/>
        <v>0.34300322366333946</v>
      </c>
      <c r="W27" s="2">
        <f t="shared" si="14"/>
        <v>1.3700391947930358E-4</v>
      </c>
      <c r="X27" s="2">
        <f t="shared" si="14"/>
        <v>-2.2543720201924876E-3</v>
      </c>
      <c r="Y27" t="s">
        <v>49</v>
      </c>
      <c r="Z27" s="2">
        <f t="shared" si="14"/>
        <v>-4.0841705366883793E-3</v>
      </c>
      <c r="AA27" s="2">
        <f t="shared" si="14"/>
        <v>0.19405851517452871</v>
      </c>
      <c r="AB27" s="2">
        <f t="shared" si="14"/>
        <v>-4.1672028281950109E-4</v>
      </c>
      <c r="AC27" s="2">
        <f t="shared" si="14"/>
        <v>3.9682885672331566E-3</v>
      </c>
      <c r="AD27" s="2">
        <f t="shared" si="14"/>
        <v>-1.9689020314384385E-3</v>
      </c>
      <c r="AE27" s="2">
        <f t="shared" si="14"/>
        <v>3.7387900152887503E-2</v>
      </c>
      <c r="AF27" s="2">
        <f t="shared" si="14"/>
        <v>-1.9396657054758931E-3</v>
      </c>
      <c r="AG27" s="2">
        <f t="shared" si="14"/>
        <v>-1.4564441295595899E-3</v>
      </c>
      <c r="AH27" s="2">
        <f t="shared" si="14"/>
        <v>3.1157833979913202E-2</v>
      </c>
      <c r="AI27" s="2">
        <f t="shared" si="14"/>
        <v>7.1641007053880254E-3</v>
      </c>
      <c r="AJ27" t="s">
        <v>49</v>
      </c>
      <c r="AK27" s="2">
        <f t="shared" si="14"/>
        <v>-4.7858146850281395E-3</v>
      </c>
      <c r="AL27" s="2">
        <f t="shared" si="14"/>
        <v>4.5834682372956417E-3</v>
      </c>
      <c r="AM27" s="2">
        <f t="shared" si="14"/>
        <v>-4.8492563974766069E-3</v>
      </c>
      <c r="AN27" s="2">
        <f t="shared" si="14"/>
        <v>4.3490421453099379E-2</v>
      </c>
      <c r="AO27" s="2">
        <f t="shared" si="14"/>
        <v>2.9724314903315972E-2</v>
      </c>
    </row>
    <row r="28" spans="1:43" x14ac:dyDescent="0.2">
      <c r="A28" s="6"/>
      <c r="B28" s="6"/>
      <c r="C28" s="2">
        <f>-(C8*C5 + C7*(C8+C9*C10))/(C24*C24)</f>
        <v>-1.4157874424903843E-5</v>
      </c>
      <c r="D28" s="2">
        <f t="shared" ref="D28:AO28" si="15">-(D8*D5 + D7*(D8+D9*D10))/(D24*D24)</f>
        <v>-1.1151469253682182E-5</v>
      </c>
      <c r="E28" s="2">
        <f t="shared" si="15"/>
        <v>-1.4178929632442791E-5</v>
      </c>
      <c r="F28" s="2">
        <f t="shared" si="15"/>
        <v>-1.4907098548719706E-6</v>
      </c>
      <c r="G28" s="2">
        <f t="shared" si="15"/>
        <v>-2.0792848405473607E-8</v>
      </c>
      <c r="H28" s="2">
        <f t="shared" si="15"/>
        <v>-7.4552010230622216E-6</v>
      </c>
      <c r="I28" s="2">
        <f t="shared" si="15"/>
        <v>-2.9143255173083567E-6</v>
      </c>
      <c r="J28" s="2">
        <f t="shared" si="15"/>
        <v>-4.7995938719265653E-5</v>
      </c>
      <c r="K28" s="2">
        <f t="shared" si="15"/>
        <v>-2.2551983094763222E-4</v>
      </c>
      <c r="L28" s="2">
        <f t="shared" si="15"/>
        <v>-7.0649337960960528E-6</v>
      </c>
      <c r="M28" s="2">
        <f t="shared" si="15"/>
        <v>-1.5426715591488694E-5</v>
      </c>
      <c r="N28" s="2">
        <f t="shared" si="15"/>
        <v>-6.6521901674479339E-5</v>
      </c>
      <c r="O28" s="2">
        <f t="shared" si="15"/>
        <v>-2.5206986013231657E-5</v>
      </c>
      <c r="P28" s="2">
        <f t="shared" si="15"/>
        <v>-5.36217463314479E-6</v>
      </c>
      <c r="Q28" s="2">
        <f t="shared" si="15"/>
        <v>-9.1287180197554922E-6</v>
      </c>
      <c r="R28" t="s">
        <v>49</v>
      </c>
      <c r="S28" s="2">
        <f t="shared" si="15"/>
        <v>-9.6491770655565015E-7</v>
      </c>
      <c r="T28" s="2">
        <f t="shared" si="15"/>
        <v>-5.6611752601912039E-6</v>
      </c>
      <c r="U28" s="2">
        <f t="shared" si="15"/>
        <v>-1.2098050871024193E-5</v>
      </c>
      <c r="V28" s="2">
        <f t="shared" si="15"/>
        <v>-3.2552008325349903E-4</v>
      </c>
      <c r="W28" s="2">
        <f t="shared" si="15"/>
        <v>-1.9261543387780909E-6</v>
      </c>
      <c r="X28" s="2">
        <f t="shared" si="15"/>
        <v>-1.6603732352633676E-5</v>
      </c>
      <c r="Y28" t="s">
        <v>49</v>
      </c>
      <c r="Z28" s="2">
        <f t="shared" si="15"/>
        <v>-2.5206986013231657E-5</v>
      </c>
      <c r="AA28" s="2">
        <f t="shared" si="15"/>
        <v>-1.6625080584465804E-4</v>
      </c>
      <c r="AB28" s="2">
        <f t="shared" si="15"/>
        <v>-2.1954991801420334E-6</v>
      </c>
      <c r="AC28" s="2">
        <f t="shared" si="15"/>
        <v>-6.3268031247348121E-6</v>
      </c>
      <c r="AD28" s="2">
        <f t="shared" si="15"/>
        <v>-2.6972304847184218E-6</v>
      </c>
      <c r="AE28" s="2">
        <f t="shared" si="15"/>
        <v>-5.6547464327684496E-5</v>
      </c>
      <c r="AF28" s="2">
        <f t="shared" si="15"/>
        <v>-5.1456396754624854E-6</v>
      </c>
      <c r="AG28" s="2">
        <f t="shared" si="15"/>
        <v>-2.8044809537421582E-6</v>
      </c>
      <c r="AH28" s="2">
        <f t="shared" si="15"/>
        <v>-2.0381283376700455E-5</v>
      </c>
      <c r="AI28" s="2">
        <f t="shared" si="15"/>
        <v>-1.3448433869894042E-6</v>
      </c>
      <c r="AJ28" t="s">
        <v>49</v>
      </c>
      <c r="AK28" s="2">
        <f t="shared" si="15"/>
        <v>-1.5284581492436594E-6</v>
      </c>
      <c r="AL28" s="2">
        <f t="shared" si="15"/>
        <v>-1.303937278940952E-5</v>
      </c>
      <c r="AM28" s="2">
        <f t="shared" si="15"/>
        <v>-9.0637322961861206E-6</v>
      </c>
      <c r="AN28" s="2">
        <f t="shared" si="15"/>
        <v>-1.2761036669198511E-4</v>
      </c>
      <c r="AO28" s="2">
        <f t="shared" si="15"/>
        <v>-3.6602141210411643E-5</v>
      </c>
    </row>
    <row r="29" spans="1:43" x14ac:dyDescent="0.2">
      <c r="A29" s="6"/>
      <c r="B29" s="6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3" x14ac:dyDescent="0.2">
      <c r="A30" s="6"/>
      <c r="B30" s="6" t="s">
        <v>43</v>
      </c>
      <c r="C30" s="2">
        <f>(-C27+(C27^2-4*C26*C28)^(1/2))/(2*C26)</f>
        <v>6.0037991353938103E-4</v>
      </c>
      <c r="D30" s="2">
        <f t="shared" ref="D30:AO30" si="16">(-D27+(D27^2-4*D26*D28)^(1/2))/(2*D26)</f>
        <v>6.2645381758273276E-4</v>
      </c>
      <c r="E30" s="2">
        <f t="shared" si="16"/>
        <v>5.88722987224613E-4</v>
      </c>
      <c r="F30" s="2">
        <f t="shared" si="16"/>
        <v>5.5640006968890089E-4</v>
      </c>
      <c r="G30" s="2">
        <f t="shared" si="16"/>
        <v>4.9851441049281529E-5</v>
      </c>
      <c r="H30" s="2">
        <f t="shared" si="16"/>
        <v>4.3308077250507957E-4</v>
      </c>
      <c r="I30" s="2">
        <f t="shared" si="16"/>
        <v>4.5465868386582734E-4</v>
      </c>
      <c r="J30" s="2">
        <f t="shared" si="16"/>
        <v>1.368368796462947E-3</v>
      </c>
      <c r="K30" s="2">
        <f t="shared" si="16"/>
        <v>1.0779240475953212E-3</v>
      </c>
      <c r="L30" s="2">
        <f t="shared" si="16"/>
        <v>8.3417979006878329E-4</v>
      </c>
      <c r="M30" s="2">
        <f t="shared" si="16"/>
        <v>8.5953413535521165E-4</v>
      </c>
      <c r="N30" s="2">
        <f t="shared" si="16"/>
        <v>1.897737253171442E-3</v>
      </c>
      <c r="O30" s="2">
        <f t="shared" si="16"/>
        <v>6.659981143019569E-4</v>
      </c>
      <c r="P30" s="2">
        <f t="shared" si="16"/>
        <v>5.1865908343344525E-4</v>
      </c>
      <c r="Q30" s="2">
        <f t="shared" si="16"/>
        <v>4.1213189679488395E-4</v>
      </c>
      <c r="R30" t="s">
        <v>49</v>
      </c>
      <c r="S30" s="2">
        <f t="shared" si="16"/>
        <v>7.14031285061839E-4</v>
      </c>
      <c r="T30" s="2">
        <f t="shared" si="16"/>
        <v>1.7632143364370999E-3</v>
      </c>
      <c r="U30" s="2">
        <f t="shared" si="16"/>
        <v>7.2918488212815092E-4</v>
      </c>
      <c r="V30" s="2">
        <f t="shared" si="16"/>
        <v>8.3822625515067204E-4</v>
      </c>
      <c r="W30" s="2">
        <f t="shared" si="16"/>
        <v>3.485511674433856E-4</v>
      </c>
      <c r="X30" s="2">
        <f t="shared" si="16"/>
        <v>1.1667119597769335E-3</v>
      </c>
      <c r="Z30" s="2">
        <f t="shared" si="16"/>
        <v>1.5199217612311153E-3</v>
      </c>
      <c r="AA30" s="2">
        <f t="shared" si="16"/>
        <v>7.3028315235587192E-4</v>
      </c>
      <c r="AB30" s="2">
        <f t="shared" si="16"/>
        <v>4.011014245372122E-4</v>
      </c>
      <c r="AC30" s="2">
        <f t="shared" si="16"/>
        <v>4.8749080864585886E-4</v>
      </c>
      <c r="AD30" s="2">
        <f t="shared" si="16"/>
        <v>5.4207377659417158E-4</v>
      </c>
      <c r="AE30" s="2">
        <f t="shared" si="16"/>
        <v>9.2757615550784797E-4</v>
      </c>
      <c r="AF30" s="2">
        <f t="shared" si="16"/>
        <v>6.9300023417563172E-4</v>
      </c>
      <c r="AG30" s="2">
        <f t="shared" si="16"/>
        <v>5.1325604591571526E-4</v>
      </c>
      <c r="AH30" s="2">
        <f t="shared" si="16"/>
        <v>4.5718956371543185E-4</v>
      </c>
      <c r="AI30" s="2">
        <f t="shared" si="16"/>
        <v>1.2596984419948923E-4</v>
      </c>
      <c r="AK30" s="2">
        <f t="shared" si="16"/>
        <v>8.8557097998099243E-4</v>
      </c>
      <c r="AL30" s="2">
        <f t="shared" si="16"/>
        <v>7.3584607939493818E-4</v>
      </c>
      <c r="AM30" s="2">
        <f t="shared" si="16"/>
        <v>1.0959973048989314E-3</v>
      </c>
      <c r="AN30" s="2">
        <f t="shared" si="16"/>
        <v>1.5900150442115196E-3</v>
      </c>
      <c r="AO30" s="2">
        <f t="shared" si="16"/>
        <v>7.5118606858278847E-4</v>
      </c>
      <c r="AQ30" s="8">
        <f>AVERAGE(C30:AO30)</f>
        <v>7.7667997034959458E-4</v>
      </c>
    </row>
    <row r="31" spans="1:43" x14ac:dyDescent="0.2">
      <c r="A31" s="6"/>
      <c r="B31" s="6"/>
    </row>
    <row r="32" spans="1:43" x14ac:dyDescent="0.2">
      <c r="A32" s="6"/>
      <c r="B32" s="6" t="s">
        <v>44</v>
      </c>
      <c r="C32">
        <f>C6*C4*C23*(C21+C11*C22)+C5*C22</f>
        <v>23.991660000000337</v>
      </c>
      <c r="D32">
        <f t="shared" ref="D32:AO32" si="17">D6*D4*D23*(D21+D11*D22)+D5*D22</f>
        <v>27.032939999999819</v>
      </c>
      <c r="E32">
        <f t="shared" si="17"/>
        <v>23.973839999999246</v>
      </c>
      <c r="F32">
        <f t="shared" si="17"/>
        <v>73.937160000000119</v>
      </c>
      <c r="G32">
        <f t="shared" si="17"/>
        <v>626.04036000000303</v>
      </c>
      <c r="H32">
        <f t="shared" si="17"/>
        <v>33.062039999999882</v>
      </c>
      <c r="I32">
        <f t="shared" si="17"/>
        <v>52.879859999999972</v>
      </c>
      <c r="J32">
        <f t="shared" si="17"/>
        <v>13.030380000000189</v>
      </c>
      <c r="K32">
        <f t="shared" si="17"/>
        <v>6.0112799999999211</v>
      </c>
      <c r="L32">
        <f t="shared" si="17"/>
        <v>33.962939999999975</v>
      </c>
      <c r="M32">
        <f t="shared" si="17"/>
        <v>22.983840000000086</v>
      </c>
      <c r="N32">
        <f t="shared" si="17"/>
        <v>11.068199999999859</v>
      </c>
      <c r="O32">
        <f t="shared" si="17"/>
        <v>17.980380000000288</v>
      </c>
      <c r="P32">
        <f t="shared" si="17"/>
        <v>38.984220000000008</v>
      </c>
      <c r="Q32">
        <f t="shared" si="17"/>
        <v>29.878199999999541</v>
      </c>
      <c r="R32" t="s">
        <v>49</v>
      </c>
      <c r="S32">
        <f t="shared" si="17"/>
        <v>91.899720000000201</v>
      </c>
      <c r="T32">
        <f t="shared" si="17"/>
        <v>37.940759999999962</v>
      </c>
      <c r="U32">
        <f t="shared" si="17"/>
        <v>25.953840000000294</v>
      </c>
      <c r="V32">
        <f t="shared" si="17"/>
        <v>5.0034600000001239</v>
      </c>
      <c r="W32">
        <f t="shared" si="17"/>
        <v>65.044979999999867</v>
      </c>
      <c r="X32">
        <f t="shared" si="17"/>
        <v>22.15422000000002</v>
      </c>
      <c r="Y32" t="s">
        <v>49</v>
      </c>
      <c r="Z32">
        <f t="shared" si="17"/>
        <v>17.980379999999961</v>
      </c>
      <c r="AA32">
        <f t="shared" si="17"/>
        <v>7.0012800000003406</v>
      </c>
      <c r="AB32">
        <f t="shared" si="17"/>
        <v>60.924599999999415</v>
      </c>
      <c r="AC32">
        <f t="shared" si="17"/>
        <v>35.889480000000241</v>
      </c>
      <c r="AD32">
        <f t="shared" si="17"/>
        <v>54.966779999999879</v>
      </c>
      <c r="AE32">
        <f t="shared" si="17"/>
        <v>12.004740000000016</v>
      </c>
      <c r="AF32">
        <f t="shared" si="17"/>
        <v>39.796019999999714</v>
      </c>
      <c r="AG32">
        <f t="shared" si="17"/>
        <v>53.905500000000032</v>
      </c>
      <c r="AH32">
        <f t="shared" si="17"/>
        <v>19.996019999999923</v>
      </c>
      <c r="AI32">
        <f t="shared" si="17"/>
        <v>77.84369999999646</v>
      </c>
      <c r="AJ32" t="s">
        <v>49</v>
      </c>
      <c r="AK32">
        <f t="shared" si="17"/>
        <v>73.018439999999885</v>
      </c>
      <c r="AL32">
        <f t="shared" si="17"/>
        <v>24.999480000000005</v>
      </c>
      <c r="AM32">
        <f t="shared" si="17"/>
        <v>29.985119999999785</v>
      </c>
      <c r="AN32">
        <f t="shared" si="17"/>
        <v>7.9912800000000033</v>
      </c>
      <c r="AO32">
        <f t="shared" si="17"/>
        <v>14.921280000000197</v>
      </c>
    </row>
    <row r="33" spans="1:45" x14ac:dyDescent="0.2">
      <c r="A33" s="6"/>
      <c r="B33" s="6" t="s">
        <v>45</v>
      </c>
      <c r="C33">
        <f>1-C5*C22/C32</f>
        <v>0.65444004044582771</v>
      </c>
      <c r="D33">
        <f t="shared" ref="D33:AO33" si="18">1-D5*D22/D32</f>
        <v>0.66874589028672871</v>
      </c>
      <c r="E33">
        <f t="shared" si="18"/>
        <v>0.6527204889935152</v>
      </c>
      <c r="F33">
        <f t="shared" si="18"/>
        <v>0.76270014066604852</v>
      </c>
      <c r="G33">
        <f t="shared" si="18"/>
        <v>0.73145174562576654</v>
      </c>
      <c r="H33">
        <f t="shared" si="18"/>
        <v>0.65393466609057649</v>
      </c>
      <c r="I33">
        <f t="shared" si="18"/>
        <v>0.70324764077060031</v>
      </c>
      <c r="J33">
        <f t="shared" si="18"/>
        <v>0.67352818509428647</v>
      </c>
      <c r="K33">
        <f t="shared" si="18"/>
        <v>0.60040359702606017</v>
      </c>
      <c r="L33">
        <f t="shared" si="18"/>
        <v>0.72079604817104492</v>
      </c>
      <c r="M33">
        <f t="shared" si="18"/>
        <v>0.68335539385787292</v>
      </c>
      <c r="N33">
        <f t="shared" si="18"/>
        <v>0.68942177007513861</v>
      </c>
      <c r="O33">
        <f t="shared" si="18"/>
        <v>0.63949579237973286</v>
      </c>
      <c r="P33">
        <f t="shared" si="18"/>
        <v>0.6856368569011615</v>
      </c>
      <c r="Q33">
        <f t="shared" si="18"/>
        <v>0.6416575349564031</v>
      </c>
      <c r="R33" t="s">
        <v>49</v>
      </c>
      <c r="S33">
        <f t="shared" si="18"/>
        <v>0.81560014360085265</v>
      </c>
      <c r="T33">
        <f t="shared" si="18"/>
        <v>0.81772212695146951</v>
      </c>
      <c r="U33">
        <f t="shared" si="18"/>
        <v>0.67919052126806378</v>
      </c>
      <c r="V33">
        <f t="shared" si="18"/>
        <v>0.58152908746976462</v>
      </c>
      <c r="W33">
        <f t="shared" si="18"/>
        <v>0.69716425635596546</v>
      </c>
      <c r="X33">
        <f t="shared" si="18"/>
        <v>0.71089609904801498</v>
      </c>
      <c r="Y33" t="s">
        <v>49</v>
      </c>
      <c r="Z33">
        <f t="shared" si="18"/>
        <v>0.71688299833588764</v>
      </c>
      <c r="AA33">
        <f t="shared" si="18"/>
        <v>0.58932734077921101</v>
      </c>
      <c r="AB33">
        <f t="shared" si="18"/>
        <v>0.70495402912961791</v>
      </c>
      <c r="AC33">
        <f t="shared" si="18"/>
        <v>0.67175763921542664</v>
      </c>
      <c r="AD33">
        <f t="shared" si="18"/>
        <v>0.72632353470251976</v>
      </c>
      <c r="AE33">
        <f t="shared" si="18"/>
        <v>0.63402560064752611</v>
      </c>
      <c r="AF33">
        <f t="shared" si="18"/>
        <v>0.7178686520399683</v>
      </c>
      <c r="AG33">
        <f t="shared" si="18"/>
        <v>0.718216773595441</v>
      </c>
      <c r="AH33">
        <f t="shared" si="18"/>
        <v>0.62034856853230247</v>
      </c>
      <c r="AI33">
        <f t="shared" si="18"/>
        <v>0.6250165779638992</v>
      </c>
      <c r="AJ33" t="s">
        <v>49</v>
      </c>
      <c r="AK33">
        <f t="shared" si="18"/>
        <v>0.81398030347426331</v>
      </c>
      <c r="AL33">
        <f t="shared" si="18"/>
        <v>0.6764772499750582</v>
      </c>
      <c r="AM33">
        <f t="shared" si="18"/>
        <v>0.73721788634423979</v>
      </c>
      <c r="AN33">
        <f t="shared" si="18"/>
        <v>0.6441292645851594</v>
      </c>
      <c r="AO33">
        <f t="shared" si="18"/>
        <v>0.63451008965322941</v>
      </c>
      <c r="AQ33">
        <f>MEDIAN(C33:AO33)</f>
        <v>0.68127295756296835</v>
      </c>
      <c r="AR33">
        <f>QUARTILE(C33:AO33,1)</f>
        <v>0.6435113321779703</v>
      </c>
      <c r="AS33">
        <f>QUARTILE(C33:AO33,3)</f>
        <v>0.71795568242883645</v>
      </c>
    </row>
  </sheetData>
  <mergeCells count="1">
    <mergeCell ref="A1:B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N13"/>
  <sheetViews>
    <sheetView tabSelected="1" workbookViewId="0">
      <selection activeCell="B4" sqref="B4"/>
    </sheetView>
  </sheetViews>
  <sheetFormatPr baseColWidth="10" defaultRowHeight="16" x14ac:dyDescent="0.2"/>
  <cols>
    <col min="1" max="1" width="21.1640625" bestFit="1" customWidth="1"/>
  </cols>
  <sheetData>
    <row r="1" spans="1:40" x14ac:dyDescent="0.2">
      <c r="A1" t="s">
        <v>48</v>
      </c>
      <c r="B1" t="s">
        <v>50</v>
      </c>
      <c r="C1" t="s">
        <v>51</v>
      </c>
      <c r="D1" t="s">
        <v>52</v>
      </c>
      <c r="E1" t="s">
        <v>53</v>
      </c>
      <c r="F1" t="s">
        <v>54</v>
      </c>
      <c r="G1" t="s">
        <v>55</v>
      </c>
      <c r="H1" t="s">
        <v>56</v>
      </c>
      <c r="I1" t="s">
        <v>57</v>
      </c>
      <c r="J1" t="s">
        <v>58</v>
      </c>
      <c r="K1" t="s">
        <v>59</v>
      </c>
      <c r="L1" t="s">
        <v>60</v>
      </c>
      <c r="M1" t="s">
        <v>61</v>
      </c>
      <c r="N1" t="s">
        <v>62</v>
      </c>
      <c r="O1" t="s">
        <v>63</v>
      </c>
      <c r="P1" t="s">
        <v>64</v>
      </c>
      <c r="Q1" t="s">
        <v>65</v>
      </c>
      <c r="R1" t="s">
        <v>66</v>
      </c>
      <c r="S1" t="s">
        <v>67</v>
      </c>
      <c r="T1" t="s">
        <v>68</v>
      </c>
      <c r="U1" t="s">
        <v>69</v>
      </c>
      <c r="V1" t="s">
        <v>70</v>
      </c>
      <c r="W1" t="s">
        <v>71</v>
      </c>
      <c r="X1" t="s">
        <v>72</v>
      </c>
      <c r="Y1" t="s">
        <v>73</v>
      </c>
      <c r="Z1" t="s">
        <v>74</v>
      </c>
      <c r="AA1" t="s">
        <v>75</v>
      </c>
      <c r="AB1" t="s">
        <v>76</v>
      </c>
      <c r="AC1" t="s">
        <v>77</v>
      </c>
      <c r="AD1" t="s">
        <v>78</v>
      </c>
      <c r="AE1" t="s">
        <v>79</v>
      </c>
      <c r="AF1" t="s">
        <v>80</v>
      </c>
      <c r="AG1" t="s">
        <v>81</v>
      </c>
      <c r="AH1" t="s">
        <v>82</v>
      </c>
      <c r="AI1" t="s">
        <v>83</v>
      </c>
      <c r="AJ1" t="s">
        <v>84</v>
      </c>
      <c r="AK1" t="s">
        <v>85</v>
      </c>
      <c r="AL1" t="s">
        <v>86</v>
      </c>
      <c r="AM1" t="s">
        <v>87</v>
      </c>
      <c r="AN1" t="s">
        <v>88</v>
      </c>
    </row>
    <row r="2" spans="1:40" x14ac:dyDescent="0.2">
      <c r="A2" t="s">
        <v>89</v>
      </c>
      <c r="B2">
        <v>98.2075123032932</v>
      </c>
      <c r="C2">
        <v>109.913058151116</v>
      </c>
      <c r="D2">
        <v>96.816521178014298</v>
      </c>
      <c r="E2">
        <v>202.76230656214199</v>
      </c>
      <c r="F2">
        <v>167.24175646381801</v>
      </c>
      <c r="G2">
        <v>97.798416951819306</v>
      </c>
      <c r="H2">
        <v>139.81440027071901</v>
      </c>
      <c r="I2">
        <v>113.894230835794</v>
      </c>
      <c r="J2">
        <v>54.571240093684203</v>
      </c>
      <c r="K2">
        <v>156.464902075575</v>
      </c>
      <c r="L2">
        <v>122.21597525358099</v>
      </c>
      <c r="M2">
        <v>127.46423248746299</v>
      </c>
      <c r="N2">
        <v>86.187750918253997</v>
      </c>
      <c r="O2">
        <v>124.178904912222</v>
      </c>
      <c r="P2">
        <v>87.919233162505506</v>
      </c>
      <c r="Q2" t="s">
        <v>49</v>
      </c>
      <c r="R2">
        <v>284.513698819073</v>
      </c>
      <c r="S2">
        <v>288.65484912127602</v>
      </c>
      <c r="T2">
        <v>118.663974728955</v>
      </c>
      <c r="U2">
        <v>38.479588763290103</v>
      </c>
      <c r="V2">
        <v>134.307810066001</v>
      </c>
      <c r="W2">
        <v>146.92098831118699</v>
      </c>
      <c r="X2" t="s">
        <v>49</v>
      </c>
      <c r="Y2">
        <v>152.642577344957</v>
      </c>
      <c r="Z2">
        <v>45.239351480590798</v>
      </c>
      <c r="AA2">
        <v>141.38141728966499</v>
      </c>
      <c r="AB2">
        <v>112.41556273955599</v>
      </c>
      <c r="AC2">
        <v>161.98477888065301</v>
      </c>
      <c r="AD2">
        <v>81.810380189555005</v>
      </c>
      <c r="AE2">
        <v>153.598995886399</v>
      </c>
      <c r="AF2">
        <v>153.93780539479499</v>
      </c>
      <c r="AG2">
        <v>70.845049061196093</v>
      </c>
      <c r="AH2">
        <v>74.596003301160096</v>
      </c>
      <c r="AI2" t="s">
        <v>49</v>
      </c>
      <c r="AJ2">
        <v>281.41018567822198</v>
      </c>
      <c r="AK2">
        <v>116.370336753229</v>
      </c>
      <c r="AL2">
        <v>173.32200743142101</v>
      </c>
      <c r="AM2">
        <v>89.901055379584704</v>
      </c>
      <c r="AN2">
        <v>82.197984578715705</v>
      </c>
    </row>
    <row r="3" spans="1:40" x14ac:dyDescent="0.2">
      <c r="A3" t="s">
        <v>0</v>
      </c>
      <c r="B3">
        <v>0.5</v>
      </c>
      <c r="C3">
        <f>$B$3</f>
        <v>0.5</v>
      </c>
      <c r="D3">
        <f t="shared" ref="D3:AN3" si="0">$B$3</f>
        <v>0.5</v>
      </c>
      <c r="E3">
        <f t="shared" si="0"/>
        <v>0.5</v>
      </c>
      <c r="F3">
        <f t="shared" si="0"/>
        <v>0.5</v>
      </c>
      <c r="G3">
        <f t="shared" si="0"/>
        <v>0.5</v>
      </c>
      <c r="H3">
        <f t="shared" si="0"/>
        <v>0.5</v>
      </c>
      <c r="I3">
        <f t="shared" si="0"/>
        <v>0.5</v>
      </c>
      <c r="J3">
        <f t="shared" si="0"/>
        <v>0.5</v>
      </c>
      <c r="K3">
        <f t="shared" si="0"/>
        <v>0.5</v>
      </c>
      <c r="L3">
        <f t="shared" si="0"/>
        <v>0.5</v>
      </c>
      <c r="M3">
        <f t="shared" si="0"/>
        <v>0.5</v>
      </c>
      <c r="N3">
        <f t="shared" si="0"/>
        <v>0.5</v>
      </c>
      <c r="O3">
        <f t="shared" si="0"/>
        <v>0.5</v>
      </c>
      <c r="P3">
        <f t="shared" si="0"/>
        <v>0.5</v>
      </c>
      <c r="Q3">
        <f t="shared" si="0"/>
        <v>0.5</v>
      </c>
      <c r="R3">
        <f t="shared" si="0"/>
        <v>0.5</v>
      </c>
      <c r="S3">
        <f t="shared" si="0"/>
        <v>0.5</v>
      </c>
      <c r="T3">
        <f t="shared" si="0"/>
        <v>0.5</v>
      </c>
      <c r="U3">
        <f t="shared" si="0"/>
        <v>0.5</v>
      </c>
      <c r="V3">
        <f t="shared" si="0"/>
        <v>0.5</v>
      </c>
      <c r="W3">
        <f t="shared" si="0"/>
        <v>0.5</v>
      </c>
      <c r="X3">
        <f t="shared" si="0"/>
        <v>0.5</v>
      </c>
      <c r="Y3">
        <f t="shared" si="0"/>
        <v>0.5</v>
      </c>
      <c r="Z3">
        <f t="shared" si="0"/>
        <v>0.5</v>
      </c>
      <c r="AA3">
        <f t="shared" si="0"/>
        <v>0.5</v>
      </c>
      <c r="AB3">
        <f t="shared" si="0"/>
        <v>0.5</v>
      </c>
      <c r="AC3">
        <f t="shared" si="0"/>
        <v>0.5</v>
      </c>
      <c r="AD3">
        <f t="shared" si="0"/>
        <v>0.5</v>
      </c>
      <c r="AE3">
        <f t="shared" si="0"/>
        <v>0.5</v>
      </c>
      <c r="AF3">
        <f t="shared" si="0"/>
        <v>0.5</v>
      </c>
      <c r="AG3">
        <f t="shared" si="0"/>
        <v>0.5</v>
      </c>
      <c r="AH3">
        <f t="shared" si="0"/>
        <v>0.5</v>
      </c>
      <c r="AI3">
        <f t="shared" si="0"/>
        <v>0.5</v>
      </c>
      <c r="AJ3">
        <f t="shared" si="0"/>
        <v>0.5</v>
      </c>
      <c r="AK3">
        <f t="shared" si="0"/>
        <v>0.5</v>
      </c>
      <c r="AL3">
        <f t="shared" si="0"/>
        <v>0.5</v>
      </c>
      <c r="AM3">
        <f t="shared" si="0"/>
        <v>0.5</v>
      </c>
      <c r="AN3">
        <f t="shared" si="0"/>
        <v>0.5</v>
      </c>
    </row>
    <row r="4" spans="1:40" x14ac:dyDescent="0.2">
      <c r="A4" t="s">
        <v>1</v>
      </c>
      <c r="B4">
        <v>0.9</v>
      </c>
      <c r="C4">
        <f>$B$4</f>
        <v>0.9</v>
      </c>
      <c r="D4">
        <f t="shared" ref="D4:AN4" si="1">$B$4</f>
        <v>0.9</v>
      </c>
      <c r="E4">
        <f t="shared" si="1"/>
        <v>0.9</v>
      </c>
      <c r="F4">
        <f t="shared" si="1"/>
        <v>0.9</v>
      </c>
      <c r="G4">
        <f t="shared" si="1"/>
        <v>0.9</v>
      </c>
      <c r="H4">
        <f t="shared" si="1"/>
        <v>0.9</v>
      </c>
      <c r="I4">
        <f t="shared" si="1"/>
        <v>0.9</v>
      </c>
      <c r="J4">
        <f t="shared" si="1"/>
        <v>0.9</v>
      </c>
      <c r="K4">
        <f t="shared" si="1"/>
        <v>0.9</v>
      </c>
      <c r="L4">
        <f t="shared" si="1"/>
        <v>0.9</v>
      </c>
      <c r="M4">
        <f t="shared" si="1"/>
        <v>0.9</v>
      </c>
      <c r="N4">
        <f t="shared" si="1"/>
        <v>0.9</v>
      </c>
      <c r="O4">
        <f t="shared" si="1"/>
        <v>0.9</v>
      </c>
      <c r="P4">
        <f t="shared" si="1"/>
        <v>0.9</v>
      </c>
      <c r="Q4">
        <f t="shared" si="1"/>
        <v>0.9</v>
      </c>
      <c r="R4">
        <f t="shared" si="1"/>
        <v>0.9</v>
      </c>
      <c r="S4">
        <f t="shared" si="1"/>
        <v>0.9</v>
      </c>
      <c r="T4">
        <f t="shared" si="1"/>
        <v>0.9</v>
      </c>
      <c r="U4">
        <f t="shared" si="1"/>
        <v>0.9</v>
      </c>
      <c r="V4">
        <f t="shared" si="1"/>
        <v>0.9</v>
      </c>
      <c r="W4">
        <f t="shared" si="1"/>
        <v>0.9</v>
      </c>
      <c r="X4">
        <f t="shared" si="1"/>
        <v>0.9</v>
      </c>
      <c r="Y4">
        <f t="shared" si="1"/>
        <v>0.9</v>
      </c>
      <c r="Z4">
        <f t="shared" si="1"/>
        <v>0.9</v>
      </c>
      <c r="AA4">
        <f t="shared" si="1"/>
        <v>0.9</v>
      </c>
      <c r="AB4">
        <f t="shared" si="1"/>
        <v>0.9</v>
      </c>
      <c r="AC4">
        <f t="shared" si="1"/>
        <v>0.9</v>
      </c>
      <c r="AD4">
        <f t="shared" si="1"/>
        <v>0.9</v>
      </c>
      <c r="AE4">
        <f t="shared" si="1"/>
        <v>0.9</v>
      </c>
      <c r="AF4">
        <f t="shared" si="1"/>
        <v>0.9</v>
      </c>
      <c r="AG4">
        <f t="shared" si="1"/>
        <v>0.9</v>
      </c>
      <c r="AH4">
        <f t="shared" si="1"/>
        <v>0.9</v>
      </c>
      <c r="AI4">
        <f t="shared" si="1"/>
        <v>0.9</v>
      </c>
      <c r="AJ4">
        <f t="shared" si="1"/>
        <v>0.9</v>
      </c>
      <c r="AK4">
        <f t="shared" si="1"/>
        <v>0.9</v>
      </c>
      <c r="AL4">
        <f t="shared" si="1"/>
        <v>0.9</v>
      </c>
      <c r="AM4">
        <f t="shared" si="1"/>
        <v>0.9</v>
      </c>
      <c r="AN4">
        <f t="shared" si="1"/>
        <v>0.9</v>
      </c>
    </row>
    <row r="5" spans="1:40" x14ac:dyDescent="0.2">
      <c r="A5" t="s">
        <v>2</v>
      </c>
      <c r="B5">
        <v>0.125</v>
      </c>
      <c r="C5">
        <f>$B$5</f>
        <v>0.125</v>
      </c>
      <c r="D5">
        <f t="shared" ref="D5:AN5" si="2">$B$5</f>
        <v>0.125</v>
      </c>
      <c r="E5">
        <f t="shared" si="2"/>
        <v>0.125</v>
      </c>
      <c r="F5">
        <f t="shared" si="2"/>
        <v>0.125</v>
      </c>
      <c r="G5">
        <f t="shared" si="2"/>
        <v>0.125</v>
      </c>
      <c r="H5">
        <f t="shared" si="2"/>
        <v>0.125</v>
      </c>
      <c r="I5">
        <f t="shared" si="2"/>
        <v>0.125</v>
      </c>
      <c r="J5">
        <f t="shared" si="2"/>
        <v>0.125</v>
      </c>
      <c r="K5">
        <f t="shared" si="2"/>
        <v>0.125</v>
      </c>
      <c r="L5">
        <f t="shared" si="2"/>
        <v>0.125</v>
      </c>
      <c r="M5">
        <f t="shared" si="2"/>
        <v>0.125</v>
      </c>
      <c r="N5">
        <f t="shared" si="2"/>
        <v>0.125</v>
      </c>
      <c r="O5">
        <f t="shared" si="2"/>
        <v>0.125</v>
      </c>
      <c r="P5">
        <f t="shared" si="2"/>
        <v>0.125</v>
      </c>
      <c r="Q5">
        <f t="shared" si="2"/>
        <v>0.125</v>
      </c>
      <c r="R5">
        <f t="shared" si="2"/>
        <v>0.125</v>
      </c>
      <c r="S5">
        <f t="shared" si="2"/>
        <v>0.125</v>
      </c>
      <c r="T5">
        <f t="shared" si="2"/>
        <v>0.125</v>
      </c>
      <c r="U5">
        <f t="shared" si="2"/>
        <v>0.125</v>
      </c>
      <c r="V5">
        <f t="shared" si="2"/>
        <v>0.125</v>
      </c>
      <c r="W5">
        <f t="shared" si="2"/>
        <v>0.125</v>
      </c>
      <c r="X5">
        <f t="shared" si="2"/>
        <v>0.125</v>
      </c>
      <c r="Y5">
        <f t="shared" si="2"/>
        <v>0.125</v>
      </c>
      <c r="Z5">
        <f t="shared" si="2"/>
        <v>0.125</v>
      </c>
      <c r="AA5">
        <f t="shared" si="2"/>
        <v>0.125</v>
      </c>
      <c r="AB5">
        <f t="shared" si="2"/>
        <v>0.125</v>
      </c>
      <c r="AC5">
        <f t="shared" si="2"/>
        <v>0.125</v>
      </c>
      <c r="AD5">
        <f t="shared" si="2"/>
        <v>0.125</v>
      </c>
      <c r="AE5">
        <f t="shared" si="2"/>
        <v>0.125</v>
      </c>
      <c r="AF5">
        <f t="shared" si="2"/>
        <v>0.125</v>
      </c>
      <c r="AG5">
        <f t="shared" si="2"/>
        <v>0.125</v>
      </c>
      <c r="AH5">
        <f t="shared" si="2"/>
        <v>0.125</v>
      </c>
      <c r="AI5">
        <f t="shared" si="2"/>
        <v>0.125</v>
      </c>
      <c r="AJ5">
        <f t="shared" si="2"/>
        <v>0.125</v>
      </c>
      <c r="AK5">
        <f t="shared" si="2"/>
        <v>0.125</v>
      </c>
      <c r="AL5">
        <f t="shared" si="2"/>
        <v>0.125</v>
      </c>
      <c r="AM5">
        <f t="shared" si="2"/>
        <v>0.125</v>
      </c>
      <c r="AN5">
        <f t="shared" si="2"/>
        <v>0.125</v>
      </c>
    </row>
    <row r="6" spans="1:40" x14ac:dyDescent="0.2">
      <c r="A6" t="s">
        <v>3</v>
      </c>
      <c r="B6">
        <v>1E-3</v>
      </c>
      <c r="C6">
        <f>$B$6</f>
        <v>1E-3</v>
      </c>
      <c r="D6">
        <f t="shared" ref="D6:AN6" si="3">$B$6</f>
        <v>1E-3</v>
      </c>
      <c r="E6">
        <f t="shared" si="3"/>
        <v>1E-3</v>
      </c>
      <c r="F6">
        <f t="shared" si="3"/>
        <v>1E-3</v>
      </c>
      <c r="G6">
        <f t="shared" si="3"/>
        <v>1E-3</v>
      </c>
      <c r="H6">
        <f t="shared" si="3"/>
        <v>1E-3</v>
      </c>
      <c r="I6">
        <f t="shared" si="3"/>
        <v>1E-3</v>
      </c>
      <c r="J6">
        <f t="shared" si="3"/>
        <v>1E-3</v>
      </c>
      <c r="K6">
        <f t="shared" si="3"/>
        <v>1E-3</v>
      </c>
      <c r="L6">
        <f t="shared" si="3"/>
        <v>1E-3</v>
      </c>
      <c r="M6">
        <f t="shared" si="3"/>
        <v>1E-3</v>
      </c>
      <c r="N6">
        <f t="shared" si="3"/>
        <v>1E-3</v>
      </c>
      <c r="O6">
        <f t="shared" si="3"/>
        <v>1E-3</v>
      </c>
      <c r="P6">
        <f t="shared" si="3"/>
        <v>1E-3</v>
      </c>
      <c r="Q6">
        <f t="shared" si="3"/>
        <v>1E-3</v>
      </c>
      <c r="R6">
        <f t="shared" si="3"/>
        <v>1E-3</v>
      </c>
      <c r="S6">
        <f t="shared" si="3"/>
        <v>1E-3</v>
      </c>
      <c r="T6">
        <f t="shared" si="3"/>
        <v>1E-3</v>
      </c>
      <c r="U6">
        <f t="shared" si="3"/>
        <v>1E-3</v>
      </c>
      <c r="V6">
        <f t="shared" si="3"/>
        <v>1E-3</v>
      </c>
      <c r="W6">
        <f t="shared" si="3"/>
        <v>1E-3</v>
      </c>
      <c r="X6">
        <f t="shared" si="3"/>
        <v>1E-3</v>
      </c>
      <c r="Y6">
        <f t="shared" si="3"/>
        <v>1E-3</v>
      </c>
      <c r="Z6">
        <f t="shared" si="3"/>
        <v>1E-3</v>
      </c>
      <c r="AA6">
        <f t="shared" si="3"/>
        <v>1E-3</v>
      </c>
      <c r="AB6">
        <f t="shared" si="3"/>
        <v>1E-3</v>
      </c>
      <c r="AC6">
        <f t="shared" si="3"/>
        <v>1E-3</v>
      </c>
      <c r="AD6">
        <f t="shared" si="3"/>
        <v>1E-3</v>
      </c>
      <c r="AE6">
        <f t="shared" si="3"/>
        <v>1E-3</v>
      </c>
      <c r="AF6">
        <f t="shared" si="3"/>
        <v>1E-3</v>
      </c>
      <c r="AG6">
        <f t="shared" si="3"/>
        <v>1E-3</v>
      </c>
      <c r="AH6">
        <f t="shared" si="3"/>
        <v>1E-3</v>
      </c>
      <c r="AI6">
        <f t="shared" si="3"/>
        <v>1E-3</v>
      </c>
      <c r="AJ6">
        <f t="shared" si="3"/>
        <v>1E-3</v>
      </c>
      <c r="AK6">
        <f t="shared" si="3"/>
        <v>1E-3</v>
      </c>
      <c r="AL6">
        <f t="shared" si="3"/>
        <v>1E-3</v>
      </c>
      <c r="AM6">
        <f t="shared" si="3"/>
        <v>1E-3</v>
      </c>
      <c r="AN6">
        <f t="shared" si="3"/>
        <v>1E-3</v>
      </c>
    </row>
    <row r="7" spans="1:40" x14ac:dyDescent="0.2">
      <c r="A7" t="s">
        <v>4</v>
      </c>
      <c r="B7">
        <v>0.15</v>
      </c>
      <c r="C7">
        <f>$B$7</f>
        <v>0.15</v>
      </c>
      <c r="D7">
        <f t="shared" ref="D7:AN7" si="4">$B$7</f>
        <v>0.15</v>
      </c>
      <c r="E7">
        <f t="shared" si="4"/>
        <v>0.15</v>
      </c>
      <c r="F7">
        <f t="shared" si="4"/>
        <v>0.15</v>
      </c>
      <c r="G7">
        <f t="shared" si="4"/>
        <v>0.15</v>
      </c>
      <c r="H7">
        <f t="shared" si="4"/>
        <v>0.15</v>
      </c>
      <c r="I7">
        <f t="shared" si="4"/>
        <v>0.15</v>
      </c>
      <c r="J7">
        <f t="shared" si="4"/>
        <v>0.15</v>
      </c>
      <c r="K7">
        <f t="shared" si="4"/>
        <v>0.15</v>
      </c>
      <c r="L7">
        <f t="shared" si="4"/>
        <v>0.15</v>
      </c>
      <c r="M7">
        <f t="shared" si="4"/>
        <v>0.15</v>
      </c>
      <c r="N7">
        <f t="shared" si="4"/>
        <v>0.15</v>
      </c>
      <c r="O7">
        <f t="shared" si="4"/>
        <v>0.15</v>
      </c>
      <c r="P7">
        <f t="shared" si="4"/>
        <v>0.15</v>
      </c>
      <c r="Q7">
        <f t="shared" si="4"/>
        <v>0.15</v>
      </c>
      <c r="R7">
        <f t="shared" si="4"/>
        <v>0.15</v>
      </c>
      <c r="S7">
        <f t="shared" si="4"/>
        <v>0.15</v>
      </c>
      <c r="T7">
        <f t="shared" si="4"/>
        <v>0.15</v>
      </c>
      <c r="U7">
        <f t="shared" si="4"/>
        <v>0.15</v>
      </c>
      <c r="V7">
        <f t="shared" si="4"/>
        <v>0.15</v>
      </c>
      <c r="W7">
        <f t="shared" si="4"/>
        <v>0.15</v>
      </c>
      <c r="X7">
        <f t="shared" si="4"/>
        <v>0.15</v>
      </c>
      <c r="Y7">
        <f t="shared" si="4"/>
        <v>0.15</v>
      </c>
      <c r="Z7">
        <f t="shared" si="4"/>
        <v>0.15</v>
      </c>
      <c r="AA7">
        <f t="shared" si="4"/>
        <v>0.15</v>
      </c>
      <c r="AB7">
        <f t="shared" si="4"/>
        <v>0.15</v>
      </c>
      <c r="AC7">
        <f t="shared" si="4"/>
        <v>0.15</v>
      </c>
      <c r="AD7">
        <f t="shared" si="4"/>
        <v>0.15</v>
      </c>
      <c r="AE7">
        <f t="shared" si="4"/>
        <v>0.15</v>
      </c>
      <c r="AF7">
        <f t="shared" si="4"/>
        <v>0.15</v>
      </c>
      <c r="AG7">
        <f t="shared" si="4"/>
        <v>0.15</v>
      </c>
      <c r="AH7">
        <f t="shared" si="4"/>
        <v>0.15</v>
      </c>
      <c r="AI7">
        <f t="shared" si="4"/>
        <v>0.15</v>
      </c>
      <c r="AJ7">
        <f t="shared" si="4"/>
        <v>0.15</v>
      </c>
      <c r="AK7">
        <f t="shared" si="4"/>
        <v>0.15</v>
      </c>
      <c r="AL7">
        <f t="shared" si="4"/>
        <v>0.15</v>
      </c>
      <c r="AM7">
        <f t="shared" si="4"/>
        <v>0.15</v>
      </c>
      <c r="AN7">
        <f t="shared" si="4"/>
        <v>0.15</v>
      </c>
    </row>
    <row r="8" spans="1:40" x14ac:dyDescent="0.2">
      <c r="A8" t="s">
        <v>5</v>
      </c>
      <c r="B8">
        <v>0.75</v>
      </c>
      <c r="C8">
        <f>$B$8</f>
        <v>0.75</v>
      </c>
      <c r="D8">
        <f t="shared" ref="D8:AN8" si="5">$B$8</f>
        <v>0.75</v>
      </c>
      <c r="E8">
        <f t="shared" si="5"/>
        <v>0.75</v>
      </c>
      <c r="F8">
        <f t="shared" si="5"/>
        <v>0.75</v>
      </c>
      <c r="G8">
        <f t="shared" si="5"/>
        <v>0.75</v>
      </c>
      <c r="H8">
        <f t="shared" si="5"/>
        <v>0.75</v>
      </c>
      <c r="I8">
        <f t="shared" si="5"/>
        <v>0.75</v>
      </c>
      <c r="J8">
        <f t="shared" si="5"/>
        <v>0.75</v>
      </c>
      <c r="K8">
        <f t="shared" si="5"/>
        <v>0.75</v>
      </c>
      <c r="L8">
        <f t="shared" si="5"/>
        <v>0.75</v>
      </c>
      <c r="M8">
        <f t="shared" si="5"/>
        <v>0.75</v>
      </c>
      <c r="N8">
        <f t="shared" si="5"/>
        <v>0.75</v>
      </c>
      <c r="O8">
        <f t="shared" si="5"/>
        <v>0.75</v>
      </c>
      <c r="P8">
        <f t="shared" si="5"/>
        <v>0.75</v>
      </c>
      <c r="Q8">
        <f t="shared" si="5"/>
        <v>0.75</v>
      </c>
      <c r="R8">
        <f t="shared" si="5"/>
        <v>0.75</v>
      </c>
      <c r="S8">
        <f t="shared" si="5"/>
        <v>0.75</v>
      </c>
      <c r="T8">
        <f t="shared" si="5"/>
        <v>0.75</v>
      </c>
      <c r="U8">
        <f t="shared" si="5"/>
        <v>0.75</v>
      </c>
      <c r="V8">
        <f t="shared" si="5"/>
        <v>0.75</v>
      </c>
      <c r="W8">
        <f t="shared" si="5"/>
        <v>0.75</v>
      </c>
      <c r="X8">
        <f t="shared" si="5"/>
        <v>0.75</v>
      </c>
      <c r="Y8">
        <f t="shared" si="5"/>
        <v>0.75</v>
      </c>
      <c r="Z8">
        <f t="shared" si="5"/>
        <v>0.75</v>
      </c>
      <c r="AA8">
        <f t="shared" si="5"/>
        <v>0.75</v>
      </c>
      <c r="AB8">
        <f t="shared" si="5"/>
        <v>0.75</v>
      </c>
      <c r="AC8">
        <f t="shared" si="5"/>
        <v>0.75</v>
      </c>
      <c r="AD8">
        <f t="shared" si="5"/>
        <v>0.75</v>
      </c>
      <c r="AE8">
        <f t="shared" si="5"/>
        <v>0.75</v>
      </c>
      <c r="AF8">
        <f t="shared" si="5"/>
        <v>0.75</v>
      </c>
      <c r="AG8">
        <f t="shared" si="5"/>
        <v>0.75</v>
      </c>
      <c r="AH8">
        <f t="shared" si="5"/>
        <v>0.75</v>
      </c>
      <c r="AI8">
        <f t="shared" si="5"/>
        <v>0.75</v>
      </c>
      <c r="AJ8">
        <f t="shared" si="5"/>
        <v>0.75</v>
      </c>
      <c r="AK8">
        <f t="shared" si="5"/>
        <v>0.75</v>
      </c>
      <c r="AL8">
        <f t="shared" si="5"/>
        <v>0.75</v>
      </c>
      <c r="AM8">
        <f t="shared" si="5"/>
        <v>0.75</v>
      </c>
      <c r="AN8">
        <f t="shared" si="5"/>
        <v>0.75</v>
      </c>
    </row>
    <row r="9" spans="1:40" x14ac:dyDescent="0.2">
      <c r="A9" t="s">
        <v>6</v>
      </c>
      <c r="B9">
        <v>0.5</v>
      </c>
      <c r="C9">
        <f>$B$9</f>
        <v>0.5</v>
      </c>
      <c r="D9">
        <f t="shared" ref="D9:AN9" si="6">$B$9</f>
        <v>0.5</v>
      </c>
      <c r="E9">
        <f t="shared" si="6"/>
        <v>0.5</v>
      </c>
      <c r="F9">
        <f t="shared" si="6"/>
        <v>0.5</v>
      </c>
      <c r="G9">
        <f t="shared" si="6"/>
        <v>0.5</v>
      </c>
      <c r="H9">
        <f t="shared" si="6"/>
        <v>0.5</v>
      </c>
      <c r="I9">
        <f t="shared" si="6"/>
        <v>0.5</v>
      </c>
      <c r="J9">
        <f t="shared" si="6"/>
        <v>0.5</v>
      </c>
      <c r="K9">
        <f t="shared" si="6"/>
        <v>0.5</v>
      </c>
      <c r="L9">
        <f t="shared" si="6"/>
        <v>0.5</v>
      </c>
      <c r="M9">
        <f t="shared" si="6"/>
        <v>0.5</v>
      </c>
      <c r="N9">
        <f t="shared" si="6"/>
        <v>0.5</v>
      </c>
      <c r="O9">
        <f t="shared" si="6"/>
        <v>0.5</v>
      </c>
      <c r="P9">
        <f t="shared" si="6"/>
        <v>0.5</v>
      </c>
      <c r="Q9">
        <f t="shared" si="6"/>
        <v>0.5</v>
      </c>
      <c r="R9">
        <f t="shared" si="6"/>
        <v>0.5</v>
      </c>
      <c r="S9">
        <f t="shared" si="6"/>
        <v>0.5</v>
      </c>
      <c r="T9">
        <f t="shared" si="6"/>
        <v>0.5</v>
      </c>
      <c r="U9">
        <f t="shared" si="6"/>
        <v>0.5</v>
      </c>
      <c r="V9">
        <f t="shared" si="6"/>
        <v>0.5</v>
      </c>
      <c r="W9">
        <f t="shared" si="6"/>
        <v>0.5</v>
      </c>
      <c r="X9">
        <f t="shared" si="6"/>
        <v>0.5</v>
      </c>
      <c r="Y9">
        <f t="shared" si="6"/>
        <v>0.5</v>
      </c>
      <c r="Z9">
        <f t="shared" si="6"/>
        <v>0.5</v>
      </c>
      <c r="AA9">
        <f t="shared" si="6"/>
        <v>0.5</v>
      </c>
      <c r="AB9">
        <f t="shared" si="6"/>
        <v>0.5</v>
      </c>
      <c r="AC9">
        <f t="shared" si="6"/>
        <v>0.5</v>
      </c>
      <c r="AD9">
        <f t="shared" si="6"/>
        <v>0.5</v>
      </c>
      <c r="AE9">
        <f t="shared" si="6"/>
        <v>0.5</v>
      </c>
      <c r="AF9">
        <f t="shared" si="6"/>
        <v>0.5</v>
      </c>
      <c r="AG9">
        <f t="shared" si="6"/>
        <v>0.5</v>
      </c>
      <c r="AH9">
        <f t="shared" si="6"/>
        <v>0.5</v>
      </c>
      <c r="AI9">
        <f t="shared" si="6"/>
        <v>0.5</v>
      </c>
      <c r="AJ9">
        <f t="shared" si="6"/>
        <v>0.5</v>
      </c>
      <c r="AK9">
        <f t="shared" si="6"/>
        <v>0.5</v>
      </c>
      <c r="AL9">
        <f t="shared" si="6"/>
        <v>0.5</v>
      </c>
      <c r="AM9">
        <f t="shared" si="6"/>
        <v>0.5</v>
      </c>
      <c r="AN9">
        <f t="shared" si="6"/>
        <v>0.5</v>
      </c>
    </row>
    <row r="10" spans="1:40" x14ac:dyDescent="0.2">
      <c r="A10" t="s">
        <v>7</v>
      </c>
      <c r="B10">
        <v>12338.16</v>
      </c>
      <c r="C10">
        <v>12421.636</v>
      </c>
      <c r="D10">
        <v>12506.13</v>
      </c>
      <c r="E10">
        <v>18416.637999999999</v>
      </c>
      <c r="F10">
        <v>189056.85200000001</v>
      </c>
      <c r="G10">
        <v>17073.896000000001</v>
      </c>
      <c r="H10">
        <v>19101.752</v>
      </c>
      <c r="I10">
        <v>5778.1679999999997</v>
      </c>
      <c r="J10">
        <v>5563.37</v>
      </c>
      <c r="K10">
        <v>10962.842000000001</v>
      </c>
      <c r="L10">
        <v>9497.94</v>
      </c>
      <c r="M10">
        <v>4385.5439999999999</v>
      </c>
      <c r="N10">
        <v>10536.3</v>
      </c>
      <c r="O10">
        <v>15855.35</v>
      </c>
      <c r="P10">
        <v>17163.48</v>
      </c>
      <c r="Q10" t="s">
        <v>49</v>
      </c>
      <c r="R10">
        <v>16313.45</v>
      </c>
      <c r="S10">
        <v>6638.3779999999997</v>
      </c>
      <c r="T10">
        <v>11046.317999999999</v>
      </c>
      <c r="U10">
        <v>6567.1180000000004</v>
      </c>
      <c r="V10">
        <v>24459.486000000001</v>
      </c>
      <c r="W10">
        <v>7615.6580000000004</v>
      </c>
      <c r="X10" t="s">
        <v>49</v>
      </c>
      <c r="Y10">
        <v>5949.192</v>
      </c>
      <c r="Z10">
        <v>7816.2039999999997</v>
      </c>
      <c r="AA10">
        <v>21763.822</v>
      </c>
      <c r="AB10">
        <v>16124.102000000001</v>
      </c>
      <c r="AC10">
        <v>17138.03</v>
      </c>
      <c r="AD10">
        <v>7411.04</v>
      </c>
      <c r="AE10">
        <v>13085.371999999999</v>
      </c>
      <c r="AF10">
        <v>17685.714</v>
      </c>
      <c r="AG10">
        <v>14255.054</v>
      </c>
      <c r="AH10">
        <v>52703.896000000001</v>
      </c>
      <c r="AI10" t="s">
        <v>49</v>
      </c>
      <c r="AJ10">
        <v>13104.714</v>
      </c>
      <c r="AK10">
        <v>10849.843999999999</v>
      </c>
      <c r="AL10">
        <v>8737.4940000000006</v>
      </c>
      <c r="AM10">
        <v>4489.38</v>
      </c>
      <c r="AN10">
        <v>9168.1080000000002</v>
      </c>
    </row>
    <row r="11" spans="1:40" x14ac:dyDescent="0.2">
      <c r="A11" t="s">
        <v>8</v>
      </c>
      <c r="B11">
        <f>B2/B3</f>
        <v>196.4150246065864</v>
      </c>
      <c r="C11">
        <f t="shared" ref="C11:AN11" si="7">C2/C3</f>
        <v>219.82611630223201</v>
      </c>
      <c r="D11">
        <f t="shared" si="7"/>
        <v>193.6330423560286</v>
      </c>
      <c r="E11">
        <f t="shared" si="7"/>
        <v>405.52461312428397</v>
      </c>
      <c r="F11">
        <f t="shared" si="7"/>
        <v>334.48351292763601</v>
      </c>
      <c r="G11">
        <f t="shared" si="7"/>
        <v>195.59683390363861</v>
      </c>
      <c r="H11">
        <f t="shared" si="7"/>
        <v>279.62880054143801</v>
      </c>
      <c r="I11">
        <f t="shared" si="7"/>
        <v>227.78846167158801</v>
      </c>
      <c r="J11">
        <f t="shared" si="7"/>
        <v>109.14248018736841</v>
      </c>
      <c r="K11">
        <f t="shared" si="7"/>
        <v>312.92980415114999</v>
      </c>
      <c r="L11">
        <f t="shared" si="7"/>
        <v>244.43195050716199</v>
      </c>
      <c r="M11">
        <f t="shared" si="7"/>
        <v>254.92846497492599</v>
      </c>
      <c r="N11">
        <f t="shared" si="7"/>
        <v>172.37550183650799</v>
      </c>
      <c r="O11">
        <f t="shared" si="7"/>
        <v>248.35780982444399</v>
      </c>
      <c r="P11">
        <f t="shared" si="7"/>
        <v>175.83846632501101</v>
      </c>
      <c r="Q11" t="e">
        <f t="shared" si="7"/>
        <v>#VALUE!</v>
      </c>
      <c r="R11">
        <f t="shared" si="7"/>
        <v>569.027397638146</v>
      </c>
      <c r="S11">
        <f t="shared" si="7"/>
        <v>577.30969824255203</v>
      </c>
      <c r="T11">
        <f t="shared" si="7"/>
        <v>237.32794945790999</v>
      </c>
      <c r="U11">
        <f t="shared" si="7"/>
        <v>76.959177526580206</v>
      </c>
      <c r="V11">
        <f t="shared" si="7"/>
        <v>268.61562013200199</v>
      </c>
      <c r="W11">
        <f t="shared" si="7"/>
        <v>293.84197662237398</v>
      </c>
      <c r="X11" t="e">
        <f t="shared" si="7"/>
        <v>#VALUE!</v>
      </c>
      <c r="Y11">
        <f t="shared" si="7"/>
        <v>305.28515468991401</v>
      </c>
      <c r="Z11">
        <f t="shared" si="7"/>
        <v>90.478702961181597</v>
      </c>
      <c r="AA11">
        <f t="shared" si="7"/>
        <v>282.76283457932999</v>
      </c>
      <c r="AB11">
        <f t="shared" si="7"/>
        <v>224.83112547911199</v>
      </c>
      <c r="AC11">
        <f t="shared" si="7"/>
        <v>323.96955776130602</v>
      </c>
      <c r="AD11">
        <f t="shared" si="7"/>
        <v>163.62076037911001</v>
      </c>
      <c r="AE11">
        <f t="shared" si="7"/>
        <v>307.19799177279799</v>
      </c>
      <c r="AF11">
        <f t="shared" si="7"/>
        <v>307.87561078958998</v>
      </c>
      <c r="AG11">
        <f t="shared" si="7"/>
        <v>141.69009812239219</v>
      </c>
      <c r="AH11">
        <f t="shared" si="7"/>
        <v>149.19200660232019</v>
      </c>
      <c r="AI11" t="e">
        <f t="shared" si="7"/>
        <v>#VALUE!</v>
      </c>
      <c r="AJ11">
        <f t="shared" si="7"/>
        <v>562.82037135644396</v>
      </c>
      <c r="AK11">
        <f t="shared" si="7"/>
        <v>232.74067350645799</v>
      </c>
      <c r="AL11">
        <f t="shared" si="7"/>
        <v>346.64401486284203</v>
      </c>
      <c r="AM11">
        <f t="shared" si="7"/>
        <v>179.80211075916941</v>
      </c>
      <c r="AN11">
        <f t="shared" si="7"/>
        <v>164.39596915743141</v>
      </c>
    </row>
    <row r="12" spans="1:40" x14ac:dyDescent="0.2">
      <c r="A12" t="s">
        <v>9</v>
      </c>
      <c r="B12">
        <f>B11/100000*B10</f>
        <v>24.233999999999998</v>
      </c>
      <c r="C12">
        <f t="shared" ref="C12:AN12" si="8">C11/100000*C10</f>
        <v>27.305999999999919</v>
      </c>
      <c r="D12">
        <f t="shared" si="8"/>
        <v>24.215999999999998</v>
      </c>
      <c r="E12">
        <f t="shared" si="8"/>
        <v>74.68399999999987</v>
      </c>
      <c r="F12">
        <f t="shared" si="8"/>
        <v>632.36400000000174</v>
      </c>
      <c r="G12">
        <f t="shared" si="8"/>
        <v>33.395999999999994</v>
      </c>
      <c r="H12">
        <f t="shared" si="8"/>
        <v>53.414000000000144</v>
      </c>
      <c r="I12">
        <f t="shared" si="8"/>
        <v>13.161999999999964</v>
      </c>
      <c r="J12">
        <f t="shared" si="8"/>
        <v>6.0719999999999983</v>
      </c>
      <c r="K12">
        <f t="shared" si="8"/>
        <v>34.306000000000019</v>
      </c>
      <c r="L12">
        <f t="shared" si="8"/>
        <v>23.215999999999941</v>
      </c>
      <c r="M12">
        <f t="shared" si="8"/>
        <v>11.179999999999968</v>
      </c>
      <c r="N12">
        <f t="shared" si="8"/>
        <v>18.161999999999988</v>
      </c>
      <c r="O12">
        <f t="shared" si="8"/>
        <v>39.377999999999986</v>
      </c>
      <c r="P12">
        <f t="shared" si="8"/>
        <v>30.18</v>
      </c>
      <c r="Q12" t="e">
        <f t="shared" si="8"/>
        <v>#VALUE!</v>
      </c>
      <c r="R12">
        <f t="shared" si="8"/>
        <v>92.828000000000131</v>
      </c>
      <c r="S12">
        <f t="shared" si="8"/>
        <v>38.323999999999963</v>
      </c>
      <c r="T12">
        <f t="shared" si="8"/>
        <v>26.216000000000012</v>
      </c>
      <c r="U12">
        <f t="shared" si="8"/>
        <v>5.0540000000000038</v>
      </c>
      <c r="V12">
        <f t="shared" si="8"/>
        <v>65.702000000000211</v>
      </c>
      <c r="W12">
        <f t="shared" si="8"/>
        <v>22.377999999999954</v>
      </c>
      <c r="X12" t="e">
        <f t="shared" si="8"/>
        <v>#VALUE!</v>
      </c>
      <c r="Y12">
        <f t="shared" si="8"/>
        <v>18.161999999999988</v>
      </c>
      <c r="Z12">
        <f t="shared" si="8"/>
        <v>7.0719999999999938</v>
      </c>
      <c r="AA12">
        <f t="shared" si="8"/>
        <v>61.539999999999829</v>
      </c>
      <c r="AB12">
        <f t="shared" si="8"/>
        <v>36.25200000000001</v>
      </c>
      <c r="AC12">
        <f t="shared" si="8"/>
        <v>55.521999999999949</v>
      </c>
      <c r="AD12">
        <f t="shared" si="8"/>
        <v>12.125999999999994</v>
      </c>
      <c r="AE12">
        <f t="shared" si="8"/>
        <v>40.198000000000008</v>
      </c>
      <c r="AF12">
        <f t="shared" si="8"/>
        <v>54.450000000000024</v>
      </c>
      <c r="AG12">
        <f t="shared" si="8"/>
        <v>20.19799999999999</v>
      </c>
      <c r="AH12">
        <f t="shared" si="8"/>
        <v>78.629999999999967</v>
      </c>
      <c r="AI12" t="e">
        <f t="shared" si="8"/>
        <v>#VALUE!</v>
      </c>
      <c r="AJ12">
        <f t="shared" si="8"/>
        <v>73.755999999999901</v>
      </c>
      <c r="AK12">
        <f t="shared" si="8"/>
        <v>25.252000000000024</v>
      </c>
      <c r="AL12">
        <f t="shared" si="8"/>
        <v>30.287999999999933</v>
      </c>
      <c r="AM12">
        <f t="shared" si="8"/>
        <v>8.0719999999999992</v>
      </c>
      <c r="AN12">
        <f t="shared" si="8"/>
        <v>15.072000000000001</v>
      </c>
    </row>
    <row r="13" spans="1:40" x14ac:dyDescent="0.2">
      <c r="A13" t="s">
        <v>47</v>
      </c>
      <c r="B13">
        <f>B12/B8*B4</f>
        <v>29.0808</v>
      </c>
      <c r="C13">
        <f t="shared" ref="C13:AN13" si="9">C12/C8*C4</f>
        <v>32.767199999999903</v>
      </c>
      <c r="D13">
        <f t="shared" si="9"/>
        <v>29.059199999999997</v>
      </c>
      <c r="E13">
        <f t="shared" si="9"/>
        <v>89.620799999999846</v>
      </c>
      <c r="F13">
        <f t="shared" si="9"/>
        <v>758.83680000000209</v>
      </c>
      <c r="G13">
        <f t="shared" si="9"/>
        <v>40.075199999999995</v>
      </c>
      <c r="H13">
        <f t="shared" si="9"/>
        <v>64.096800000000172</v>
      </c>
      <c r="I13">
        <f t="shared" si="9"/>
        <v>15.794399999999955</v>
      </c>
      <c r="J13">
        <f t="shared" si="9"/>
        <v>7.2863999999999987</v>
      </c>
      <c r="K13">
        <f t="shared" si="9"/>
        <v>41.167200000000022</v>
      </c>
      <c r="L13">
        <f t="shared" si="9"/>
        <v>27.859199999999927</v>
      </c>
      <c r="M13">
        <f t="shared" si="9"/>
        <v>13.415999999999961</v>
      </c>
      <c r="N13">
        <f t="shared" si="9"/>
        <v>21.794399999999985</v>
      </c>
      <c r="O13">
        <f t="shared" si="9"/>
        <v>47.253599999999985</v>
      </c>
      <c r="P13">
        <f t="shared" si="9"/>
        <v>36.216000000000001</v>
      </c>
      <c r="Q13" t="e">
        <f t="shared" si="9"/>
        <v>#VALUE!</v>
      </c>
      <c r="R13">
        <f t="shared" si="9"/>
        <v>111.39360000000016</v>
      </c>
      <c r="S13">
        <f t="shared" si="9"/>
        <v>45.988799999999955</v>
      </c>
      <c r="T13">
        <f t="shared" si="9"/>
        <v>31.459200000000013</v>
      </c>
      <c r="U13">
        <f t="shared" si="9"/>
        <v>6.0648000000000044</v>
      </c>
      <c r="V13">
        <f t="shared" si="9"/>
        <v>78.842400000000254</v>
      </c>
      <c r="W13">
        <f t="shared" si="9"/>
        <v>26.853599999999947</v>
      </c>
      <c r="X13" t="e">
        <f t="shared" si="9"/>
        <v>#VALUE!</v>
      </c>
      <c r="Y13">
        <f t="shared" si="9"/>
        <v>21.794399999999985</v>
      </c>
      <c r="Z13">
        <f t="shared" si="9"/>
        <v>8.4863999999999926</v>
      </c>
      <c r="AA13">
        <f t="shared" si="9"/>
        <v>73.847999999999786</v>
      </c>
      <c r="AB13">
        <f t="shared" si="9"/>
        <v>43.502400000000016</v>
      </c>
      <c r="AC13">
        <f t="shared" si="9"/>
        <v>66.626399999999947</v>
      </c>
      <c r="AD13">
        <f t="shared" si="9"/>
        <v>14.551199999999993</v>
      </c>
      <c r="AE13">
        <f t="shared" si="9"/>
        <v>48.237600000000015</v>
      </c>
      <c r="AF13">
        <f t="shared" si="9"/>
        <v>65.340000000000032</v>
      </c>
      <c r="AG13">
        <f t="shared" si="9"/>
        <v>24.23759999999999</v>
      </c>
      <c r="AH13">
        <f t="shared" si="9"/>
        <v>94.355999999999966</v>
      </c>
      <c r="AI13" t="e">
        <f t="shared" si="9"/>
        <v>#VALUE!</v>
      </c>
      <c r="AJ13">
        <f t="shared" si="9"/>
        <v>88.507199999999884</v>
      </c>
      <c r="AK13">
        <f t="shared" si="9"/>
        <v>30.302400000000027</v>
      </c>
      <c r="AL13">
        <f t="shared" si="9"/>
        <v>36.345599999999919</v>
      </c>
      <c r="AM13">
        <f t="shared" si="9"/>
        <v>9.686399999999999</v>
      </c>
      <c r="AN13">
        <f t="shared" si="9"/>
        <v>18.086400000000001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S33"/>
  <sheetViews>
    <sheetView topLeftCell="P1" workbookViewId="0">
      <selection activeCell="AS40" sqref="AS40"/>
    </sheetView>
  </sheetViews>
  <sheetFormatPr baseColWidth="10" defaultRowHeight="16" x14ac:dyDescent="0.2"/>
  <cols>
    <col min="2" max="2" width="41.6640625" customWidth="1"/>
    <col min="3" max="4" width="12.83203125" bestFit="1" customWidth="1"/>
  </cols>
  <sheetData>
    <row r="1" spans="1:41" ht="18" x14ac:dyDescent="0.2">
      <c r="A1" s="7" t="s">
        <v>46</v>
      </c>
      <c r="B1" s="7"/>
      <c r="C1" s="3"/>
    </row>
    <row r="2" spans="1:41" x14ac:dyDescent="0.2">
      <c r="A2" s="4" t="s">
        <v>10</v>
      </c>
      <c r="B2" s="4" t="s">
        <v>11</v>
      </c>
      <c r="C2" t="str">
        <f>params_high!B1</f>
        <v>Ayodhyapuri</v>
      </c>
      <c r="D2" t="str">
        <f>params_high!C1</f>
        <v>Bachhyauli</v>
      </c>
      <c r="E2" t="str">
        <f>params_high!D1</f>
        <v>Bagauda</v>
      </c>
      <c r="F2" t="str">
        <f>params_high!E1</f>
        <v>Bhandara</v>
      </c>
      <c r="G2" t="str">
        <f>params_high!F1</f>
        <v>BharatpurN.P.</v>
      </c>
      <c r="H2" t="str">
        <f>params_high!G1</f>
        <v>Birendranagar</v>
      </c>
      <c r="I2" t="str">
        <f>params_high!H1</f>
        <v>Chainpur</v>
      </c>
      <c r="J2" t="str">
        <f>params_high!I1</f>
        <v>ChandiBhanjyang</v>
      </c>
      <c r="K2" t="str">
        <f>params_high!J1</f>
        <v>Dahakhani</v>
      </c>
      <c r="L2" t="str">
        <f>params_high!K1</f>
        <v>Darechok</v>
      </c>
      <c r="M2" t="str">
        <f>params_high!L1</f>
        <v>Dibyanagar</v>
      </c>
      <c r="N2" t="str">
        <f>params_high!M1</f>
        <v>Fulbari</v>
      </c>
      <c r="O2" t="str">
        <f>params_high!N1</f>
        <v>Gardi</v>
      </c>
      <c r="P2" t="str">
        <f>params_high!O1</f>
        <v>Gitanagar</v>
      </c>
      <c r="Q2" t="str">
        <f>params_high!P1</f>
        <v>Gunjanagar</v>
      </c>
      <c r="R2" t="str">
        <f>params_high!Q1</f>
        <v>Jagatpur</v>
      </c>
      <c r="S2" t="str">
        <f>params_high!R1</f>
        <v>Jutpani</v>
      </c>
      <c r="T2" t="str">
        <f>params_high!S1</f>
        <v>Kabilas</v>
      </c>
      <c r="U2" t="str">
        <f>params_high!T1</f>
        <v>Kathar</v>
      </c>
      <c r="V2" t="str">
        <f>params_high!U1</f>
        <v>Kaule</v>
      </c>
      <c r="W2" t="str">
        <f>params_high!V1</f>
        <v>Khairahani</v>
      </c>
      <c r="X2" t="str">
        <f>params_high!W1</f>
        <v>Korak</v>
      </c>
      <c r="Y2" t="str">
        <f>params_high!X1</f>
        <v>Kumroj</v>
      </c>
      <c r="Z2" t="str">
        <f>params_high!Y1</f>
        <v>Lothar</v>
      </c>
      <c r="AA2" t="str">
        <f>params_high!Z1</f>
        <v>MadiKalyanpur</v>
      </c>
      <c r="AB2" t="str">
        <f>params_high!AA1</f>
        <v>Mangalpur</v>
      </c>
      <c r="AC2" t="str">
        <f>params_high!AB1</f>
        <v>Meghauli</v>
      </c>
      <c r="AD2" t="str">
        <f>params_high!AC1</f>
        <v>Padampur</v>
      </c>
      <c r="AE2" t="str">
        <f>params_high!AD1</f>
        <v>Parbatipur</v>
      </c>
      <c r="AF2" t="str">
        <f>params_high!AE1</f>
        <v>Patihani</v>
      </c>
      <c r="AG2" t="str">
        <f>params_high!AF1</f>
        <v>Piple</v>
      </c>
      <c r="AH2" t="str">
        <f>params_high!AG1</f>
        <v>Pithuwa</v>
      </c>
      <c r="AI2" t="str">
        <f>params_high!AH1</f>
        <v>RatnanagarN.P.</v>
      </c>
      <c r="AJ2" t="str">
        <f>params_high!AI1</f>
        <v>Royal Chitawan Natio</v>
      </c>
      <c r="AK2" t="str">
        <f>params_high!AJ1</f>
        <v>Saradanagar</v>
      </c>
      <c r="AL2" t="str">
        <f>params_high!AK1</f>
        <v>Shaktikhor</v>
      </c>
      <c r="AM2" t="str">
        <f>params_high!AL1</f>
        <v>Sibanagar</v>
      </c>
      <c r="AN2" t="str">
        <f>params_high!AM1</f>
        <v>Siddi</v>
      </c>
      <c r="AO2" t="str">
        <f>params_high!AN1</f>
        <v>Sukranagar</v>
      </c>
    </row>
    <row r="3" spans="1:41" x14ac:dyDescent="0.2">
      <c r="A3" s="5" t="s">
        <v>12</v>
      </c>
      <c r="B3" s="5" t="s">
        <v>13</v>
      </c>
      <c r="C3" s="3">
        <f>params_high!B10</f>
        <v>12338.16</v>
      </c>
      <c r="D3" s="3">
        <f>params_high!C10</f>
        <v>12421.636</v>
      </c>
      <c r="E3" s="3">
        <f>params_high!D10</f>
        <v>12506.13</v>
      </c>
      <c r="F3" s="3">
        <f>params_high!E10</f>
        <v>18416.637999999999</v>
      </c>
      <c r="G3" s="3">
        <f>params_high!F10</f>
        <v>189056.85200000001</v>
      </c>
      <c r="H3" s="3">
        <f>params_high!G10</f>
        <v>17073.896000000001</v>
      </c>
      <c r="I3" s="3">
        <f>params_high!H10</f>
        <v>19101.752</v>
      </c>
      <c r="J3" s="3">
        <f>params_high!I10</f>
        <v>5778.1679999999997</v>
      </c>
      <c r="K3" s="3">
        <f>params_high!J10</f>
        <v>5563.37</v>
      </c>
      <c r="L3" s="3">
        <f>params_high!K10</f>
        <v>10962.842000000001</v>
      </c>
      <c r="M3" s="3">
        <f>params_high!L10</f>
        <v>9497.94</v>
      </c>
      <c r="N3" s="3">
        <f>params_high!M10</f>
        <v>4385.5439999999999</v>
      </c>
      <c r="O3" s="3">
        <f>params_high!N10</f>
        <v>10536.3</v>
      </c>
      <c r="P3" s="3">
        <f>params_high!O10</f>
        <v>15855.35</v>
      </c>
      <c r="Q3" s="3">
        <f>params_high!P10</f>
        <v>17163.48</v>
      </c>
      <c r="R3" s="3" t="str">
        <f>params_high!Q10</f>
        <v>NA</v>
      </c>
      <c r="S3" s="3">
        <f>params_high!R10</f>
        <v>16313.45</v>
      </c>
      <c r="T3" s="3">
        <f>params_high!S10</f>
        <v>6638.3779999999997</v>
      </c>
      <c r="U3" s="3">
        <f>params_high!T10</f>
        <v>11046.317999999999</v>
      </c>
      <c r="V3" s="3">
        <f>params_high!U10</f>
        <v>6567.1180000000004</v>
      </c>
      <c r="W3" s="3">
        <f>params_high!V10</f>
        <v>24459.486000000001</v>
      </c>
      <c r="X3" s="3">
        <f>params_high!W10</f>
        <v>7615.6580000000004</v>
      </c>
      <c r="Y3" s="3" t="str">
        <f>params_high!X10</f>
        <v>NA</v>
      </c>
      <c r="Z3" s="3">
        <f>params_high!Y10</f>
        <v>5949.192</v>
      </c>
      <c r="AA3" s="3">
        <f>params_high!Z10</f>
        <v>7816.2039999999997</v>
      </c>
      <c r="AB3" s="3">
        <f>params_high!AA10</f>
        <v>21763.822</v>
      </c>
      <c r="AC3" s="3">
        <f>params_high!AB10</f>
        <v>16124.102000000001</v>
      </c>
      <c r="AD3" s="3">
        <f>params_high!AC10</f>
        <v>17138.03</v>
      </c>
      <c r="AE3" s="3">
        <f>params_high!AD10</f>
        <v>7411.04</v>
      </c>
      <c r="AF3" s="3">
        <f>params_high!AE10</f>
        <v>13085.371999999999</v>
      </c>
      <c r="AG3" s="3">
        <f>params_high!AF10</f>
        <v>17685.714</v>
      </c>
      <c r="AH3" s="3">
        <f>params_high!AG10</f>
        <v>14255.054</v>
      </c>
      <c r="AI3" s="3">
        <f>params_high!AH10</f>
        <v>52703.896000000001</v>
      </c>
      <c r="AJ3" s="3" t="str">
        <f>params_high!AI10</f>
        <v>NA</v>
      </c>
      <c r="AK3" s="3">
        <f>params_high!AJ10</f>
        <v>13104.714</v>
      </c>
      <c r="AL3" s="3">
        <f>params_high!AK10</f>
        <v>10849.843999999999</v>
      </c>
      <c r="AM3" s="3">
        <f>params_high!AL10</f>
        <v>8737.4940000000006</v>
      </c>
      <c r="AN3" s="3">
        <f>params_high!AM10</f>
        <v>4489.38</v>
      </c>
      <c r="AO3" s="3">
        <f>params_high!AN10</f>
        <v>9168.1080000000002</v>
      </c>
    </row>
    <row r="4" spans="1:41" x14ac:dyDescent="0.2">
      <c r="A4" s="5" t="s">
        <v>14</v>
      </c>
      <c r="B4" s="5" t="s">
        <v>15</v>
      </c>
      <c r="C4" s="3">
        <f>C30</f>
        <v>5.3142566538787661E-4</v>
      </c>
      <c r="D4" s="3">
        <f t="shared" ref="D4:AO4" si="0">D30</f>
        <v>5.4939444426622356E-4</v>
      </c>
      <c r="E4" s="3">
        <f t="shared" si="0"/>
        <v>5.2170283641092812E-4</v>
      </c>
      <c r="F4" s="3">
        <f t="shared" si="0"/>
        <v>4.6485242997655493E-4</v>
      </c>
      <c r="G4" s="3">
        <f t="shared" si="0"/>
        <v>4.2222582190893161E-5</v>
      </c>
      <c r="H4" s="3">
        <f t="shared" si="0"/>
        <v>3.834694163184541E-4</v>
      </c>
      <c r="I4" s="3">
        <f t="shared" si="0"/>
        <v>3.9068705155415403E-4</v>
      </c>
      <c r="J4" s="3">
        <f t="shared" si="0"/>
        <v>1.1964587560598812E-3</v>
      </c>
      <c r="K4" s="3">
        <f t="shared" si="0"/>
        <v>9.9113291848708222E-4</v>
      </c>
      <c r="L4" s="3">
        <f t="shared" si="0"/>
        <v>7.1022293897443493E-4</v>
      </c>
      <c r="M4" s="3">
        <f t="shared" si="0"/>
        <v>7.4706358778811968E-4</v>
      </c>
      <c r="N4" s="3">
        <f t="shared" si="0"/>
        <v>1.6435225067604267E-3</v>
      </c>
      <c r="O4" s="3">
        <f t="shared" si="0"/>
        <v>5.9549750446080761E-4</v>
      </c>
      <c r="P4" s="3">
        <f t="shared" si="0"/>
        <v>4.5018094204943374E-4</v>
      </c>
      <c r="Q4" s="3">
        <f t="shared" si="0"/>
        <v>3.6795709188804429E-4</v>
      </c>
      <c r="R4" s="3" t="s">
        <v>49</v>
      </c>
      <c r="S4" s="3">
        <f t="shared" si="0"/>
        <v>5.8592017469353034E-4</v>
      </c>
      <c r="T4" s="3">
        <f t="shared" si="0"/>
        <v>1.445994428043597E-3</v>
      </c>
      <c r="U4" s="3">
        <f t="shared" si="0"/>
        <v>6.3536303206115691E-4</v>
      </c>
      <c r="V4" s="3">
        <f t="shared" si="0"/>
        <v>7.8143849587143188E-4</v>
      </c>
      <c r="W4" s="3">
        <f t="shared" si="0"/>
        <v>3.0052373003637225E-4</v>
      </c>
      <c r="X4" s="3">
        <f t="shared" si="0"/>
        <v>9.9843146508383964E-4</v>
      </c>
      <c r="Y4" s="3" t="s">
        <v>49</v>
      </c>
      <c r="Z4" s="3">
        <f t="shared" si="0"/>
        <v>1.2966435788274982E-3</v>
      </c>
      <c r="AA4" s="3">
        <f t="shared" si="0"/>
        <v>6.7694533108905448E-4</v>
      </c>
      <c r="AB4" s="3">
        <f t="shared" si="0"/>
        <v>3.4434441130753546E-4</v>
      </c>
      <c r="AC4" s="3">
        <f t="shared" si="0"/>
        <v>4.2671694761383066E-4</v>
      </c>
      <c r="AD4" s="3">
        <f t="shared" si="0"/>
        <v>4.6025797512845394E-4</v>
      </c>
      <c r="AE4" s="3">
        <f t="shared" si="0"/>
        <v>8.3254192413167853E-4</v>
      </c>
      <c r="AF4" s="3">
        <f t="shared" si="0"/>
        <v>5.9089925931520623E-4</v>
      </c>
      <c r="AG4" s="3">
        <f t="shared" si="0"/>
        <v>4.3755931618896289E-4</v>
      </c>
      <c r="AH4" s="3">
        <f t="shared" si="0"/>
        <v>4.1434239283788212E-4</v>
      </c>
      <c r="AI4" s="3">
        <f t="shared" si="0"/>
        <v>1.1378424219484848E-4</v>
      </c>
      <c r="AJ4" s="3" t="s">
        <v>49</v>
      </c>
      <c r="AK4" s="3">
        <f t="shared" si="0"/>
        <v>7.2701842261144005E-4</v>
      </c>
      <c r="AL4" s="3">
        <f t="shared" si="0"/>
        <v>6.422304502226243E-4</v>
      </c>
      <c r="AM4" s="3">
        <f t="shared" si="0"/>
        <v>9.2576630942424888E-4</v>
      </c>
      <c r="AN4" s="3">
        <f t="shared" si="0"/>
        <v>1.4171892957735477E-3</v>
      </c>
      <c r="AO4" s="3">
        <f t="shared" si="0"/>
        <v>6.7399570484290099E-4</v>
      </c>
    </row>
    <row r="5" spans="1:41" x14ac:dyDescent="0.2">
      <c r="A5" s="5" t="s">
        <v>16</v>
      </c>
      <c r="B5" s="5" t="s">
        <v>17</v>
      </c>
      <c r="C5" s="3">
        <f>params_high!B6</f>
        <v>1E-3</v>
      </c>
      <c r="D5" s="3">
        <f>$C5</f>
        <v>1E-3</v>
      </c>
      <c r="E5" s="3">
        <f t="shared" ref="E5:AO10" si="1">$C5</f>
        <v>1E-3</v>
      </c>
      <c r="F5" s="3">
        <f t="shared" si="1"/>
        <v>1E-3</v>
      </c>
      <c r="G5" s="3">
        <f t="shared" si="1"/>
        <v>1E-3</v>
      </c>
      <c r="H5" s="3">
        <f t="shared" si="1"/>
        <v>1E-3</v>
      </c>
      <c r="I5" s="3">
        <f t="shared" si="1"/>
        <v>1E-3</v>
      </c>
      <c r="J5" s="3">
        <f t="shared" si="1"/>
        <v>1E-3</v>
      </c>
      <c r="K5" s="3">
        <f t="shared" si="1"/>
        <v>1E-3</v>
      </c>
      <c r="L5" s="3">
        <f t="shared" si="1"/>
        <v>1E-3</v>
      </c>
      <c r="M5" s="3">
        <f t="shared" si="1"/>
        <v>1E-3</v>
      </c>
      <c r="N5" s="3">
        <f t="shared" si="1"/>
        <v>1E-3</v>
      </c>
      <c r="O5" s="3">
        <f t="shared" si="1"/>
        <v>1E-3</v>
      </c>
      <c r="P5" s="3">
        <f t="shared" si="1"/>
        <v>1E-3</v>
      </c>
      <c r="Q5" s="3">
        <f t="shared" si="1"/>
        <v>1E-3</v>
      </c>
      <c r="R5" s="3">
        <f t="shared" si="1"/>
        <v>1E-3</v>
      </c>
      <c r="S5" s="3">
        <f t="shared" si="1"/>
        <v>1E-3</v>
      </c>
      <c r="T5" s="3">
        <f t="shared" si="1"/>
        <v>1E-3</v>
      </c>
      <c r="U5" s="3">
        <f t="shared" si="1"/>
        <v>1E-3</v>
      </c>
      <c r="V5" s="3">
        <f t="shared" si="1"/>
        <v>1E-3</v>
      </c>
      <c r="W5" s="3">
        <f t="shared" si="1"/>
        <v>1E-3</v>
      </c>
      <c r="X5" s="3">
        <f t="shared" si="1"/>
        <v>1E-3</v>
      </c>
      <c r="Y5" s="3">
        <f t="shared" si="1"/>
        <v>1E-3</v>
      </c>
      <c r="Z5" s="3">
        <f t="shared" si="1"/>
        <v>1E-3</v>
      </c>
      <c r="AA5" s="3">
        <f t="shared" si="1"/>
        <v>1E-3</v>
      </c>
      <c r="AB5" s="3">
        <f t="shared" si="1"/>
        <v>1E-3</v>
      </c>
      <c r="AC5" s="3">
        <f t="shared" si="1"/>
        <v>1E-3</v>
      </c>
      <c r="AD5" s="3">
        <f t="shared" si="1"/>
        <v>1E-3</v>
      </c>
      <c r="AE5" s="3">
        <f t="shared" si="1"/>
        <v>1E-3</v>
      </c>
      <c r="AF5" s="3">
        <f t="shared" si="1"/>
        <v>1E-3</v>
      </c>
      <c r="AG5" s="3">
        <f t="shared" si="1"/>
        <v>1E-3</v>
      </c>
      <c r="AH5" s="3">
        <f t="shared" si="1"/>
        <v>1E-3</v>
      </c>
      <c r="AI5" s="3">
        <f t="shared" si="1"/>
        <v>1E-3</v>
      </c>
      <c r="AJ5" s="3">
        <f t="shared" si="1"/>
        <v>1E-3</v>
      </c>
      <c r="AK5" s="3">
        <f t="shared" si="1"/>
        <v>1E-3</v>
      </c>
      <c r="AL5" s="3">
        <f t="shared" si="1"/>
        <v>1E-3</v>
      </c>
      <c r="AM5" s="3">
        <f t="shared" si="1"/>
        <v>1E-3</v>
      </c>
      <c r="AN5" s="3">
        <f t="shared" si="1"/>
        <v>1E-3</v>
      </c>
      <c r="AO5" s="3">
        <f t="shared" si="1"/>
        <v>1E-3</v>
      </c>
    </row>
    <row r="6" spans="1:41" x14ac:dyDescent="0.2">
      <c r="A6" s="5" t="s">
        <v>18</v>
      </c>
      <c r="B6" s="5" t="s">
        <v>19</v>
      </c>
      <c r="C6" s="3">
        <f>params_high!B5</f>
        <v>0.125</v>
      </c>
      <c r="D6" s="3">
        <f t="shared" ref="D6:S11" si="2">$C6</f>
        <v>0.125</v>
      </c>
      <c r="E6" s="3">
        <f t="shared" si="2"/>
        <v>0.125</v>
      </c>
      <c r="F6" s="3">
        <f t="shared" si="2"/>
        <v>0.125</v>
      </c>
      <c r="G6" s="3">
        <f t="shared" si="2"/>
        <v>0.125</v>
      </c>
      <c r="H6" s="3">
        <f t="shared" si="2"/>
        <v>0.125</v>
      </c>
      <c r="I6" s="3">
        <f t="shared" si="2"/>
        <v>0.125</v>
      </c>
      <c r="J6" s="3">
        <f t="shared" si="2"/>
        <v>0.125</v>
      </c>
      <c r="K6" s="3">
        <f t="shared" si="2"/>
        <v>0.125</v>
      </c>
      <c r="L6" s="3">
        <f t="shared" si="2"/>
        <v>0.125</v>
      </c>
      <c r="M6" s="3">
        <f t="shared" si="2"/>
        <v>0.125</v>
      </c>
      <c r="N6" s="3">
        <f t="shared" si="2"/>
        <v>0.125</v>
      </c>
      <c r="O6" s="3">
        <f t="shared" si="2"/>
        <v>0.125</v>
      </c>
      <c r="P6" s="3">
        <f t="shared" si="2"/>
        <v>0.125</v>
      </c>
      <c r="Q6" s="3">
        <f t="shared" si="2"/>
        <v>0.125</v>
      </c>
      <c r="R6" s="3">
        <f t="shared" si="2"/>
        <v>0.125</v>
      </c>
      <c r="S6" s="3">
        <f t="shared" si="2"/>
        <v>0.125</v>
      </c>
      <c r="T6" s="3">
        <f t="shared" si="1"/>
        <v>0.125</v>
      </c>
      <c r="U6" s="3">
        <f t="shared" si="1"/>
        <v>0.125</v>
      </c>
      <c r="V6" s="3">
        <f t="shared" si="1"/>
        <v>0.125</v>
      </c>
      <c r="W6" s="3">
        <f t="shared" si="1"/>
        <v>0.125</v>
      </c>
      <c r="X6" s="3">
        <f t="shared" si="1"/>
        <v>0.125</v>
      </c>
      <c r="Y6" s="3">
        <f t="shared" si="1"/>
        <v>0.125</v>
      </c>
      <c r="Z6" s="3">
        <f t="shared" si="1"/>
        <v>0.125</v>
      </c>
      <c r="AA6" s="3">
        <f t="shared" si="1"/>
        <v>0.125</v>
      </c>
      <c r="AB6" s="3">
        <f t="shared" si="1"/>
        <v>0.125</v>
      </c>
      <c r="AC6" s="3">
        <f t="shared" si="1"/>
        <v>0.125</v>
      </c>
      <c r="AD6" s="3">
        <f t="shared" si="1"/>
        <v>0.125</v>
      </c>
      <c r="AE6" s="3">
        <f t="shared" si="1"/>
        <v>0.125</v>
      </c>
      <c r="AF6" s="3">
        <f t="shared" si="1"/>
        <v>0.125</v>
      </c>
      <c r="AG6" s="3">
        <f t="shared" si="1"/>
        <v>0.125</v>
      </c>
      <c r="AH6" s="3">
        <f t="shared" si="1"/>
        <v>0.125</v>
      </c>
      <c r="AI6" s="3">
        <f t="shared" si="1"/>
        <v>0.125</v>
      </c>
      <c r="AJ6" s="3">
        <f t="shared" si="1"/>
        <v>0.125</v>
      </c>
      <c r="AK6" s="3">
        <f t="shared" si="1"/>
        <v>0.125</v>
      </c>
      <c r="AL6" s="3">
        <f t="shared" si="1"/>
        <v>0.125</v>
      </c>
      <c r="AM6" s="3">
        <f t="shared" si="1"/>
        <v>0.125</v>
      </c>
      <c r="AN6" s="3">
        <f t="shared" si="1"/>
        <v>0.125</v>
      </c>
      <c r="AO6" s="3">
        <f t="shared" si="1"/>
        <v>0.125</v>
      </c>
    </row>
    <row r="7" spans="1:41" x14ac:dyDescent="0.2">
      <c r="A7" s="5" t="s">
        <v>20</v>
      </c>
      <c r="B7" s="5" t="s">
        <v>21</v>
      </c>
      <c r="C7" s="3">
        <f>1/70</f>
        <v>1.4285714285714285E-2</v>
      </c>
      <c r="D7" s="3">
        <f t="shared" si="2"/>
        <v>1.4285714285714285E-2</v>
      </c>
      <c r="E7" s="3">
        <f t="shared" si="1"/>
        <v>1.4285714285714285E-2</v>
      </c>
      <c r="F7" s="3">
        <f t="shared" si="1"/>
        <v>1.4285714285714285E-2</v>
      </c>
      <c r="G7" s="3">
        <f t="shared" si="1"/>
        <v>1.4285714285714285E-2</v>
      </c>
      <c r="H7" s="3">
        <f t="shared" si="1"/>
        <v>1.4285714285714285E-2</v>
      </c>
      <c r="I7" s="3">
        <f t="shared" si="1"/>
        <v>1.4285714285714285E-2</v>
      </c>
      <c r="J7" s="3">
        <f t="shared" si="1"/>
        <v>1.4285714285714285E-2</v>
      </c>
      <c r="K7" s="3">
        <f t="shared" si="1"/>
        <v>1.4285714285714285E-2</v>
      </c>
      <c r="L7" s="3">
        <f t="shared" si="1"/>
        <v>1.4285714285714285E-2</v>
      </c>
      <c r="M7" s="3">
        <f t="shared" si="1"/>
        <v>1.4285714285714285E-2</v>
      </c>
      <c r="N7" s="3">
        <f t="shared" si="1"/>
        <v>1.4285714285714285E-2</v>
      </c>
      <c r="O7" s="3">
        <f t="shared" si="1"/>
        <v>1.4285714285714285E-2</v>
      </c>
      <c r="P7" s="3">
        <f t="shared" si="1"/>
        <v>1.4285714285714285E-2</v>
      </c>
      <c r="Q7" s="3">
        <f t="shared" si="1"/>
        <v>1.4285714285714285E-2</v>
      </c>
      <c r="R7" s="3">
        <f t="shared" si="1"/>
        <v>1.4285714285714285E-2</v>
      </c>
      <c r="S7" s="3">
        <f t="shared" si="1"/>
        <v>1.4285714285714285E-2</v>
      </c>
      <c r="T7" s="3">
        <f t="shared" si="1"/>
        <v>1.4285714285714285E-2</v>
      </c>
      <c r="U7" s="3">
        <f t="shared" si="1"/>
        <v>1.4285714285714285E-2</v>
      </c>
      <c r="V7" s="3">
        <f t="shared" si="1"/>
        <v>1.4285714285714285E-2</v>
      </c>
      <c r="W7" s="3">
        <f t="shared" si="1"/>
        <v>1.4285714285714285E-2</v>
      </c>
      <c r="X7" s="3">
        <f t="shared" si="1"/>
        <v>1.4285714285714285E-2</v>
      </c>
      <c r="Y7" s="3">
        <f t="shared" si="1"/>
        <v>1.4285714285714285E-2</v>
      </c>
      <c r="Z7" s="3">
        <f t="shared" si="1"/>
        <v>1.4285714285714285E-2</v>
      </c>
      <c r="AA7" s="3">
        <f t="shared" si="1"/>
        <v>1.4285714285714285E-2</v>
      </c>
      <c r="AB7" s="3">
        <f t="shared" si="1"/>
        <v>1.4285714285714285E-2</v>
      </c>
      <c r="AC7" s="3">
        <f t="shared" si="1"/>
        <v>1.4285714285714285E-2</v>
      </c>
      <c r="AD7" s="3">
        <f t="shared" si="1"/>
        <v>1.4285714285714285E-2</v>
      </c>
      <c r="AE7" s="3">
        <f t="shared" si="1"/>
        <v>1.4285714285714285E-2</v>
      </c>
      <c r="AF7" s="3">
        <f t="shared" si="1"/>
        <v>1.4285714285714285E-2</v>
      </c>
      <c r="AG7" s="3">
        <f t="shared" si="1"/>
        <v>1.4285714285714285E-2</v>
      </c>
      <c r="AH7" s="3">
        <f t="shared" si="1"/>
        <v>1.4285714285714285E-2</v>
      </c>
      <c r="AI7" s="3">
        <f t="shared" si="1"/>
        <v>1.4285714285714285E-2</v>
      </c>
      <c r="AJ7" s="3">
        <f t="shared" si="1"/>
        <v>1.4285714285714285E-2</v>
      </c>
      <c r="AK7" s="3">
        <f t="shared" si="1"/>
        <v>1.4285714285714285E-2</v>
      </c>
      <c r="AL7" s="3">
        <f t="shared" si="1"/>
        <v>1.4285714285714285E-2</v>
      </c>
      <c r="AM7" s="3">
        <f t="shared" si="1"/>
        <v>1.4285714285714285E-2</v>
      </c>
      <c r="AN7" s="3">
        <f t="shared" si="1"/>
        <v>1.4285714285714285E-2</v>
      </c>
      <c r="AO7" s="3">
        <f t="shared" si="1"/>
        <v>1.4285714285714285E-2</v>
      </c>
    </row>
    <row r="8" spans="1:41" x14ac:dyDescent="0.2">
      <c r="A8" s="5" t="s">
        <v>22</v>
      </c>
      <c r="B8" s="5" t="s">
        <v>23</v>
      </c>
      <c r="C8" s="3">
        <f>params_high!B7</f>
        <v>0.15</v>
      </c>
      <c r="D8" s="3">
        <f t="shared" si="2"/>
        <v>0.15</v>
      </c>
      <c r="E8" s="3">
        <f t="shared" si="1"/>
        <v>0.15</v>
      </c>
      <c r="F8" s="3">
        <f t="shared" si="1"/>
        <v>0.15</v>
      </c>
      <c r="G8" s="3">
        <f t="shared" si="1"/>
        <v>0.15</v>
      </c>
      <c r="H8" s="3">
        <f t="shared" si="1"/>
        <v>0.15</v>
      </c>
      <c r="I8" s="3">
        <f t="shared" si="1"/>
        <v>0.15</v>
      </c>
      <c r="J8" s="3">
        <f t="shared" si="1"/>
        <v>0.15</v>
      </c>
      <c r="K8" s="3">
        <f t="shared" si="1"/>
        <v>0.15</v>
      </c>
      <c r="L8" s="3">
        <f t="shared" si="1"/>
        <v>0.15</v>
      </c>
      <c r="M8" s="3">
        <f t="shared" si="1"/>
        <v>0.15</v>
      </c>
      <c r="N8" s="3">
        <f t="shared" si="1"/>
        <v>0.15</v>
      </c>
      <c r="O8" s="3">
        <f t="shared" si="1"/>
        <v>0.15</v>
      </c>
      <c r="P8" s="3">
        <f t="shared" si="1"/>
        <v>0.15</v>
      </c>
      <c r="Q8" s="3">
        <f t="shared" si="1"/>
        <v>0.15</v>
      </c>
      <c r="R8" s="3">
        <f t="shared" si="1"/>
        <v>0.15</v>
      </c>
      <c r="S8" s="3">
        <f t="shared" si="1"/>
        <v>0.15</v>
      </c>
      <c r="T8" s="3">
        <f t="shared" si="1"/>
        <v>0.15</v>
      </c>
      <c r="U8" s="3">
        <f t="shared" si="1"/>
        <v>0.15</v>
      </c>
      <c r="V8" s="3">
        <f t="shared" si="1"/>
        <v>0.15</v>
      </c>
      <c r="W8" s="3">
        <f t="shared" si="1"/>
        <v>0.15</v>
      </c>
      <c r="X8" s="3">
        <f t="shared" si="1"/>
        <v>0.15</v>
      </c>
      <c r="Y8" s="3">
        <f t="shared" si="1"/>
        <v>0.15</v>
      </c>
      <c r="Z8" s="3">
        <f t="shared" si="1"/>
        <v>0.15</v>
      </c>
      <c r="AA8" s="3">
        <f t="shared" si="1"/>
        <v>0.15</v>
      </c>
      <c r="AB8" s="3">
        <f t="shared" si="1"/>
        <v>0.15</v>
      </c>
      <c r="AC8" s="3">
        <f t="shared" si="1"/>
        <v>0.15</v>
      </c>
      <c r="AD8" s="3">
        <f t="shared" si="1"/>
        <v>0.15</v>
      </c>
      <c r="AE8" s="3">
        <f t="shared" si="1"/>
        <v>0.15</v>
      </c>
      <c r="AF8" s="3">
        <f t="shared" si="1"/>
        <v>0.15</v>
      </c>
      <c r="AG8" s="3">
        <f t="shared" si="1"/>
        <v>0.15</v>
      </c>
      <c r="AH8" s="3">
        <f t="shared" si="1"/>
        <v>0.15</v>
      </c>
      <c r="AI8" s="3">
        <f t="shared" si="1"/>
        <v>0.15</v>
      </c>
      <c r="AJ8" s="3">
        <f t="shared" si="1"/>
        <v>0.15</v>
      </c>
      <c r="AK8" s="3">
        <f t="shared" si="1"/>
        <v>0.15</v>
      </c>
      <c r="AL8" s="3">
        <f t="shared" si="1"/>
        <v>0.15</v>
      </c>
      <c r="AM8" s="3">
        <f t="shared" si="1"/>
        <v>0.15</v>
      </c>
      <c r="AN8" s="3">
        <f t="shared" si="1"/>
        <v>0.15</v>
      </c>
      <c r="AO8" s="3">
        <f t="shared" si="1"/>
        <v>0.15</v>
      </c>
    </row>
    <row r="9" spans="1:41" x14ac:dyDescent="0.2">
      <c r="A9" s="5" t="s">
        <v>24</v>
      </c>
      <c r="B9" s="5" t="s">
        <v>25</v>
      </c>
      <c r="C9" s="3">
        <f>params_high!B8</f>
        <v>0.75</v>
      </c>
      <c r="D9" s="3">
        <f t="shared" si="2"/>
        <v>0.75</v>
      </c>
      <c r="E9" s="3">
        <f t="shared" si="1"/>
        <v>0.75</v>
      </c>
      <c r="F9" s="3">
        <f t="shared" si="1"/>
        <v>0.75</v>
      </c>
      <c r="G9" s="3">
        <f t="shared" si="1"/>
        <v>0.75</v>
      </c>
      <c r="H9" s="3">
        <f t="shared" si="1"/>
        <v>0.75</v>
      </c>
      <c r="I9" s="3">
        <f t="shared" si="1"/>
        <v>0.75</v>
      </c>
      <c r="J9" s="3">
        <f t="shared" si="1"/>
        <v>0.75</v>
      </c>
      <c r="K9" s="3">
        <f t="shared" si="1"/>
        <v>0.75</v>
      </c>
      <c r="L9" s="3">
        <f t="shared" si="1"/>
        <v>0.75</v>
      </c>
      <c r="M9" s="3">
        <f t="shared" si="1"/>
        <v>0.75</v>
      </c>
      <c r="N9" s="3">
        <f t="shared" si="1"/>
        <v>0.75</v>
      </c>
      <c r="O9" s="3">
        <f t="shared" si="1"/>
        <v>0.75</v>
      </c>
      <c r="P9" s="3">
        <f t="shared" si="1"/>
        <v>0.75</v>
      </c>
      <c r="Q9" s="3">
        <f t="shared" si="1"/>
        <v>0.75</v>
      </c>
      <c r="R9" s="3">
        <f t="shared" si="1"/>
        <v>0.75</v>
      </c>
      <c r="S9" s="3">
        <f t="shared" si="1"/>
        <v>0.75</v>
      </c>
      <c r="T9" s="3">
        <f t="shared" si="1"/>
        <v>0.75</v>
      </c>
      <c r="U9" s="3">
        <f t="shared" si="1"/>
        <v>0.75</v>
      </c>
      <c r="V9" s="3">
        <f t="shared" si="1"/>
        <v>0.75</v>
      </c>
      <c r="W9" s="3">
        <f t="shared" si="1"/>
        <v>0.75</v>
      </c>
      <c r="X9" s="3">
        <f t="shared" si="1"/>
        <v>0.75</v>
      </c>
      <c r="Y9" s="3">
        <f t="shared" si="1"/>
        <v>0.75</v>
      </c>
      <c r="Z9" s="3">
        <f t="shared" si="1"/>
        <v>0.75</v>
      </c>
      <c r="AA9" s="3">
        <f t="shared" si="1"/>
        <v>0.75</v>
      </c>
      <c r="AB9" s="3">
        <f t="shared" si="1"/>
        <v>0.75</v>
      </c>
      <c r="AC9" s="3">
        <f t="shared" si="1"/>
        <v>0.75</v>
      </c>
      <c r="AD9" s="3">
        <f t="shared" si="1"/>
        <v>0.75</v>
      </c>
      <c r="AE9" s="3">
        <f t="shared" si="1"/>
        <v>0.75</v>
      </c>
      <c r="AF9" s="3">
        <f t="shared" si="1"/>
        <v>0.75</v>
      </c>
      <c r="AG9" s="3">
        <f t="shared" si="1"/>
        <v>0.75</v>
      </c>
      <c r="AH9" s="3">
        <f t="shared" si="1"/>
        <v>0.75</v>
      </c>
      <c r="AI9" s="3">
        <f t="shared" si="1"/>
        <v>0.75</v>
      </c>
      <c r="AJ9" s="3">
        <f t="shared" si="1"/>
        <v>0.75</v>
      </c>
      <c r="AK9" s="3">
        <f t="shared" si="1"/>
        <v>0.75</v>
      </c>
      <c r="AL9" s="3">
        <f t="shared" si="1"/>
        <v>0.75</v>
      </c>
      <c r="AM9" s="3">
        <f t="shared" si="1"/>
        <v>0.75</v>
      </c>
      <c r="AN9" s="3">
        <f t="shared" si="1"/>
        <v>0.75</v>
      </c>
      <c r="AO9" s="3">
        <f t="shared" si="1"/>
        <v>0.75</v>
      </c>
    </row>
    <row r="10" spans="1:41" x14ac:dyDescent="0.2">
      <c r="A10" s="5" t="s">
        <v>26</v>
      </c>
      <c r="B10" s="5" t="s">
        <v>27</v>
      </c>
      <c r="C10" s="3">
        <f>params_high!B4</f>
        <v>0.9</v>
      </c>
      <c r="D10" s="3">
        <f t="shared" si="2"/>
        <v>0.9</v>
      </c>
      <c r="E10" s="3">
        <f t="shared" si="1"/>
        <v>0.9</v>
      </c>
      <c r="F10" s="3">
        <f t="shared" si="1"/>
        <v>0.9</v>
      </c>
      <c r="G10" s="3">
        <f t="shared" si="1"/>
        <v>0.9</v>
      </c>
      <c r="H10" s="3">
        <f t="shared" si="1"/>
        <v>0.9</v>
      </c>
      <c r="I10" s="3">
        <f t="shared" si="1"/>
        <v>0.9</v>
      </c>
      <c r="J10" s="3">
        <f t="shared" si="1"/>
        <v>0.9</v>
      </c>
      <c r="K10" s="3">
        <f t="shared" si="1"/>
        <v>0.9</v>
      </c>
      <c r="L10" s="3">
        <f t="shared" si="1"/>
        <v>0.9</v>
      </c>
      <c r="M10" s="3">
        <f t="shared" si="1"/>
        <v>0.9</v>
      </c>
      <c r="N10" s="3">
        <f t="shared" si="1"/>
        <v>0.9</v>
      </c>
      <c r="O10" s="3">
        <f t="shared" ref="O10:AO11" si="3">$C10</f>
        <v>0.9</v>
      </c>
      <c r="P10" s="3">
        <f t="shared" si="3"/>
        <v>0.9</v>
      </c>
      <c r="Q10" s="3">
        <f t="shared" si="3"/>
        <v>0.9</v>
      </c>
      <c r="R10" s="3">
        <f t="shared" si="3"/>
        <v>0.9</v>
      </c>
      <c r="S10" s="3">
        <f t="shared" si="3"/>
        <v>0.9</v>
      </c>
      <c r="T10" s="3">
        <f t="shared" si="3"/>
        <v>0.9</v>
      </c>
      <c r="U10" s="3">
        <f t="shared" si="3"/>
        <v>0.9</v>
      </c>
      <c r="V10" s="3">
        <f t="shared" si="3"/>
        <v>0.9</v>
      </c>
      <c r="W10" s="3">
        <f t="shared" si="3"/>
        <v>0.9</v>
      </c>
      <c r="X10" s="3">
        <f t="shared" si="3"/>
        <v>0.9</v>
      </c>
      <c r="Y10" s="3">
        <f t="shared" si="3"/>
        <v>0.9</v>
      </c>
      <c r="Z10" s="3">
        <f t="shared" si="3"/>
        <v>0.9</v>
      </c>
      <c r="AA10" s="3">
        <f t="shared" si="3"/>
        <v>0.9</v>
      </c>
      <c r="AB10" s="3">
        <f t="shared" si="3"/>
        <v>0.9</v>
      </c>
      <c r="AC10" s="3">
        <f t="shared" si="3"/>
        <v>0.9</v>
      </c>
      <c r="AD10" s="3">
        <f t="shared" si="3"/>
        <v>0.9</v>
      </c>
      <c r="AE10" s="3">
        <f t="shared" si="3"/>
        <v>0.9</v>
      </c>
      <c r="AF10" s="3">
        <f t="shared" si="3"/>
        <v>0.9</v>
      </c>
      <c r="AG10" s="3">
        <f t="shared" si="3"/>
        <v>0.9</v>
      </c>
      <c r="AH10" s="3">
        <f t="shared" si="3"/>
        <v>0.9</v>
      </c>
      <c r="AI10" s="3">
        <f t="shared" si="3"/>
        <v>0.9</v>
      </c>
      <c r="AJ10" s="3">
        <f t="shared" si="3"/>
        <v>0.9</v>
      </c>
      <c r="AK10" s="3">
        <f t="shared" si="3"/>
        <v>0.9</v>
      </c>
      <c r="AL10" s="3">
        <f t="shared" si="3"/>
        <v>0.9</v>
      </c>
      <c r="AM10" s="3">
        <f t="shared" si="3"/>
        <v>0.9</v>
      </c>
      <c r="AN10" s="3">
        <f t="shared" si="3"/>
        <v>0.9</v>
      </c>
      <c r="AO10" s="3">
        <f t="shared" si="3"/>
        <v>0.9</v>
      </c>
    </row>
    <row r="11" spans="1:41" x14ac:dyDescent="0.2">
      <c r="A11" s="5" t="s">
        <v>28</v>
      </c>
      <c r="B11" s="5" t="s">
        <v>29</v>
      </c>
      <c r="C11" s="3">
        <f>params_high!B9</f>
        <v>0.5</v>
      </c>
      <c r="D11" s="3">
        <f t="shared" si="2"/>
        <v>0.5</v>
      </c>
      <c r="E11" s="3">
        <f t="shared" si="2"/>
        <v>0.5</v>
      </c>
      <c r="F11" s="3">
        <f t="shared" si="2"/>
        <v>0.5</v>
      </c>
      <c r="G11" s="3">
        <f t="shared" si="2"/>
        <v>0.5</v>
      </c>
      <c r="H11" s="3">
        <f t="shared" si="2"/>
        <v>0.5</v>
      </c>
      <c r="I11" s="3">
        <f t="shared" si="2"/>
        <v>0.5</v>
      </c>
      <c r="J11" s="3">
        <f t="shared" si="2"/>
        <v>0.5</v>
      </c>
      <c r="K11" s="3">
        <f t="shared" si="2"/>
        <v>0.5</v>
      </c>
      <c r="L11" s="3">
        <f t="shared" si="2"/>
        <v>0.5</v>
      </c>
      <c r="M11" s="3">
        <f t="shared" si="2"/>
        <v>0.5</v>
      </c>
      <c r="N11" s="3">
        <f t="shared" si="2"/>
        <v>0.5</v>
      </c>
      <c r="O11" s="3">
        <f t="shared" si="2"/>
        <v>0.5</v>
      </c>
      <c r="P11" s="3">
        <f t="shared" si="2"/>
        <v>0.5</v>
      </c>
      <c r="Q11" s="3">
        <f t="shared" si="2"/>
        <v>0.5</v>
      </c>
      <c r="R11" s="3">
        <f t="shared" si="2"/>
        <v>0.5</v>
      </c>
      <c r="S11" s="3">
        <f t="shared" si="2"/>
        <v>0.5</v>
      </c>
      <c r="T11" s="3">
        <f t="shared" si="3"/>
        <v>0.5</v>
      </c>
      <c r="U11" s="3">
        <f t="shared" si="3"/>
        <v>0.5</v>
      </c>
      <c r="V11" s="3">
        <f t="shared" si="3"/>
        <v>0.5</v>
      </c>
      <c r="W11" s="3">
        <f t="shared" si="3"/>
        <v>0.5</v>
      </c>
      <c r="X11" s="3">
        <f t="shared" si="3"/>
        <v>0.5</v>
      </c>
      <c r="Y11" s="3">
        <f t="shared" si="3"/>
        <v>0.5</v>
      </c>
      <c r="Z11" s="3">
        <f t="shared" si="3"/>
        <v>0.5</v>
      </c>
      <c r="AA11" s="3">
        <f t="shared" si="3"/>
        <v>0.5</v>
      </c>
      <c r="AB11" s="3">
        <f t="shared" si="3"/>
        <v>0.5</v>
      </c>
      <c r="AC11" s="3">
        <f t="shared" si="3"/>
        <v>0.5</v>
      </c>
      <c r="AD11" s="3">
        <f t="shared" si="3"/>
        <v>0.5</v>
      </c>
      <c r="AE11" s="3">
        <f t="shared" si="3"/>
        <v>0.5</v>
      </c>
      <c r="AF11" s="3">
        <f t="shared" si="3"/>
        <v>0.5</v>
      </c>
      <c r="AG11" s="3">
        <f t="shared" si="3"/>
        <v>0.5</v>
      </c>
      <c r="AH11" s="3">
        <f t="shared" si="3"/>
        <v>0.5</v>
      </c>
      <c r="AI11" s="3">
        <f t="shared" si="3"/>
        <v>0.5</v>
      </c>
      <c r="AJ11" s="3">
        <f t="shared" si="3"/>
        <v>0.5</v>
      </c>
      <c r="AK11" s="3">
        <f t="shared" si="3"/>
        <v>0.5</v>
      </c>
      <c r="AL11" s="3">
        <f t="shared" si="3"/>
        <v>0.5</v>
      </c>
      <c r="AM11" s="3">
        <f t="shared" si="3"/>
        <v>0.5</v>
      </c>
      <c r="AN11" s="3">
        <f t="shared" si="3"/>
        <v>0.5</v>
      </c>
      <c r="AO11" s="3">
        <f t="shared" si="3"/>
        <v>0.5</v>
      </c>
    </row>
    <row r="12" spans="1:41" x14ac:dyDescent="0.2">
      <c r="A12" s="5"/>
      <c r="B12" s="5"/>
      <c r="C12" s="3"/>
    </row>
    <row r="13" spans="1:41" x14ac:dyDescent="0.2">
      <c r="A13" s="5" t="s">
        <v>30</v>
      </c>
      <c r="B13" s="5" t="s">
        <v>31</v>
      </c>
      <c r="C13" s="5">
        <f>C3*C4*(C5+C6*C7)/(C8*(C7+C5) +C7*C9*C10)</f>
        <v>1.530315862470504</v>
      </c>
      <c r="D13" s="5">
        <f t="shared" ref="D13:AO13" si="4">D3*D4*(D5+D6*D7)/(D8*(D7+D5) +D7*D9*D10)</f>
        <v>1.5927632224823178</v>
      </c>
      <c r="E13" s="5">
        <f t="shared" si="4"/>
        <v>1.5227699356518745</v>
      </c>
      <c r="F13" s="5">
        <f t="shared" si="4"/>
        <v>1.9980834118829673</v>
      </c>
      <c r="G13" s="5">
        <f t="shared" si="4"/>
        <v>1.863053682947573</v>
      </c>
      <c r="H13" s="5">
        <f t="shared" si="4"/>
        <v>1.5280991047437313</v>
      </c>
      <c r="I13" s="5">
        <f t="shared" si="4"/>
        <v>1.7417682798776057</v>
      </c>
      <c r="J13" s="5">
        <f t="shared" si="4"/>
        <v>1.6135263208008104</v>
      </c>
      <c r="K13" s="5">
        <f t="shared" si="4"/>
        <v>1.2869391181580829</v>
      </c>
      <c r="L13" s="5">
        <f t="shared" si="4"/>
        <v>1.8172137206782915</v>
      </c>
      <c r="M13" s="5">
        <f t="shared" si="4"/>
        <v>1.6560564942361187</v>
      </c>
      <c r="N13" s="5">
        <f t="shared" si="4"/>
        <v>1.6822374055484006</v>
      </c>
      <c r="O13" s="5">
        <f t="shared" si="4"/>
        <v>1.4643882339543137</v>
      </c>
      <c r="P13" s="5">
        <f t="shared" si="4"/>
        <v>1.6659083158672414</v>
      </c>
      <c r="Q13" s="5">
        <f t="shared" si="4"/>
        <v>1.4739769198783113</v>
      </c>
      <c r="R13" s="3" t="s">
        <v>49</v>
      </c>
      <c r="S13" s="5">
        <f t="shared" si="4"/>
        <v>2.2308605594273647</v>
      </c>
      <c r="T13" s="5">
        <f t="shared" si="4"/>
        <v>2.2403545563772633</v>
      </c>
      <c r="U13" s="5">
        <f t="shared" si="4"/>
        <v>1.6380518360627025</v>
      </c>
      <c r="V13" s="5">
        <f t="shared" si="4"/>
        <v>1.1977268322745545</v>
      </c>
      <c r="W13" s="5">
        <f t="shared" si="4"/>
        <v>1.7155929547109792</v>
      </c>
      <c r="X13" s="5">
        <f t="shared" si="4"/>
        <v>1.7746546403721193</v>
      </c>
      <c r="Y13" s="3" t="s">
        <v>49</v>
      </c>
      <c r="Z13" s="5">
        <f t="shared" si="4"/>
        <v>1.8003906800386889</v>
      </c>
      <c r="AA13" s="5">
        <f t="shared" si="4"/>
        <v>1.234916633039761</v>
      </c>
      <c r="AB13" s="5">
        <f t="shared" si="4"/>
        <v>1.7491069329819722</v>
      </c>
      <c r="AC13" s="5">
        <f t="shared" si="4"/>
        <v>1.6058448590646823</v>
      </c>
      <c r="AD13" s="5">
        <f t="shared" si="4"/>
        <v>1.8409855441899292</v>
      </c>
      <c r="AE13" s="5">
        <f t="shared" si="4"/>
        <v>1.4400362570631751</v>
      </c>
      <c r="AF13" s="5">
        <f t="shared" si="4"/>
        <v>1.8046279370669873</v>
      </c>
      <c r="AG13" s="5">
        <f t="shared" si="4"/>
        <v>1.8061245244882653</v>
      </c>
      <c r="AH13" s="5">
        <f t="shared" si="4"/>
        <v>1.3785305457291184</v>
      </c>
      <c r="AI13" s="5">
        <f t="shared" si="4"/>
        <v>1.3996292149369727</v>
      </c>
      <c r="AJ13" s="3" t="s">
        <v>49</v>
      </c>
      <c r="AK13" s="5">
        <f t="shared" si="4"/>
        <v>2.2236228099408026</v>
      </c>
      <c r="AL13" s="5">
        <f t="shared" si="4"/>
        <v>1.6263070477656749</v>
      </c>
      <c r="AM13" s="5">
        <f t="shared" si="4"/>
        <v>1.8878888413277328</v>
      </c>
      <c r="AN13" s="5">
        <f t="shared" si="4"/>
        <v>1.4849177136189953</v>
      </c>
      <c r="AO13" s="5">
        <f t="shared" si="4"/>
        <v>1.442198390950914</v>
      </c>
    </row>
    <row r="14" spans="1:41" x14ac:dyDescent="0.2">
      <c r="A14" s="5"/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</row>
    <row r="15" spans="1:41" x14ac:dyDescent="0.2">
      <c r="A15" s="5" t="s">
        <v>32</v>
      </c>
      <c r="B15" s="5"/>
      <c r="C15" s="1">
        <f>C6*C11*C4*C4</f>
        <v>1.7650827364559213E-8</v>
      </c>
      <c r="D15" s="1">
        <f t="shared" ref="D15:AO15" si="5">D6*D11*D4*D4</f>
        <v>1.886464096191204E-8</v>
      </c>
      <c r="E15" s="1">
        <f t="shared" si="5"/>
        <v>1.7010865594950475E-8</v>
      </c>
      <c r="F15" s="1">
        <f t="shared" si="5"/>
        <v>1.3505486353444244E-8</v>
      </c>
      <c r="G15" s="1">
        <f t="shared" si="5"/>
        <v>1.1142165292917052E-10</v>
      </c>
      <c r="H15" s="1">
        <f t="shared" si="5"/>
        <v>9.1905495782259921E-9</v>
      </c>
      <c r="I15" s="1">
        <f t="shared" si="5"/>
        <v>9.5397732657548883E-9</v>
      </c>
      <c r="J15" s="1">
        <f t="shared" si="5"/>
        <v>8.9469597184522396E-8</v>
      </c>
      <c r="K15" s="1">
        <f t="shared" si="5"/>
        <v>6.1396528881795072E-8</v>
      </c>
      <c r="L15" s="1">
        <f t="shared" si="5"/>
        <v>3.1526038940342745E-8</v>
      </c>
      <c r="M15" s="1">
        <f t="shared" si="5"/>
        <v>3.4881500262428602E-8</v>
      </c>
      <c r="N15" s="1">
        <f t="shared" si="5"/>
        <v>1.6882288938925481E-7</v>
      </c>
      <c r="O15" s="1">
        <f t="shared" si="5"/>
        <v>2.2163579863690599E-8</v>
      </c>
      <c r="P15" s="1">
        <f t="shared" si="5"/>
        <v>1.2666430036532227E-8</v>
      </c>
      <c r="Q15" s="1">
        <f t="shared" si="5"/>
        <v>8.4620263419191676E-9</v>
      </c>
      <c r="R15" s="3" t="s">
        <v>49</v>
      </c>
      <c r="S15" s="1">
        <f t="shared" si="5"/>
        <v>2.1456403194556069E-8</v>
      </c>
      <c r="T15" s="1">
        <f t="shared" si="5"/>
        <v>1.3068124287082058E-7</v>
      </c>
      <c r="U15" s="1">
        <f t="shared" si="5"/>
        <v>2.523038640687167E-8</v>
      </c>
      <c r="V15" s="1">
        <f t="shared" si="5"/>
        <v>3.8165382676862864E-8</v>
      </c>
      <c r="W15" s="1">
        <f t="shared" si="5"/>
        <v>5.644657019685897E-9</v>
      </c>
      <c r="X15" s="1">
        <f t="shared" si="5"/>
        <v>6.2304086904341404E-8</v>
      </c>
      <c r="Y15" s="3" t="s">
        <v>49</v>
      </c>
      <c r="Z15" s="1">
        <f t="shared" si="5"/>
        <v>1.0508028565716141E-7</v>
      </c>
      <c r="AA15" s="1">
        <f t="shared" si="5"/>
        <v>2.8640936330204351E-8</v>
      </c>
      <c r="AB15" s="1">
        <f t="shared" si="5"/>
        <v>7.410817099920822E-9</v>
      </c>
      <c r="AC15" s="1">
        <f t="shared" si="5"/>
        <v>1.1380459586304044E-8</v>
      </c>
      <c r="AD15" s="1">
        <f t="shared" si="5"/>
        <v>1.3239837729334032E-8</v>
      </c>
      <c r="AE15" s="1">
        <f t="shared" si="5"/>
        <v>4.3320378464804845E-8</v>
      </c>
      <c r="AF15" s="1">
        <f t="shared" si="5"/>
        <v>2.1822620916203707E-8</v>
      </c>
      <c r="AG15" s="1">
        <f t="shared" si="5"/>
        <v>1.1966134698984549E-8</v>
      </c>
      <c r="AH15" s="1">
        <f t="shared" si="5"/>
        <v>1.0729976156413865E-8</v>
      </c>
      <c r="AI15" s="1">
        <f t="shared" si="5"/>
        <v>8.0917836074099607E-10</v>
      </c>
      <c r="AJ15" s="3" t="s">
        <v>49</v>
      </c>
      <c r="AK15" s="1">
        <f t="shared" si="5"/>
        <v>3.303473667602665E-8</v>
      </c>
      <c r="AL15" s="1">
        <f t="shared" si="5"/>
        <v>2.5778746949572169E-8</v>
      </c>
      <c r="AM15" s="1">
        <f t="shared" si="5"/>
        <v>5.3565203729062134E-8</v>
      </c>
      <c r="AN15" s="1">
        <f t="shared" si="5"/>
        <v>1.2552659375344525E-7</v>
      </c>
      <c r="AO15" s="1">
        <f t="shared" si="5"/>
        <v>2.8391888134167433E-8</v>
      </c>
    </row>
    <row r="16" spans="1:41" x14ac:dyDescent="0.2">
      <c r="A16" s="5" t="s">
        <v>33</v>
      </c>
      <c r="B16" s="5"/>
      <c r="C16" s="1">
        <f>C4*(-C3*C6*C11*C4 +C6*C11*C8 +(1-C6)*C8 +C9*C10 +C5+C7*C6)</f>
        <v>2.1714572624354322E-4</v>
      </c>
      <c r="D16" s="1">
        <f t="shared" ref="D16:AO16" si="6">D4*(-D3*D6*D11*D4 +D6*D11*D8 +(1-D6)*D8 +D9*D10 +D5+D7*D6)</f>
        <v>2.1530059625696191E-4</v>
      </c>
      <c r="E16" s="1">
        <f t="shared" si="6"/>
        <v>2.1422709444897289E-4</v>
      </c>
      <c r="F16" s="1">
        <f t="shared" si="6"/>
        <v>1.3171455606923962E-4</v>
      </c>
      <c r="G16" s="1">
        <f t="shared" si="6"/>
        <v>1.3490386702410593E-5</v>
      </c>
      <c r="H16" s="1">
        <f t="shared" si="6"/>
        <v>1.5691699123443755E-4</v>
      </c>
      <c r="I16" s="1">
        <f t="shared" si="6"/>
        <v>1.3751608586593493E-4</v>
      </c>
      <c r="J16" s="1">
        <f t="shared" si="6"/>
        <v>4.6222430173586726E-4</v>
      </c>
      <c r="K16" s="1">
        <f t="shared" si="6"/>
        <v>4.6958219288598541E-4</v>
      </c>
      <c r="L16" s="1">
        <f t="shared" si="6"/>
        <v>2.356390789993416E-4</v>
      </c>
      <c r="M16" s="1">
        <f t="shared" si="6"/>
        <v>2.8010244789599239E-4</v>
      </c>
      <c r="N16" s="1">
        <f t="shared" si="6"/>
        <v>6.0469621907873849E-4</v>
      </c>
      <c r="O16" s="1">
        <f t="shared" si="6"/>
        <v>2.5383941146332669E-4</v>
      </c>
      <c r="P16" s="1">
        <f t="shared" si="6"/>
        <v>1.6760222486076161E-4</v>
      </c>
      <c r="Q16" s="1">
        <f t="shared" si="6"/>
        <v>1.5590220651958577E-4</v>
      </c>
      <c r="R16" s="3" t="s">
        <v>49</v>
      </c>
      <c r="S16" s="1">
        <f t="shared" si="6"/>
        <v>1.2949538799111198E-4</v>
      </c>
      <c r="T16" s="1">
        <f t="shared" si="6"/>
        <v>3.1590584502201097E-4</v>
      </c>
      <c r="U16" s="1">
        <f t="shared" si="6"/>
        <v>2.4128504138672685E-4</v>
      </c>
      <c r="V16" s="1">
        <f t="shared" si="6"/>
        <v>3.8890106602237846E-4</v>
      </c>
      <c r="W16" s="1">
        <f t="shared" si="6"/>
        <v>1.0788643121106566E-4</v>
      </c>
      <c r="X16" s="1">
        <f t="shared" si="6"/>
        <v>3.4264039063885456E-4</v>
      </c>
      <c r="Y16" s="3" t="s">
        <v>49</v>
      </c>
      <c r="Z16" s="1">
        <f t="shared" si="6"/>
        <v>4.360442027328983E-4</v>
      </c>
      <c r="AA16" s="1">
        <f t="shared" si="6"/>
        <v>3.3015591084108393E-4</v>
      </c>
      <c r="AB16" s="1">
        <f t="shared" si="6"/>
        <v>1.2052745138126093E-4</v>
      </c>
      <c r="AC16" s="1">
        <f t="shared" si="6"/>
        <v>1.6573003071801071E-4</v>
      </c>
      <c r="AD16" s="1">
        <f t="shared" si="6"/>
        <v>1.4977532198011599E-4</v>
      </c>
      <c r="AE16" s="1">
        <f t="shared" si="6"/>
        <v>3.6031217318360271E-4</v>
      </c>
      <c r="AF16" s="1">
        <f t="shared" si="6"/>
        <v>1.9804117218355112E-4</v>
      </c>
      <c r="AG16" s="1">
        <f t="shared" si="6"/>
        <v>1.46473596532861E-4</v>
      </c>
      <c r="AH16" s="1">
        <f t="shared" si="6"/>
        <v>1.8614586415291107E-4</v>
      </c>
      <c r="AI16" s="1">
        <f t="shared" si="6"/>
        <v>5.0475390759200727E-5</v>
      </c>
      <c r="AJ16" s="3" t="s">
        <v>49</v>
      </c>
      <c r="AK16" s="1">
        <f t="shared" si="6"/>
        <v>1.6208889034366206E-4</v>
      </c>
      <c r="AL16" s="1">
        <f t="shared" si="6"/>
        <v>2.4591289858439996E-4</v>
      </c>
      <c r="AM16" s="1">
        <f t="shared" si="6"/>
        <v>2.8963142036609116E-4</v>
      </c>
      <c r="AN16" s="1">
        <f t="shared" si="6"/>
        <v>5.9630632436725561E-4</v>
      </c>
      <c r="AO16" s="1">
        <f t="shared" si="6"/>
        <v>2.9130540948801658E-4</v>
      </c>
    </row>
    <row r="17" spans="1:41" x14ac:dyDescent="0.2">
      <c r="A17" s="5" t="s">
        <v>34</v>
      </c>
      <c r="B17" s="5"/>
      <c r="C17" s="1">
        <f>-C3*C4*(C5+C7*C6) + C8*C5 + C7*(C8+C9*C10)</f>
        <v>-6.329698615630085E-3</v>
      </c>
      <c r="D17" s="1">
        <f t="shared" ref="D17:AO17" si="7">-D3*D4*(D5+D7*D6) + D8*D5 + D7*(D8+D9*D10)</f>
        <v>-7.0750524626282344E-3</v>
      </c>
      <c r="E17" s="1">
        <f t="shared" si="7"/>
        <v>-6.2396325891020139E-3</v>
      </c>
      <c r="F17" s="1">
        <f t="shared" si="7"/>
        <v>-1.1912838437545986E-2</v>
      </c>
      <c r="G17" s="1">
        <f t="shared" si="7"/>
        <v>-1.0301162172895674E-2</v>
      </c>
      <c r="H17" s="1">
        <f t="shared" si="7"/>
        <v>-6.3032400287626762E-3</v>
      </c>
      <c r="I17" s="1">
        <f t="shared" si="7"/>
        <v>-8.8535342548248502E-3</v>
      </c>
      <c r="J17" s="1">
        <f t="shared" si="7"/>
        <v>-7.3228748718439565E-3</v>
      </c>
      <c r="K17" s="1">
        <f t="shared" si="7"/>
        <v>-3.4248233317296876E-3</v>
      </c>
      <c r="L17" s="1">
        <f t="shared" si="7"/>
        <v>-9.7540294803816052E-3</v>
      </c>
      <c r="M17" s="1">
        <f t="shared" si="7"/>
        <v>-7.8305028704896713E-3</v>
      </c>
      <c r="N17" s="1">
        <f t="shared" si="7"/>
        <v>-8.1429907476526942E-3</v>
      </c>
      <c r="O17" s="1">
        <f t="shared" si="7"/>
        <v>-5.5428052781261294E-3</v>
      </c>
      <c r="P17" s="1">
        <f t="shared" si="7"/>
        <v>-7.9480913986725733E-3</v>
      </c>
      <c r="Q17" s="1">
        <f t="shared" si="7"/>
        <v>-5.6572530936904123E-3</v>
      </c>
      <c r="R17" s="3" t="s">
        <v>49</v>
      </c>
      <c r="S17" s="1">
        <f t="shared" si="7"/>
        <v>-1.4691199962879474E-2</v>
      </c>
      <c r="T17" s="1">
        <f t="shared" si="7"/>
        <v>-1.4804517597902906E-2</v>
      </c>
      <c r="U17" s="1">
        <f t="shared" si="7"/>
        <v>-7.6156044147198277E-3</v>
      </c>
      <c r="V17" s="1">
        <f t="shared" si="7"/>
        <v>-2.3600109766484297E-3</v>
      </c>
      <c r="W17" s="1">
        <f t="shared" si="7"/>
        <v>-8.5411130523003285E-3</v>
      </c>
      <c r="X17" s="1">
        <f t="shared" si="7"/>
        <v>-9.2460564575843635E-3</v>
      </c>
      <c r="Y17" s="3" t="s">
        <v>49</v>
      </c>
      <c r="Z17" s="1">
        <f t="shared" si="7"/>
        <v>-9.5532344738903496E-3</v>
      </c>
      <c r="AA17" s="1">
        <f t="shared" si="7"/>
        <v>-2.8038978129245745E-3</v>
      </c>
      <c r="AB17" s="1">
        <f t="shared" si="7"/>
        <v>-8.9411263215205383E-3</v>
      </c>
      <c r="AC17" s="1">
        <f t="shared" si="7"/>
        <v>-7.231191139264884E-3</v>
      </c>
      <c r="AD17" s="1">
        <f t="shared" si="7"/>
        <v>-1.0037763173866938E-2</v>
      </c>
      <c r="AE17" s="1">
        <f t="shared" si="7"/>
        <v>-5.252147039661181E-3</v>
      </c>
      <c r="AF17" s="1">
        <f t="shared" si="7"/>
        <v>-9.6038091631352549E-3</v>
      </c>
      <c r="AG17" s="1">
        <f t="shared" si="7"/>
        <v>-9.6216720029992219E-3</v>
      </c>
      <c r="AH17" s="1">
        <f t="shared" si="7"/>
        <v>-4.5180324422382599E-3</v>
      </c>
      <c r="AI17" s="1">
        <f t="shared" si="7"/>
        <v>-4.7698601297120075E-3</v>
      </c>
      <c r="AJ17" s="3" t="s">
        <v>49</v>
      </c>
      <c r="AK17" s="1">
        <f t="shared" si="7"/>
        <v>-1.460481225293629E-2</v>
      </c>
      <c r="AL17" s="1">
        <f t="shared" si="7"/>
        <v>-7.4754219772603051E-3</v>
      </c>
      <c r="AM17" s="1">
        <f t="shared" si="7"/>
        <v>-1.0597587527561724E-2</v>
      </c>
      <c r="AN17" s="1">
        <f t="shared" si="7"/>
        <v>-5.7878392818381478E-3</v>
      </c>
      <c r="AO17" s="1">
        <f t="shared" si="7"/>
        <v>-5.2779536519926926E-3</v>
      </c>
    </row>
    <row r="18" spans="1:41" x14ac:dyDescent="0.2">
      <c r="A18" s="5" t="s">
        <v>35</v>
      </c>
      <c r="B18" s="5"/>
      <c r="C18" s="1">
        <f>(-C16 + (C16^2-4*C15*C17)^(0.5))/(2*C15)</f>
        <v>29.080799999999801</v>
      </c>
      <c r="D18" s="1">
        <f t="shared" ref="D18:AO18" si="8">(-D16 + (D16^2-4*D15*D17)^(0.5))/(2*D15)</f>
        <v>32.767199999999953</v>
      </c>
      <c r="E18" s="1">
        <f t="shared" si="8"/>
        <v>29.059200000000139</v>
      </c>
      <c r="F18" s="1">
        <f t="shared" si="8"/>
        <v>89.620799999999761</v>
      </c>
      <c r="G18" s="1">
        <f t="shared" si="8"/>
        <v>758.83680000000038</v>
      </c>
      <c r="H18" s="1">
        <f t="shared" si="8"/>
        <v>40.075200000000713</v>
      </c>
      <c r="I18" s="1">
        <f t="shared" si="8"/>
        <v>64.096799999999433</v>
      </c>
      <c r="J18" s="1">
        <f t="shared" si="8"/>
        <v>15.794400000000021</v>
      </c>
      <c r="K18" s="1">
        <f t="shared" si="8"/>
        <v>7.2863999999999312</v>
      </c>
      <c r="L18" s="1">
        <f t="shared" si="8"/>
        <v>41.167200000000008</v>
      </c>
      <c r="M18" s="1">
        <f t="shared" si="8"/>
        <v>27.859199999999756</v>
      </c>
      <c r="N18" s="1">
        <f t="shared" si="8"/>
        <v>13.415999999999826</v>
      </c>
      <c r="O18" s="1">
        <f t="shared" si="8"/>
        <v>21.794399999999893</v>
      </c>
      <c r="P18" s="1">
        <f t="shared" si="8"/>
        <v>47.253600000000304</v>
      </c>
      <c r="Q18" s="1">
        <f t="shared" si="8"/>
        <v>36.216000000000712</v>
      </c>
      <c r="R18" s="3" t="s">
        <v>49</v>
      </c>
      <c r="S18" s="1">
        <f t="shared" si="8"/>
        <v>111.39360000000005</v>
      </c>
      <c r="T18" s="1">
        <f t="shared" si="8"/>
        <v>45.988800000000005</v>
      </c>
      <c r="U18" s="1">
        <f t="shared" si="8"/>
        <v>31.459199999999946</v>
      </c>
      <c r="V18" s="1">
        <f t="shared" si="8"/>
        <v>6.0648000000002655</v>
      </c>
      <c r="W18" s="1">
        <f t="shared" si="8"/>
        <v>78.842399999999728</v>
      </c>
      <c r="X18" s="1">
        <f t="shared" si="8"/>
        <v>26.853599999999776</v>
      </c>
      <c r="Y18" s="3" t="s">
        <v>49</v>
      </c>
      <c r="Z18" s="1">
        <f t="shared" si="8"/>
        <v>21.794400000000095</v>
      </c>
      <c r="AA18" s="1">
        <f t="shared" si="8"/>
        <v>8.4863999999996924</v>
      </c>
      <c r="AB18" s="1">
        <f t="shared" si="8"/>
        <v>73.847999999999502</v>
      </c>
      <c r="AC18" s="1">
        <f t="shared" si="8"/>
        <v>43.502399999999064</v>
      </c>
      <c r="AD18" s="1">
        <f t="shared" si="8"/>
        <v>66.626400000000345</v>
      </c>
      <c r="AE18" s="1">
        <f t="shared" si="8"/>
        <v>14.551199999999822</v>
      </c>
      <c r="AF18" s="1">
        <f t="shared" si="8"/>
        <v>48.23760000000005</v>
      </c>
      <c r="AG18" s="1">
        <f t="shared" si="8"/>
        <v>65.33999999999962</v>
      </c>
      <c r="AH18" s="1">
        <f t="shared" si="8"/>
        <v>24.237599999999976</v>
      </c>
      <c r="AI18" s="1">
        <f t="shared" si="8"/>
        <v>94.356000000002084</v>
      </c>
      <c r="AJ18" s="3" t="s">
        <v>49</v>
      </c>
      <c r="AK18" s="1">
        <f t="shared" si="8"/>
        <v>88.50719999999987</v>
      </c>
      <c r="AL18" s="1">
        <f t="shared" si="8"/>
        <v>30.302400000000404</v>
      </c>
      <c r="AM18" s="1">
        <f t="shared" si="8"/>
        <v>36.34560000000004</v>
      </c>
      <c r="AN18" s="1">
        <f t="shared" si="8"/>
        <v>9.6864000000000878</v>
      </c>
      <c r="AO18" s="1">
        <f t="shared" si="8"/>
        <v>18.086400000000033</v>
      </c>
    </row>
    <row r="19" spans="1:41" x14ac:dyDescent="0.2">
      <c r="A19" s="5" t="s">
        <v>36</v>
      </c>
      <c r="B19" s="5"/>
      <c r="C19" s="1">
        <f>(-C16 - (C16^2-4*C15*C17)^(0.5))/(2*C15)</f>
        <v>-12331.378123441411</v>
      </c>
      <c r="D19" s="1">
        <f t="shared" ref="D19:AO19" si="9">(-D16 - (D16^2-4*D15*D17)^(0.5))/(2*D15)</f>
        <v>-11445.684980500389</v>
      </c>
      <c r="E19" s="1">
        <f t="shared" si="9"/>
        <v>-12622.603793789765</v>
      </c>
      <c r="F19" s="1">
        <f t="shared" si="9"/>
        <v>-9842.2911313168006</v>
      </c>
      <c r="G19" s="1">
        <f t="shared" si="9"/>
        <v>-121833.92721340717</v>
      </c>
      <c r="H19" s="1">
        <f t="shared" si="9"/>
        <v>-17113.808375456792</v>
      </c>
      <c r="I19" s="1">
        <f t="shared" si="9"/>
        <v>-14479.123450536772</v>
      </c>
      <c r="J19" s="1">
        <f t="shared" si="9"/>
        <v>-5182.0667012217691</v>
      </c>
      <c r="K19" s="1">
        <f t="shared" si="9"/>
        <v>-7655.6372341336064</v>
      </c>
      <c r="L19" s="1">
        <f t="shared" si="9"/>
        <v>-7515.5942742431489</v>
      </c>
      <c r="M19" s="1">
        <f t="shared" si="9"/>
        <v>-8057.9738965772858</v>
      </c>
      <c r="N19" s="1">
        <f t="shared" si="9"/>
        <v>-3595.2538732074108</v>
      </c>
      <c r="O19" s="1">
        <f t="shared" si="9"/>
        <v>-11474.791299619908</v>
      </c>
      <c r="P19" s="1">
        <f t="shared" si="9"/>
        <v>-13279.255385614977</v>
      </c>
      <c r="Q19" s="1">
        <f t="shared" si="9"/>
        <v>-18459.959937935735</v>
      </c>
      <c r="R19" s="3" t="s">
        <v>49</v>
      </c>
      <c r="S19" s="1">
        <f t="shared" si="9"/>
        <v>-6146.6729903485011</v>
      </c>
      <c r="T19" s="1">
        <f t="shared" si="9"/>
        <v>-2463.3659084675587</v>
      </c>
      <c r="U19" s="1">
        <f t="shared" si="9"/>
        <v>-9594.7309428779135</v>
      </c>
      <c r="V19" s="1">
        <f t="shared" si="9"/>
        <v>-10195.955186141558</v>
      </c>
      <c r="W19" s="1">
        <f t="shared" si="9"/>
        <v>-19191.860398225359</v>
      </c>
      <c r="X19" s="1">
        <f t="shared" si="9"/>
        <v>-5526.3385882789798</v>
      </c>
      <c r="Y19" s="3" t="s">
        <v>49</v>
      </c>
      <c r="Z19" s="1">
        <f t="shared" si="9"/>
        <v>-4171.4234194294986</v>
      </c>
      <c r="AA19" s="1">
        <f t="shared" si="9"/>
        <v>-11535.899716194759</v>
      </c>
      <c r="AB19" s="1">
        <f t="shared" si="9"/>
        <v>-16337.567608266769</v>
      </c>
      <c r="AC19" s="1">
        <f t="shared" si="9"/>
        <v>-14606.185871716782</v>
      </c>
      <c r="AD19" s="1">
        <f t="shared" si="9"/>
        <v>-11379.100543718205</v>
      </c>
      <c r="AE19" s="1">
        <f t="shared" si="9"/>
        <v>-8331.9340565771727</v>
      </c>
      <c r="AF19" s="1">
        <f t="shared" si="9"/>
        <v>-9123.2782628060795</v>
      </c>
      <c r="AG19" s="1">
        <f t="shared" si="9"/>
        <v>-12306.017563598778</v>
      </c>
      <c r="AH19" s="1">
        <f t="shared" si="9"/>
        <v>-17372.446155117992</v>
      </c>
      <c r="AI19" s="1">
        <f t="shared" si="9"/>
        <v>-62472.928151853455</v>
      </c>
      <c r="AJ19" s="3" t="s">
        <v>49</v>
      </c>
      <c r="AK19" s="1">
        <f t="shared" si="9"/>
        <v>-4995.1269177012819</v>
      </c>
      <c r="AL19" s="1">
        <f t="shared" si="9"/>
        <v>-9569.6682607786279</v>
      </c>
      <c r="AM19" s="1">
        <f t="shared" si="9"/>
        <v>-5443.4270671232143</v>
      </c>
      <c r="AN19" s="1">
        <f t="shared" si="9"/>
        <v>-4760.1245863376189</v>
      </c>
      <c r="AO19" s="1">
        <f t="shared" si="9"/>
        <v>-10278.249729449482</v>
      </c>
    </row>
    <row r="20" spans="1:41" x14ac:dyDescent="0.2">
      <c r="A20" s="5"/>
      <c r="B20" s="5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</row>
    <row r="21" spans="1:41" x14ac:dyDescent="0.2">
      <c r="A21" s="5" t="s">
        <v>37</v>
      </c>
      <c r="B21" s="5" t="s">
        <v>38</v>
      </c>
      <c r="C21" s="1">
        <f>C3-C22-C23</f>
        <v>6059.3854085125313</v>
      </c>
      <c r="D21" s="1">
        <f t="shared" ref="D21:AO21" si="10">D3-D22-D23</f>
        <v>5633.6678303888793</v>
      </c>
      <c r="E21" s="1">
        <f t="shared" si="10"/>
        <v>6201.2790948887423</v>
      </c>
      <c r="F21" s="1">
        <f t="shared" si="10"/>
        <v>4920.0453935197047</v>
      </c>
      <c r="G21" s="1">
        <f t="shared" si="10"/>
        <v>60523.496156792135</v>
      </c>
      <c r="H21" s="1">
        <f t="shared" si="10"/>
        <v>8408.8901758476586</v>
      </c>
      <c r="I21" s="1">
        <f t="shared" si="10"/>
        <v>7159.9006690095976</v>
      </c>
      <c r="J21" s="1">
        <f t="shared" si="10"/>
        <v>2552.1689853983989</v>
      </c>
      <c r="K21" s="1">
        <f t="shared" si="10"/>
        <v>3741.2792498511235</v>
      </c>
      <c r="L21" s="1">
        <f t="shared" si="10"/>
        <v>3726.6905905627109</v>
      </c>
      <c r="M21" s="1">
        <f t="shared" si="10"/>
        <v>3973.574675280146</v>
      </c>
      <c r="N21" s="1">
        <f t="shared" si="10"/>
        <v>1774.3496586477695</v>
      </c>
      <c r="O21" s="1">
        <f t="shared" si="10"/>
        <v>5629.2222614607663</v>
      </c>
      <c r="P21" s="1">
        <f t="shared" si="10"/>
        <v>6550.2972697164041</v>
      </c>
      <c r="Q21" s="1">
        <f t="shared" si="10"/>
        <v>9058.0467001214583</v>
      </c>
      <c r="R21" s="3" t="s">
        <v>49</v>
      </c>
      <c r="S21" s="1">
        <f t="shared" si="10"/>
        <v>3119.4991592082401</v>
      </c>
      <c r="T21" s="1">
        <f t="shared" si="10"/>
        <v>1251.1602366629568</v>
      </c>
      <c r="U21" s="1">
        <f t="shared" si="10"/>
        <v>4728.8118327564889</v>
      </c>
      <c r="V21" s="1">
        <f t="shared" si="10"/>
        <v>4974.4619502576261</v>
      </c>
      <c r="W21" s="1">
        <f t="shared" si="10"/>
        <v>9481.9342456820905</v>
      </c>
      <c r="X21" s="1">
        <f t="shared" si="10"/>
        <v>2735.9418470483938</v>
      </c>
      <c r="Y21" s="3" t="s">
        <v>49</v>
      </c>
      <c r="Z21" s="1">
        <f t="shared" si="10"/>
        <v>2067.1214800588764</v>
      </c>
      <c r="AA21" s="1">
        <f t="shared" si="10"/>
        <v>5631.9882116591498</v>
      </c>
      <c r="AB21" s="1">
        <f t="shared" si="10"/>
        <v>8080.9542932503573</v>
      </c>
      <c r="AC21" s="1">
        <f t="shared" si="10"/>
        <v>7191.9615912840782</v>
      </c>
      <c r="AD21" s="1">
        <f t="shared" si="10"/>
        <v>5647.7251481826779</v>
      </c>
      <c r="AE21" s="1">
        <f t="shared" si="10"/>
        <v>4085.0755875949471</v>
      </c>
      <c r="AF21" s="1">
        <f t="shared" si="10"/>
        <v>4521.7034134530586</v>
      </c>
      <c r="AG21" s="1">
        <f t="shared" si="10"/>
        <v>6099.4869963568408</v>
      </c>
      <c r="AH21" s="1">
        <f t="shared" si="10"/>
        <v>8505.8282418267336</v>
      </c>
      <c r="AI21" s="1">
        <f t="shared" si="10"/>
        <v>30601.873784746516</v>
      </c>
      <c r="AJ21" s="3" t="s">
        <v>49</v>
      </c>
      <c r="AK21" s="1">
        <f t="shared" si="10"/>
        <v>2533.5956190669276</v>
      </c>
      <c r="AL21" s="1">
        <f t="shared" si="10"/>
        <v>4714.8191684596095</v>
      </c>
      <c r="AM21" s="1">
        <f t="shared" si="10"/>
        <v>2706.972093900355</v>
      </c>
      <c r="AN21" s="1">
        <f t="shared" si="10"/>
        <v>2336.3499114750452</v>
      </c>
      <c r="AO21" s="1">
        <f t="shared" si="10"/>
        <v>5039.5908904523485</v>
      </c>
    </row>
    <row r="22" spans="1:41" x14ac:dyDescent="0.2">
      <c r="A22" s="5" t="s">
        <v>39</v>
      </c>
      <c r="B22" s="5" t="s">
        <v>40</v>
      </c>
      <c r="C22" s="1">
        <f>((1-C6)*C8 + C9*C10)*C23/(C5+C6*C7+C6*C11*C4*C23)</f>
        <v>6249.6937914874688</v>
      </c>
      <c r="D22" s="1">
        <f t="shared" ref="D22:AO22" si="11">((1-D6)*D8 + D9*D10)*D23/(D5+D6*D7+D6*D11*D4*D23)</f>
        <v>6755.2009696111209</v>
      </c>
      <c r="E22" s="1">
        <f t="shared" si="11"/>
        <v>6275.7917051112572</v>
      </c>
      <c r="F22" s="1">
        <f t="shared" si="11"/>
        <v>13406.971806480295</v>
      </c>
      <c r="G22" s="1">
        <f t="shared" si="11"/>
        <v>127774.51904320788</v>
      </c>
      <c r="H22" s="1">
        <f t="shared" si="11"/>
        <v>8624.9306241523409</v>
      </c>
      <c r="I22" s="1">
        <f t="shared" si="11"/>
        <v>11877.754530990404</v>
      </c>
      <c r="J22" s="1">
        <f t="shared" si="11"/>
        <v>3210.2046146016005</v>
      </c>
      <c r="K22" s="1">
        <f t="shared" si="11"/>
        <v>1814.8043501488762</v>
      </c>
      <c r="L22" s="1">
        <f t="shared" si="11"/>
        <v>7194.9842094372898</v>
      </c>
      <c r="M22" s="1">
        <f t="shared" si="11"/>
        <v>5496.5061247198546</v>
      </c>
      <c r="N22" s="1">
        <f t="shared" si="11"/>
        <v>2597.7783413522307</v>
      </c>
      <c r="O22" s="1">
        <f t="shared" si="11"/>
        <v>4885.2833385392332</v>
      </c>
      <c r="P22" s="1">
        <f t="shared" si="11"/>
        <v>9257.7991302835962</v>
      </c>
      <c r="Q22" s="1">
        <f t="shared" si="11"/>
        <v>8069.2172998785409</v>
      </c>
      <c r="R22" s="3" t="s">
        <v>49</v>
      </c>
      <c r="S22" s="1">
        <f t="shared" si="11"/>
        <v>13082.557240791761</v>
      </c>
      <c r="T22" s="1">
        <f t="shared" si="11"/>
        <v>5341.2289633370428</v>
      </c>
      <c r="U22" s="1">
        <f t="shared" si="11"/>
        <v>6286.0469672435102</v>
      </c>
      <c r="V22" s="1">
        <f t="shared" si="11"/>
        <v>1586.5912497423744</v>
      </c>
      <c r="W22" s="1">
        <f t="shared" si="11"/>
        <v>14898.709354317911</v>
      </c>
      <c r="X22" s="1">
        <f t="shared" si="11"/>
        <v>4852.8625529516066</v>
      </c>
      <c r="Y22" s="3" t="s">
        <v>49</v>
      </c>
      <c r="Z22" s="1">
        <f t="shared" si="11"/>
        <v>3860.2761199411234</v>
      </c>
      <c r="AA22" s="1">
        <f t="shared" si="11"/>
        <v>2175.7293883408502</v>
      </c>
      <c r="AB22" s="1">
        <f t="shared" si="11"/>
        <v>13609.019706749643</v>
      </c>
      <c r="AC22" s="1">
        <f t="shared" si="11"/>
        <v>8888.6380087159232</v>
      </c>
      <c r="AD22" s="1">
        <f t="shared" si="11"/>
        <v>11423.678451817321</v>
      </c>
      <c r="AE22" s="1">
        <f t="shared" si="11"/>
        <v>3311.4132124050529</v>
      </c>
      <c r="AF22" s="1">
        <f t="shared" si="11"/>
        <v>8515.4309865469404</v>
      </c>
      <c r="AG22" s="1">
        <f t="shared" si="11"/>
        <v>11520.88700364316</v>
      </c>
      <c r="AH22" s="1">
        <f t="shared" si="11"/>
        <v>5724.9881581732661</v>
      </c>
      <c r="AI22" s="1">
        <f t="shared" si="11"/>
        <v>22007.666215253481</v>
      </c>
      <c r="AJ22" s="3" t="s">
        <v>49</v>
      </c>
      <c r="AK22" s="1">
        <f t="shared" si="11"/>
        <v>10482.611180933072</v>
      </c>
      <c r="AL22" s="1">
        <f t="shared" si="11"/>
        <v>6104.7224315403892</v>
      </c>
      <c r="AM22" s="1">
        <f t="shared" si="11"/>
        <v>5994.1763060996454</v>
      </c>
      <c r="AN22" s="1">
        <f t="shared" si="11"/>
        <v>2143.3436885249548</v>
      </c>
      <c r="AO22" s="1">
        <f t="shared" si="11"/>
        <v>4110.4307095476515</v>
      </c>
    </row>
    <row r="23" spans="1:41" x14ac:dyDescent="0.2">
      <c r="A23" s="5" t="s">
        <v>41</v>
      </c>
      <c r="B23" s="5" t="s">
        <v>42</v>
      </c>
      <c r="C23" s="1">
        <f>IF(C13&gt;1, IF(C18&gt;0,C18,C19),0)</f>
        <v>29.080799999999801</v>
      </c>
      <c r="D23" s="1">
        <f t="shared" ref="D23:AO23" si="12">IF(D13&gt;1, IF(D18&gt;0,D18,D19),0)</f>
        <v>32.767199999999953</v>
      </c>
      <c r="E23" s="1">
        <f t="shared" si="12"/>
        <v>29.059200000000139</v>
      </c>
      <c r="F23" s="1">
        <f t="shared" si="12"/>
        <v>89.620799999999761</v>
      </c>
      <c r="G23" s="1">
        <f t="shared" si="12"/>
        <v>758.83680000000038</v>
      </c>
      <c r="H23" s="1">
        <f t="shared" si="12"/>
        <v>40.075200000000713</v>
      </c>
      <c r="I23" s="1">
        <f t="shared" si="12"/>
        <v>64.096799999999433</v>
      </c>
      <c r="J23" s="1">
        <f t="shared" si="12"/>
        <v>15.794400000000021</v>
      </c>
      <c r="K23" s="1">
        <f t="shared" si="12"/>
        <v>7.2863999999999312</v>
      </c>
      <c r="L23" s="1">
        <f t="shared" si="12"/>
        <v>41.167200000000008</v>
      </c>
      <c r="M23" s="1">
        <f t="shared" si="12"/>
        <v>27.859199999999756</v>
      </c>
      <c r="N23" s="1">
        <f t="shared" si="12"/>
        <v>13.415999999999826</v>
      </c>
      <c r="O23" s="1">
        <f t="shared" si="12"/>
        <v>21.794399999999893</v>
      </c>
      <c r="P23" s="1">
        <f t="shared" si="12"/>
        <v>47.253600000000304</v>
      </c>
      <c r="Q23" s="1">
        <f t="shared" si="12"/>
        <v>36.216000000000712</v>
      </c>
      <c r="R23" s="1" t="str">
        <f t="shared" si="12"/>
        <v>NA</v>
      </c>
      <c r="S23" s="1">
        <f t="shared" si="12"/>
        <v>111.39360000000005</v>
      </c>
      <c r="T23" s="1">
        <f t="shared" si="12"/>
        <v>45.988800000000005</v>
      </c>
      <c r="U23" s="1">
        <f t="shared" si="12"/>
        <v>31.459199999999946</v>
      </c>
      <c r="V23" s="1">
        <f t="shared" si="12"/>
        <v>6.0648000000002655</v>
      </c>
      <c r="W23" s="1">
        <f t="shared" si="12"/>
        <v>78.842399999999728</v>
      </c>
      <c r="X23" s="1">
        <f t="shared" si="12"/>
        <v>26.853599999999776</v>
      </c>
      <c r="Y23" s="1" t="str">
        <f t="shared" si="12"/>
        <v>NA</v>
      </c>
      <c r="Z23" s="1">
        <f t="shared" si="12"/>
        <v>21.794400000000095</v>
      </c>
      <c r="AA23" s="1">
        <f t="shared" si="12"/>
        <v>8.4863999999996924</v>
      </c>
      <c r="AB23" s="1">
        <f t="shared" si="12"/>
        <v>73.847999999999502</v>
      </c>
      <c r="AC23" s="1">
        <f t="shared" si="12"/>
        <v>43.502399999999064</v>
      </c>
      <c r="AD23" s="1">
        <f t="shared" si="12"/>
        <v>66.626400000000345</v>
      </c>
      <c r="AE23" s="1">
        <f t="shared" si="12"/>
        <v>14.551199999999822</v>
      </c>
      <c r="AF23" s="1">
        <f t="shared" si="12"/>
        <v>48.23760000000005</v>
      </c>
      <c r="AG23" s="1">
        <f t="shared" si="12"/>
        <v>65.33999999999962</v>
      </c>
      <c r="AH23" s="1">
        <f t="shared" si="12"/>
        <v>24.237599999999976</v>
      </c>
      <c r="AI23" s="1">
        <f t="shared" si="12"/>
        <v>94.356000000002084</v>
      </c>
      <c r="AJ23" s="1" t="str">
        <f t="shared" si="12"/>
        <v>NA</v>
      </c>
      <c r="AK23" s="1">
        <f t="shared" si="12"/>
        <v>88.50719999999987</v>
      </c>
      <c r="AL23" s="1">
        <f t="shared" si="12"/>
        <v>30.302400000000404</v>
      </c>
      <c r="AM23" s="1">
        <f t="shared" si="12"/>
        <v>36.34560000000004</v>
      </c>
      <c r="AN23" s="1">
        <f t="shared" si="12"/>
        <v>9.6864000000000878</v>
      </c>
      <c r="AO23" s="1">
        <f t="shared" si="12"/>
        <v>18.086400000000033</v>
      </c>
    </row>
    <row r="24" spans="1:41" x14ac:dyDescent="0.2">
      <c r="A24" s="6"/>
      <c r="B24" s="6"/>
      <c r="C24" s="2">
        <f>params_high!B13</f>
        <v>29.0808</v>
      </c>
      <c r="D24" s="2">
        <f>params_high!C13</f>
        <v>32.767199999999903</v>
      </c>
      <c r="E24" s="2">
        <f>params_high!D13</f>
        <v>29.059199999999997</v>
      </c>
      <c r="F24" s="2">
        <f>params_high!E13</f>
        <v>89.620799999999846</v>
      </c>
      <c r="G24" s="2">
        <f>params_high!F13</f>
        <v>758.83680000000209</v>
      </c>
      <c r="H24" s="2">
        <f>params_high!G13</f>
        <v>40.075199999999995</v>
      </c>
      <c r="I24" s="2">
        <f>params_high!H13</f>
        <v>64.096800000000172</v>
      </c>
      <c r="J24" s="2">
        <f>params_high!I13</f>
        <v>15.794399999999955</v>
      </c>
      <c r="K24" s="2">
        <f>params_high!J13</f>
        <v>7.2863999999999987</v>
      </c>
      <c r="L24" s="2">
        <f>params_high!K13</f>
        <v>41.167200000000022</v>
      </c>
      <c r="M24" s="2">
        <f>params_high!L13</f>
        <v>27.859199999999927</v>
      </c>
      <c r="N24" s="2">
        <f>params_high!M13</f>
        <v>13.415999999999961</v>
      </c>
      <c r="O24" s="2">
        <f>params_high!N13</f>
        <v>21.794399999999985</v>
      </c>
      <c r="P24" s="2">
        <f>params_high!O13</f>
        <v>47.253599999999985</v>
      </c>
      <c r="Q24" s="2">
        <f>params_high!P13</f>
        <v>36.216000000000001</v>
      </c>
      <c r="R24" s="3" t="s">
        <v>49</v>
      </c>
      <c r="S24" s="2">
        <f>params_high!R13</f>
        <v>111.39360000000016</v>
      </c>
      <c r="T24" s="2">
        <f>params_high!S13</f>
        <v>45.988799999999955</v>
      </c>
      <c r="U24" s="2">
        <f>params_high!T13</f>
        <v>31.459200000000013</v>
      </c>
      <c r="V24" s="2">
        <f>params_high!U13</f>
        <v>6.0648000000000044</v>
      </c>
      <c r="W24" s="2">
        <f>params_high!V13</f>
        <v>78.842400000000254</v>
      </c>
      <c r="X24" s="2">
        <f>params_high!W13</f>
        <v>26.853599999999947</v>
      </c>
      <c r="Y24" s="3" t="s">
        <v>49</v>
      </c>
      <c r="Z24" s="2">
        <f>params_high!Y13</f>
        <v>21.794399999999985</v>
      </c>
      <c r="AA24" s="2">
        <f>params_high!Z13</f>
        <v>8.4863999999999926</v>
      </c>
      <c r="AB24" s="2">
        <f>params_high!AA13</f>
        <v>73.847999999999786</v>
      </c>
      <c r="AC24" s="2">
        <f>params_high!AB13</f>
        <v>43.502400000000016</v>
      </c>
      <c r="AD24" s="2">
        <f>params_high!AC13</f>
        <v>66.626399999999947</v>
      </c>
      <c r="AE24" s="2">
        <f>params_high!AD13</f>
        <v>14.551199999999993</v>
      </c>
      <c r="AF24" s="2">
        <f>params_high!AE13</f>
        <v>48.237600000000015</v>
      </c>
      <c r="AG24" s="2">
        <f>params_high!AF13</f>
        <v>65.340000000000032</v>
      </c>
      <c r="AH24" s="2">
        <f>params_high!AG13</f>
        <v>24.23759999999999</v>
      </c>
      <c r="AI24" s="2">
        <f>params_high!AH13</f>
        <v>94.355999999999966</v>
      </c>
      <c r="AJ24" s="3" t="s">
        <v>49</v>
      </c>
      <c r="AK24" s="2">
        <f>params_high!AJ13</f>
        <v>88.507199999999884</v>
      </c>
      <c r="AL24" s="2">
        <f>params_high!AK13</f>
        <v>30.302400000000027</v>
      </c>
      <c r="AM24" s="2">
        <f>params_high!AL13</f>
        <v>36.345599999999919</v>
      </c>
      <c r="AN24" s="2">
        <f>params_high!AM13</f>
        <v>9.686399999999999</v>
      </c>
      <c r="AO24" s="2">
        <f>params_high!AN13</f>
        <v>18.086400000000001</v>
      </c>
    </row>
    <row r="25" spans="1:41" x14ac:dyDescent="0.2">
      <c r="A25" s="6"/>
      <c r="B25" s="6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">
      <c r="A26" s="6"/>
      <c r="B26" s="6"/>
      <c r="C26" s="2">
        <f>C6*C11*(C3/C24-1)</f>
        <v>26.454480275645786</v>
      </c>
      <c r="D26" s="2">
        <f t="shared" ref="D26:AO26" si="13">D6*D11*(D3/D24-1)</f>
        <v>23.630468883517736</v>
      </c>
      <c r="E26" s="2">
        <f t="shared" si="13"/>
        <v>26.835457445490587</v>
      </c>
      <c r="F26" s="2">
        <f t="shared" si="13"/>
        <v>12.780945662167733</v>
      </c>
      <c r="G26" s="2">
        <f t="shared" si="13"/>
        <v>15.508770726459192</v>
      </c>
      <c r="H26" s="2">
        <f t="shared" si="13"/>
        <v>26.56540204415699</v>
      </c>
      <c r="I26" s="2">
        <f t="shared" si="13"/>
        <v>18.563383039402854</v>
      </c>
      <c r="J26" s="2">
        <f t="shared" si="13"/>
        <v>22.802281188269323</v>
      </c>
      <c r="K26" s="2">
        <f t="shared" si="13"/>
        <v>47.657996404259997</v>
      </c>
      <c r="L26" s="2">
        <f t="shared" si="13"/>
        <v>16.581275262830594</v>
      </c>
      <c r="M26" s="2">
        <f t="shared" si="13"/>
        <v>21.245407262233002</v>
      </c>
      <c r="N26" s="2">
        <f t="shared" si="13"/>
        <v>20.368067978533155</v>
      </c>
      <c r="O26" s="2">
        <f t="shared" si="13"/>
        <v>30.152543772712274</v>
      </c>
      <c r="P26" s="2">
        <f t="shared" si="13"/>
        <v>20.908587388050865</v>
      </c>
      <c r="Q26" s="2">
        <f t="shared" si="13"/>
        <v>29.557488402915837</v>
      </c>
      <c r="R26" s="3" t="s">
        <v>49</v>
      </c>
      <c r="S26" s="2">
        <f t="shared" si="13"/>
        <v>9.0905449235862612</v>
      </c>
      <c r="T26" s="2">
        <f t="shared" si="13"/>
        <v>8.9592319216852889</v>
      </c>
      <c r="U26" s="2">
        <f t="shared" si="13"/>
        <v>21.883222554928278</v>
      </c>
      <c r="V26" s="2">
        <f t="shared" si="13"/>
        <v>67.614072187046517</v>
      </c>
      <c r="W26" s="2">
        <f t="shared" si="13"/>
        <v>19.327040082493621</v>
      </c>
      <c r="X26" s="2">
        <f t="shared" si="13"/>
        <v>17.662446562099717</v>
      </c>
      <c r="Y26" s="3" t="s">
        <v>49</v>
      </c>
      <c r="Z26" s="2">
        <f t="shared" si="13"/>
        <v>16.998052251954643</v>
      </c>
      <c r="AA26" s="2">
        <f t="shared" si="13"/>
        <v>57.501690940799442</v>
      </c>
      <c r="AB26" s="2">
        <f t="shared" si="13"/>
        <v>18.356940946268065</v>
      </c>
      <c r="AC26" s="2">
        <f t="shared" si="13"/>
        <v>23.103035119901424</v>
      </c>
      <c r="AD26" s="2">
        <f t="shared" si="13"/>
        <v>16.014113399493304</v>
      </c>
      <c r="AE26" s="2">
        <f t="shared" si="13"/>
        <v>31.769238963109586</v>
      </c>
      <c r="AF26" s="2">
        <f t="shared" si="13"/>
        <v>16.891820903195843</v>
      </c>
      <c r="AG26" s="2">
        <f t="shared" si="13"/>
        <v>16.854505280073454</v>
      </c>
      <c r="AH26" s="2">
        <f t="shared" si="13"/>
        <v>36.69612606033602</v>
      </c>
      <c r="AI26" s="2">
        <f t="shared" si="13"/>
        <v>34.847770677010487</v>
      </c>
      <c r="AJ26" s="3" t="s">
        <v>49</v>
      </c>
      <c r="AK26" s="2">
        <f t="shared" si="13"/>
        <v>9.1914886585498259</v>
      </c>
      <c r="AL26" s="2">
        <f t="shared" si="13"/>
        <v>22.315768717989311</v>
      </c>
      <c r="AM26" s="2">
        <f t="shared" si="13"/>
        <v>14.96252022253041</v>
      </c>
      <c r="AN26" s="2">
        <f t="shared" si="13"/>
        <v>28.90453109514371</v>
      </c>
      <c r="AO26" s="2">
        <f t="shared" si="13"/>
        <v>31.619136478237792</v>
      </c>
    </row>
    <row r="27" spans="1:41" x14ac:dyDescent="0.2">
      <c r="A27" s="6"/>
      <c r="B27" s="6"/>
      <c r="C27" s="2">
        <f>C3*(C5+C7*C6)/(C24*C24)-(C6*C11*C8+(1-C6)*C8+C9*C10+C5+C7*C6)/C24</f>
        <v>1.2499277117555642E-2</v>
      </c>
      <c r="D27" s="2">
        <f t="shared" ref="D27:AO27" si="14">D3*(D5+D7*D6)/(D24*D24)-(D6*D11*D8+(1-D6)*D8+D9*D10+D5+D7*D6)/D24</f>
        <v>7.2517259927939101E-3</v>
      </c>
      <c r="E27" s="2">
        <f t="shared" si="14"/>
        <v>1.3092916347087834E-2</v>
      </c>
      <c r="F27" s="2">
        <f t="shared" si="14"/>
        <v>-2.7444521064683815E-3</v>
      </c>
      <c r="G27" s="2">
        <f t="shared" si="14"/>
        <v>-1.6390472013871958E-4</v>
      </c>
      <c r="H27" s="2">
        <f t="shared" si="14"/>
        <v>9.1935391384803007E-3</v>
      </c>
      <c r="I27" s="2">
        <f t="shared" si="14"/>
        <v>1.8365193246484661E-4</v>
      </c>
      <c r="J27" s="2">
        <f t="shared" si="14"/>
        <v>1.2707367627043498E-2</v>
      </c>
      <c r="K27" s="2">
        <f t="shared" si="14"/>
        <v>0.17958936959127608</v>
      </c>
      <c r="L27" s="2">
        <f t="shared" si="14"/>
        <v>-1.8600700071792764E-3</v>
      </c>
      <c r="M27" s="2">
        <f t="shared" si="14"/>
        <v>4.7134573950267135E-3</v>
      </c>
      <c r="N27" s="2">
        <f t="shared" si="14"/>
        <v>6.8730535959445616E-3</v>
      </c>
      <c r="O27" s="2">
        <f t="shared" si="14"/>
        <v>2.424094955641444E-2</v>
      </c>
      <c r="P27" s="2">
        <f t="shared" si="14"/>
        <v>2.4612010364497353E-3</v>
      </c>
      <c r="Q27" s="2">
        <f t="shared" si="14"/>
        <v>1.3855602029528149E-2</v>
      </c>
      <c r="R27" s="3" t="s">
        <v>49</v>
      </c>
      <c r="S27" s="2">
        <f t="shared" si="14"/>
        <v>-3.6846499822522287E-3</v>
      </c>
      <c r="T27" s="2">
        <f t="shared" si="14"/>
        <v>-9.0521873662226873E-3</v>
      </c>
      <c r="U27" s="2">
        <f t="shared" si="14"/>
        <v>5.0777353212942515E-3</v>
      </c>
      <c r="V27" s="2">
        <f t="shared" si="14"/>
        <v>0.36242428256634307</v>
      </c>
      <c r="W27" s="2">
        <f t="shared" si="14"/>
        <v>5.8101714983310043E-4</v>
      </c>
      <c r="X27" s="2">
        <f t="shared" si="14"/>
        <v>-1.0570100344348098E-3</v>
      </c>
      <c r="Y27" s="3" t="s">
        <v>49</v>
      </c>
      <c r="Z27" s="2">
        <f t="shared" si="14"/>
        <v>-2.6611206639592377E-3</v>
      </c>
      <c r="AA27" s="2">
        <f t="shared" si="14"/>
        <v>0.2058950215054918</v>
      </c>
      <c r="AB27" s="2">
        <f t="shared" si="14"/>
        <v>3.4802326082213758E-5</v>
      </c>
      <c r="AC27" s="2">
        <f t="shared" si="14"/>
        <v>4.9218038459922196E-3</v>
      </c>
      <c r="AD27" s="2">
        <f t="shared" si="14"/>
        <v>-1.5287196738789314E-3</v>
      </c>
      <c r="AE27" s="2">
        <f t="shared" si="14"/>
        <v>4.1259508852389125E-2</v>
      </c>
      <c r="AF27" s="2">
        <f t="shared" si="14"/>
        <v>-1.3004878180473863E-3</v>
      </c>
      <c r="AG27" s="2">
        <f t="shared" si="14"/>
        <v>-9.8554670649587603E-4</v>
      </c>
      <c r="AH27" s="2">
        <f t="shared" si="14"/>
        <v>3.3830649963131891E-2</v>
      </c>
      <c r="AI27" s="2">
        <f t="shared" si="14"/>
        <v>7.8170961211146747E-3</v>
      </c>
      <c r="AJ27" s="3" t="s">
        <v>49</v>
      </c>
      <c r="AK27" s="2">
        <f t="shared" si="14"/>
        <v>-4.5866010877120876E-3</v>
      </c>
      <c r="AL27" s="2">
        <f t="shared" si="14"/>
        <v>5.907805699561109E-3</v>
      </c>
      <c r="AM27" s="2">
        <f t="shared" si="14"/>
        <v>-4.0919423163445039E-3</v>
      </c>
      <c r="AN27" s="2">
        <f t="shared" si="14"/>
        <v>4.8799475873165854E-2</v>
      </c>
      <c r="AO27" s="2">
        <f t="shared" si="14"/>
        <v>3.2824944877367909E-2</v>
      </c>
    </row>
    <row r="28" spans="1:41" x14ac:dyDescent="0.2">
      <c r="A28" s="6"/>
      <c r="B28" s="6"/>
      <c r="C28" s="2">
        <f>-(C8*C5 + C7*(C8+C9*C10))/(C24*C24)</f>
        <v>-1.4113532088897433E-5</v>
      </c>
      <c r="D28" s="2">
        <f t="shared" ref="D28:AO28" si="15">-(D8*D5 + D7*(D8+D9*D10))/(D24*D24)</f>
        <v>-1.1116542951769084E-5</v>
      </c>
      <c r="E28" s="2">
        <f t="shared" si="15"/>
        <v>-1.4134521351714782E-5</v>
      </c>
      <c r="F28" s="2">
        <f t="shared" si="15"/>
        <v>-1.4860409649461972E-6</v>
      </c>
      <c r="G28" s="2">
        <f t="shared" si="15"/>
        <v>-2.0727725390333422E-8</v>
      </c>
      <c r="H28" s="2">
        <f t="shared" si="15"/>
        <v>-7.4318514001711987E-6</v>
      </c>
      <c r="I28" s="2">
        <f t="shared" si="15"/>
        <v>-2.9051978758671226E-6</v>
      </c>
      <c r="J28" s="2">
        <f t="shared" si="15"/>
        <v>-4.7845615868690776E-5</v>
      </c>
      <c r="K28" s="2">
        <f t="shared" si="15"/>
        <v>-2.248135048551788E-4</v>
      </c>
      <c r="L28" s="2">
        <f t="shared" si="15"/>
        <v>-7.0428064866675642E-6</v>
      </c>
      <c r="M28" s="2">
        <f t="shared" si="15"/>
        <v>-1.5378399256302824E-5</v>
      </c>
      <c r="N28" s="2">
        <f t="shared" si="15"/>
        <v>-6.6313555673709168E-5</v>
      </c>
      <c r="O28" s="2">
        <f t="shared" si="15"/>
        <v>-2.5128037958604088E-5</v>
      </c>
      <c r="P28" s="2">
        <f t="shared" si="15"/>
        <v>-5.3453803501774464E-6</v>
      </c>
      <c r="Q28" s="2">
        <f t="shared" si="15"/>
        <v>-9.10012695660637E-6</v>
      </c>
      <c r="R28" s="3" t="s">
        <v>49</v>
      </c>
      <c r="S28" s="2">
        <f t="shared" si="15"/>
        <v>-9.6189559293332819E-7</v>
      </c>
      <c r="T28" s="2">
        <f t="shared" si="15"/>
        <v>-5.6434445099355721E-6</v>
      </c>
      <c r="U28" s="2">
        <f t="shared" si="15"/>
        <v>-1.2060159883956109E-5</v>
      </c>
      <c r="V28" s="2">
        <f t="shared" si="15"/>
        <v>-3.2450055726568046E-4</v>
      </c>
      <c r="W28" s="2">
        <f t="shared" si="15"/>
        <v>-1.9201216406253185E-6</v>
      </c>
      <c r="X28" s="2">
        <f t="shared" si="15"/>
        <v>-1.6551729611484488E-5</v>
      </c>
      <c r="Y28" s="3" t="s">
        <v>49</v>
      </c>
      <c r="Z28" s="2">
        <f t="shared" si="15"/>
        <v>-2.5128037958604088E-5</v>
      </c>
      <c r="AA28" s="2">
        <f t="shared" si="15"/>
        <v>-1.6573010980845554E-4</v>
      </c>
      <c r="AB28" s="2">
        <f t="shared" si="15"/>
        <v>-2.1886228963563537E-6</v>
      </c>
      <c r="AC28" s="2">
        <f t="shared" si="15"/>
        <v>-6.3069876339638306E-6</v>
      </c>
      <c r="AD28" s="2">
        <f t="shared" si="15"/>
        <v>-2.6887827829765748E-6</v>
      </c>
      <c r="AE28" s="2">
        <f t="shared" si="15"/>
        <v>-5.6370358175427771E-5</v>
      </c>
      <c r="AF28" s="2">
        <f t="shared" si="15"/>
        <v>-5.1295235780449295E-6</v>
      </c>
      <c r="AG28" s="2">
        <f t="shared" si="15"/>
        <v>-2.7956973444910643E-6</v>
      </c>
      <c r="AH28" s="2">
        <f t="shared" si="15"/>
        <v>-2.0317449379547482E-5</v>
      </c>
      <c r="AI28" s="2">
        <f t="shared" si="15"/>
        <v>-1.3406313495357463E-6</v>
      </c>
      <c r="AJ28" s="3" t="s">
        <v>49</v>
      </c>
      <c r="AK28" s="2">
        <f t="shared" si="15"/>
        <v>-1.5236710319977061E-6</v>
      </c>
      <c r="AL28" s="2">
        <f t="shared" si="15"/>
        <v>-1.2998533590516515E-5</v>
      </c>
      <c r="AM28" s="2">
        <f t="shared" si="15"/>
        <v>-9.0353447677416917E-6</v>
      </c>
      <c r="AN28" s="2">
        <f t="shared" si="15"/>
        <v>-1.2721069216543304E-4</v>
      </c>
      <c r="AO28" s="2">
        <f t="shared" si="15"/>
        <v>-3.6487503631676569E-5</v>
      </c>
    </row>
    <row r="29" spans="1:41" x14ac:dyDescent="0.2">
      <c r="A29" s="6"/>
      <c r="B29" s="6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">
      <c r="A30" s="6"/>
      <c r="B30" s="6" t="s">
        <v>43</v>
      </c>
      <c r="C30" s="2">
        <f>(-C27+(C27^2-4*C26*C28)^(1/2))/(2*C26)</f>
        <v>5.3142566538787661E-4</v>
      </c>
      <c r="D30" s="2">
        <f t="shared" ref="D30:AO30" si="16">(-D27+(D27^2-4*D26*D28)^(1/2))/(2*D26)</f>
        <v>5.4939444426622356E-4</v>
      </c>
      <c r="E30" s="2">
        <f t="shared" si="16"/>
        <v>5.2170283641092812E-4</v>
      </c>
      <c r="F30" s="2">
        <f t="shared" si="16"/>
        <v>4.6485242997655493E-4</v>
      </c>
      <c r="G30" s="2">
        <f t="shared" si="16"/>
        <v>4.2222582190893161E-5</v>
      </c>
      <c r="H30" s="2">
        <f t="shared" si="16"/>
        <v>3.834694163184541E-4</v>
      </c>
      <c r="I30" s="2">
        <f t="shared" si="16"/>
        <v>3.9068705155415403E-4</v>
      </c>
      <c r="J30" s="2">
        <f t="shared" si="16"/>
        <v>1.1964587560598812E-3</v>
      </c>
      <c r="K30" s="2">
        <f t="shared" si="16"/>
        <v>9.9113291848708222E-4</v>
      </c>
      <c r="L30" s="2">
        <f t="shared" si="16"/>
        <v>7.1022293897443493E-4</v>
      </c>
      <c r="M30" s="2">
        <f t="shared" si="16"/>
        <v>7.4706358778811968E-4</v>
      </c>
      <c r="N30" s="2">
        <f t="shared" si="16"/>
        <v>1.6435225067604267E-3</v>
      </c>
      <c r="O30" s="2">
        <f t="shared" si="16"/>
        <v>5.9549750446080761E-4</v>
      </c>
      <c r="P30" s="2">
        <f t="shared" si="16"/>
        <v>4.5018094204943374E-4</v>
      </c>
      <c r="Q30" s="2">
        <f t="shared" si="16"/>
        <v>3.6795709188804429E-4</v>
      </c>
      <c r="R30" s="3" t="s">
        <v>49</v>
      </c>
      <c r="S30" s="2">
        <f t="shared" si="16"/>
        <v>5.8592017469353034E-4</v>
      </c>
      <c r="T30" s="2">
        <f t="shared" si="16"/>
        <v>1.445994428043597E-3</v>
      </c>
      <c r="U30" s="2">
        <f t="shared" si="16"/>
        <v>6.3536303206115691E-4</v>
      </c>
      <c r="V30" s="2">
        <f t="shared" si="16"/>
        <v>7.8143849587143188E-4</v>
      </c>
      <c r="W30" s="2">
        <f t="shared" si="16"/>
        <v>3.0052373003637225E-4</v>
      </c>
      <c r="X30" s="2">
        <f t="shared" si="16"/>
        <v>9.9843146508383964E-4</v>
      </c>
      <c r="Y30" s="3" t="s">
        <v>49</v>
      </c>
      <c r="Z30" s="2">
        <f t="shared" si="16"/>
        <v>1.2966435788274982E-3</v>
      </c>
      <c r="AA30" s="2">
        <f t="shared" si="16"/>
        <v>6.7694533108905448E-4</v>
      </c>
      <c r="AB30" s="2">
        <f t="shared" si="16"/>
        <v>3.4434441130753546E-4</v>
      </c>
      <c r="AC30" s="2">
        <f t="shared" si="16"/>
        <v>4.2671694761383066E-4</v>
      </c>
      <c r="AD30" s="2">
        <f t="shared" si="16"/>
        <v>4.6025797512845394E-4</v>
      </c>
      <c r="AE30" s="2">
        <f t="shared" si="16"/>
        <v>8.3254192413167853E-4</v>
      </c>
      <c r="AF30" s="2">
        <f t="shared" si="16"/>
        <v>5.9089925931520623E-4</v>
      </c>
      <c r="AG30" s="2">
        <f t="shared" si="16"/>
        <v>4.3755931618896289E-4</v>
      </c>
      <c r="AH30" s="2">
        <f t="shared" si="16"/>
        <v>4.1434239283788212E-4</v>
      </c>
      <c r="AI30" s="2">
        <f t="shared" si="16"/>
        <v>1.1378424219484848E-4</v>
      </c>
      <c r="AJ30" s="3" t="s">
        <v>49</v>
      </c>
      <c r="AK30" s="2">
        <f t="shared" si="16"/>
        <v>7.2701842261144005E-4</v>
      </c>
      <c r="AL30" s="2">
        <f t="shared" si="16"/>
        <v>6.422304502226243E-4</v>
      </c>
      <c r="AM30" s="2">
        <f t="shared" si="16"/>
        <v>9.2576630942424888E-4</v>
      </c>
      <c r="AN30" s="2">
        <f t="shared" si="16"/>
        <v>1.4171892957735477E-3</v>
      </c>
      <c r="AO30" s="2">
        <f t="shared" si="16"/>
        <v>6.7399570484290099E-4</v>
      </c>
    </row>
    <row r="31" spans="1:41" x14ac:dyDescent="0.2">
      <c r="A31" s="6"/>
      <c r="B31" s="6"/>
    </row>
    <row r="32" spans="1:41" x14ac:dyDescent="0.2">
      <c r="A32" s="6"/>
      <c r="B32" s="6" t="s">
        <v>44</v>
      </c>
      <c r="C32">
        <f>C6*C4*C23*(C21+C11*C22)+C5*C22</f>
        <v>23.991659999999882</v>
      </c>
      <c r="D32">
        <f t="shared" ref="D32:AO32" si="17">D6*D4*D23*(D21+D11*D22)+D5*D22</f>
        <v>27.032939999999954</v>
      </c>
      <c r="E32">
        <f t="shared" si="17"/>
        <v>23.973840000000092</v>
      </c>
      <c r="F32">
        <f t="shared" si="17"/>
        <v>73.937159999999835</v>
      </c>
      <c r="G32">
        <f t="shared" si="17"/>
        <v>626.04036000000099</v>
      </c>
      <c r="H32">
        <f t="shared" si="17"/>
        <v>33.062040000000437</v>
      </c>
      <c r="I32">
        <f t="shared" si="17"/>
        <v>52.879859999999724</v>
      </c>
      <c r="J32">
        <f t="shared" si="17"/>
        <v>13.030380000000005</v>
      </c>
      <c r="K32">
        <f t="shared" si="17"/>
        <v>6.0112799999999549</v>
      </c>
      <c r="L32">
        <f t="shared" si="17"/>
        <v>33.96294000000001</v>
      </c>
      <c r="M32">
        <f t="shared" si="17"/>
        <v>22.983839999999844</v>
      </c>
      <c r="N32">
        <f t="shared" si="17"/>
        <v>11.068199999999891</v>
      </c>
      <c r="O32">
        <f t="shared" si="17"/>
        <v>17.980379999999929</v>
      </c>
      <c r="P32">
        <f t="shared" si="17"/>
        <v>38.984220000000178</v>
      </c>
      <c r="Q32">
        <f t="shared" si="17"/>
        <v>29.878200000000451</v>
      </c>
      <c r="R32" s="3" t="s">
        <v>49</v>
      </c>
      <c r="S32">
        <f t="shared" si="17"/>
        <v>91.899720000000102</v>
      </c>
      <c r="T32">
        <f t="shared" si="17"/>
        <v>37.940759999999997</v>
      </c>
      <c r="U32">
        <f t="shared" si="17"/>
        <v>25.953839999999975</v>
      </c>
      <c r="V32">
        <f t="shared" si="17"/>
        <v>5.0034600000001959</v>
      </c>
      <c r="W32">
        <f t="shared" si="17"/>
        <v>65.04497999999991</v>
      </c>
      <c r="X32">
        <f t="shared" si="17"/>
        <v>22.154219999999864</v>
      </c>
      <c r="Y32" s="3" t="s">
        <v>49</v>
      </c>
      <c r="Z32">
        <f t="shared" si="17"/>
        <v>17.98038000000005</v>
      </c>
      <c r="AA32">
        <f t="shared" si="17"/>
        <v>7.0012799999997792</v>
      </c>
      <c r="AB32">
        <f t="shared" si="17"/>
        <v>60.924599999999671</v>
      </c>
      <c r="AC32">
        <f t="shared" si="17"/>
        <v>35.889479999999445</v>
      </c>
      <c r="AD32">
        <f t="shared" si="17"/>
        <v>54.966780000000199</v>
      </c>
      <c r="AE32">
        <f t="shared" si="17"/>
        <v>12.004739999999886</v>
      </c>
      <c r="AF32">
        <f t="shared" si="17"/>
        <v>39.796020000000034</v>
      </c>
      <c r="AG32">
        <f t="shared" si="17"/>
        <v>53.905499999999812</v>
      </c>
      <c r="AH32">
        <f t="shared" si="17"/>
        <v>19.996019999999987</v>
      </c>
      <c r="AI32">
        <f t="shared" si="17"/>
        <v>77.843700000001377</v>
      </c>
      <c r="AJ32" s="3" t="s">
        <v>49</v>
      </c>
      <c r="AK32">
        <f t="shared" si="17"/>
        <v>73.018439999999885</v>
      </c>
      <c r="AL32">
        <f t="shared" si="17"/>
        <v>24.999480000000247</v>
      </c>
      <c r="AM32">
        <f t="shared" si="17"/>
        <v>29.985120000000006</v>
      </c>
      <c r="AN32">
        <f t="shared" si="17"/>
        <v>7.9912800000000566</v>
      </c>
      <c r="AO32">
        <f t="shared" si="17"/>
        <v>14.921280000000023</v>
      </c>
    </row>
    <row r="33" spans="1:45" x14ac:dyDescent="0.2">
      <c r="A33" s="6"/>
      <c r="B33" s="6" t="s">
        <v>45</v>
      </c>
      <c r="C33">
        <f>1-C5*C22/C32</f>
        <v>0.73950557020700103</v>
      </c>
      <c r="D33">
        <f t="shared" ref="D33:AO33" si="18">1-D5*D22/D32</f>
        <v>0.75011223456970899</v>
      </c>
      <c r="E33">
        <f t="shared" si="18"/>
        <v>0.73822334239691123</v>
      </c>
      <c r="F33">
        <f t="shared" si="18"/>
        <v>0.81867072245565931</v>
      </c>
      <c r="G33">
        <f t="shared" si="18"/>
        <v>0.7959005086457881</v>
      </c>
      <c r="H33">
        <f t="shared" si="18"/>
        <v>0.73912890359602046</v>
      </c>
      <c r="I33">
        <f t="shared" si="18"/>
        <v>0.77538226215064743</v>
      </c>
      <c r="J33">
        <f t="shared" si="18"/>
        <v>0.753636915070658</v>
      </c>
      <c r="K33">
        <f t="shared" si="18"/>
        <v>0.69810017997017448</v>
      </c>
      <c r="L33">
        <f t="shared" si="18"/>
        <v>0.78815190294370019</v>
      </c>
      <c r="M33">
        <f t="shared" si="18"/>
        <v>0.76085344639016406</v>
      </c>
      <c r="N33">
        <f t="shared" si="18"/>
        <v>0.76529351282482638</v>
      </c>
      <c r="O33">
        <f t="shared" si="18"/>
        <v>0.72829921622683991</v>
      </c>
      <c r="P33">
        <f t="shared" si="18"/>
        <v>0.76252444885947301</v>
      </c>
      <c r="Q33">
        <f t="shared" si="18"/>
        <v>0.72992960419709285</v>
      </c>
      <c r="R33" s="3" t="s">
        <v>49</v>
      </c>
      <c r="S33">
        <f t="shared" si="18"/>
        <v>0.85764312186379077</v>
      </c>
      <c r="T33">
        <f t="shared" si="18"/>
        <v>0.85922187738629785</v>
      </c>
      <c r="U33">
        <f t="shared" si="18"/>
        <v>0.75779896280305659</v>
      </c>
      <c r="V33">
        <f t="shared" si="18"/>
        <v>0.68290118243329367</v>
      </c>
      <c r="W33">
        <f t="shared" si="18"/>
        <v>0.77094759112358968</v>
      </c>
      <c r="X33">
        <f t="shared" si="18"/>
        <v>0.78095087288328657</v>
      </c>
      <c r="Y33" s="3" t="s">
        <v>49</v>
      </c>
      <c r="Z33">
        <f t="shared" si="18"/>
        <v>0.78530619931608159</v>
      </c>
      <c r="AA33">
        <f t="shared" si="18"/>
        <v>0.6892383409403825</v>
      </c>
      <c r="AB33">
        <f t="shared" si="18"/>
        <v>0.77662521039531296</v>
      </c>
      <c r="AC33">
        <f t="shared" si="18"/>
        <v>0.75233305111369508</v>
      </c>
      <c r="AD33">
        <f t="shared" si="18"/>
        <v>0.79217122684251695</v>
      </c>
      <c r="AE33">
        <f t="shared" si="18"/>
        <v>0.7241578566128809</v>
      </c>
      <c r="AF33">
        <f t="shared" si="18"/>
        <v>0.78602304987918559</v>
      </c>
      <c r="AG33">
        <f t="shared" si="18"/>
        <v>0.78627622406538844</v>
      </c>
      <c r="AH33">
        <f t="shared" si="18"/>
        <v>0.71369361712114365</v>
      </c>
      <c r="AI33">
        <f t="shared" si="18"/>
        <v>0.71728391359540855</v>
      </c>
      <c r="AJ33" s="3" t="s">
        <v>49</v>
      </c>
      <c r="AK33">
        <f t="shared" si="18"/>
        <v>0.85643885050224178</v>
      </c>
      <c r="AL33">
        <f t="shared" si="18"/>
        <v>0.75580602350367576</v>
      </c>
      <c r="AM33">
        <f t="shared" si="18"/>
        <v>0.80009497023524856</v>
      </c>
      <c r="AN33">
        <f t="shared" si="18"/>
        <v>0.73178968969615132</v>
      </c>
      <c r="AO33">
        <f t="shared" si="18"/>
        <v>0.72452559635985347</v>
      </c>
      <c r="AQ33">
        <f>MEDIAN(C33:AO33)</f>
        <v>0.75932620459661027</v>
      </c>
      <c r="AR33">
        <f>QUARTILE(C33:AO33,1)</f>
        <v>0.73132466832138676</v>
      </c>
      <c r="AS33">
        <f>QUARTILE(C33:AO33,3)</f>
        <v>0.78608634342573636</v>
      </c>
    </row>
  </sheetData>
  <mergeCells count="1">
    <mergeCell ref="A1:B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params_low</vt:lpstr>
      <vt:lpstr>solution_low</vt:lpstr>
      <vt:lpstr>params_medium</vt:lpstr>
      <vt:lpstr>solution_medium</vt:lpstr>
      <vt:lpstr>params_high</vt:lpstr>
      <vt:lpstr>solution_high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Sourya Shrestha</dc:creator>
  <cp:lastModifiedBy>Sourya Shrestha</cp:lastModifiedBy>
  <dcterms:created xsi:type="dcterms:W3CDTF">2017-06-22T18:17:52Z</dcterms:created>
  <dcterms:modified xsi:type="dcterms:W3CDTF">2021-02-18T17:12:46Z</dcterms:modified>
</cp:coreProperties>
</file>