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ndra/Documents/1 doutorado/1 01 2022 Doutorado Mulheres UFPR/Censo/"/>
    </mc:Choice>
  </mc:AlternateContent>
  <xr:revisionPtr revIDLastSave="0" documentId="13_ncr:1_{51CDA0FF-0E9E-594C-A401-DB0983D8E059}" xr6:coauthVersionLast="47" xr6:coauthVersionMax="47" xr10:uidLastSave="{00000000-0000-0000-0000-000000000000}"/>
  <bookViews>
    <workbookView xWindow="0" yWindow="500" windowWidth="28800" windowHeight="16320" activeTab="2" xr2:uid="{C18CAAC1-60E6-0D4E-B8D4-E96E09BCF904}"/>
  </bookViews>
  <sheets>
    <sheet name="Dados CENSO" sheetId="1" r:id="rId1"/>
    <sheet name="Planilha1" sheetId="5" r:id="rId2"/>
    <sheet name="cursando ensino superior" sheetId="2" r:id="rId3"/>
    <sheet name="diplomas em cada ano" sheetId="4" r:id="rId4"/>
    <sheet name="professo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1" i="1" l="1"/>
  <c r="G99" i="1"/>
  <c r="G100" i="1"/>
  <c r="I100" i="1"/>
  <c r="H100" i="1"/>
  <c r="I99" i="1"/>
  <c r="H99" i="1"/>
  <c r="U46" i="5"/>
  <c r="V46" i="5"/>
  <c r="R46" i="5"/>
  <c r="S46" i="5"/>
  <c r="O46" i="5"/>
  <c r="P46" i="5"/>
  <c r="L46" i="5"/>
  <c r="M46" i="5"/>
  <c r="I46" i="5"/>
  <c r="J46" i="5"/>
  <c r="P4" i="5"/>
  <c r="Q4" i="5"/>
  <c r="M4" i="5"/>
  <c r="J4" i="5"/>
  <c r="G4" i="5"/>
  <c r="D4" i="5"/>
  <c r="N4" i="5"/>
  <c r="K4" i="5"/>
  <c r="H4" i="5"/>
  <c r="E4" i="5"/>
  <c r="R40" i="2"/>
  <c r="O40" i="2"/>
  <c r="P44" i="2"/>
  <c r="M44" i="2"/>
  <c r="J44" i="2"/>
  <c r="G44" i="2"/>
  <c r="D44" i="2"/>
  <c r="P39" i="2"/>
  <c r="M39" i="2"/>
  <c r="G39" i="2"/>
  <c r="I38" i="2"/>
  <c r="I40" i="2" s="1"/>
  <c r="H38" i="2"/>
  <c r="O26" i="2"/>
  <c r="L26" i="2"/>
  <c r="I26" i="2"/>
  <c r="C26" i="2"/>
  <c r="H14" i="3"/>
  <c r="E14" i="3"/>
  <c r="H8" i="3"/>
  <c r="E8" i="3"/>
  <c r="Q29" i="2"/>
  <c r="N29" i="2"/>
  <c r="K29" i="2"/>
  <c r="E29" i="2"/>
  <c r="F25" i="2"/>
  <c r="I25" i="2"/>
  <c r="L25" i="2"/>
  <c r="O25" i="2"/>
  <c r="C25" i="2"/>
  <c r="R9" i="1"/>
  <c r="Q9" i="1"/>
  <c r="P9" i="1"/>
  <c r="H86" i="1"/>
  <c r="I86" i="1"/>
  <c r="K89" i="1"/>
  <c r="L89" i="1"/>
  <c r="N89" i="1"/>
  <c r="O89" i="1"/>
  <c r="P89" i="1"/>
  <c r="Q89" i="1"/>
  <c r="R89" i="1"/>
  <c r="O96" i="1"/>
  <c r="N96" i="1"/>
  <c r="O9" i="1"/>
  <c r="N9" i="1"/>
  <c r="L9" i="1"/>
  <c r="K9" i="1"/>
  <c r="L6" i="1"/>
  <c r="K6" i="1"/>
  <c r="J6" i="1"/>
</calcChain>
</file>

<file path=xl/sharedStrings.xml><?xml version="1.0" encoding="utf-8"?>
<sst xmlns="http://schemas.openxmlformats.org/spreadsheetml/2006/main" count="345" uniqueCount="120">
  <si>
    <t>Serviços de transporte</t>
  </si>
  <si>
    <t>Politécnico</t>
  </si>
  <si>
    <t>Odontológico</t>
  </si>
  <si>
    <t>Educação Física</t>
  </si>
  <si>
    <t>Música</t>
  </si>
  <si>
    <t>população de fato</t>
  </si>
  <si>
    <t>Instrução</t>
  </si>
  <si>
    <t>Total</t>
  </si>
  <si>
    <t>Homens</t>
  </si>
  <si>
    <t>Mulheres</t>
  </si>
  <si>
    <t>Não sabem ler nem escrever (de 5 anos a mais)  no Paraná</t>
  </si>
  <si>
    <t>Agronomia</t>
  </si>
  <si>
    <t>Direito</t>
  </si>
  <si>
    <t>Medicina</t>
  </si>
  <si>
    <t>Militar</t>
  </si>
  <si>
    <t>Veterinária</t>
  </si>
  <si>
    <t>Professores</t>
  </si>
  <si>
    <t>sem informação</t>
  </si>
  <si>
    <t>Professores superiores</t>
  </si>
  <si>
    <t>Professores primários</t>
  </si>
  <si>
    <t>Professores secundários</t>
  </si>
  <si>
    <t>Professores sem especificação</t>
  </si>
  <si>
    <t>Artes domésticas (1960)</t>
  </si>
  <si>
    <t>Geografia e História</t>
  </si>
  <si>
    <t>História Natual</t>
  </si>
  <si>
    <t>Letras</t>
  </si>
  <si>
    <t>Matemática, Física, Química e Desenho</t>
  </si>
  <si>
    <t>Ciencias econômicas (contabeis e atuarias 1960)</t>
  </si>
  <si>
    <t xml:space="preserve">Inspetores de alunos </t>
  </si>
  <si>
    <t>Diplomas</t>
  </si>
  <si>
    <t>Ciencias Econômicas  (1970)</t>
  </si>
  <si>
    <t>Ciências Contabeis e Atuárias (1970)</t>
  </si>
  <si>
    <t>Enfermagem (1970)</t>
  </si>
  <si>
    <t>Farmácia (Farmácia e Bioquímica 1970)</t>
  </si>
  <si>
    <t>Psicologia (1970)</t>
  </si>
  <si>
    <t>Administração (Serviços Administrativos 1950)</t>
  </si>
  <si>
    <t>Serviços Sanitários e Assistência Social (Serviço Social 1970)</t>
  </si>
  <si>
    <t>população</t>
  </si>
  <si>
    <t>Cursando Pós-graduação Mestrado e Doutorado (1980)</t>
  </si>
  <si>
    <t>garu elementar - Curso completo</t>
  </si>
  <si>
    <t>grau médio - Curso completo</t>
  </si>
  <si>
    <t>grau superior - Curso completo</t>
  </si>
  <si>
    <t>Grau superior - DIPLOMAS</t>
  </si>
  <si>
    <t xml:space="preserve">Não sabem ler nem escrever </t>
  </si>
  <si>
    <t>Cursando Grau Supeior</t>
  </si>
  <si>
    <t>Pós-graduação Mestrado e Doutorado - Curso completo</t>
  </si>
  <si>
    <t>Biologia  (1980)</t>
  </si>
  <si>
    <t>Outros Ciências Biológicas e Saúde</t>
  </si>
  <si>
    <t>Arquitetura (1950) Arquitetura e Urbansimo (1980)</t>
  </si>
  <si>
    <t>Ciências (1980)</t>
  </si>
  <si>
    <t>Ciências da Computação</t>
  </si>
  <si>
    <t>Engenharia (1950) Engenharia Civil (1980)</t>
  </si>
  <si>
    <t>Engenharia Elétrica e Eletrônica (1980)</t>
  </si>
  <si>
    <t>Engenharia Mecanica (1980)</t>
  </si>
  <si>
    <t>Quimica Industrial  (Engenharia Química e Química Industrial 1980)</t>
  </si>
  <si>
    <t>Engenharia, não classificada ou mal definidos (1980)</t>
  </si>
  <si>
    <t>Ciências Estátisticas (Estátistica 1980)</t>
  </si>
  <si>
    <t>Física</t>
  </si>
  <si>
    <t>Geologia</t>
  </si>
  <si>
    <t>Matemática</t>
  </si>
  <si>
    <t>Química</t>
  </si>
  <si>
    <t>Outros, Exclusive Engenharia - Ciências Exatas e Tecnologicas</t>
  </si>
  <si>
    <t>Outros Ciências Agráriaria</t>
  </si>
  <si>
    <t>Biblioteconomia</t>
  </si>
  <si>
    <t>Ciências e Estudos Sociais</t>
  </si>
  <si>
    <t>Comunicação Social</t>
  </si>
  <si>
    <t>Filosofia</t>
  </si>
  <si>
    <t>Geografia</t>
  </si>
  <si>
    <t>História</t>
  </si>
  <si>
    <t>Eclisiástico  (teologia  1980)</t>
  </si>
  <si>
    <t>Outros Ciências Humanas e Sociais</t>
  </si>
  <si>
    <t>Artes Plásticas - Belas Artes (1960) - Artes (1980)</t>
  </si>
  <si>
    <t>Outros Cursos de Grau Superior</t>
  </si>
  <si>
    <t>Bacharelado e didática - outros cursos</t>
  </si>
  <si>
    <t>Outros - modalidades mal definidas</t>
  </si>
  <si>
    <t>Pedagogia (Pedagógico (normal ou pedagógico 1950)</t>
  </si>
  <si>
    <t>Não sabem ler nem escrever</t>
  </si>
  <si>
    <t>Cursando ensino superior</t>
  </si>
  <si>
    <t>População</t>
  </si>
  <si>
    <t>Cursando Mestrado e Doutorado</t>
  </si>
  <si>
    <t>percentual que não sabia ler e esecrever</t>
  </si>
  <si>
    <t>Professores do Ensino Superior no Brasil</t>
  </si>
  <si>
    <t>Professores do Ensino Superior no Paraná</t>
  </si>
  <si>
    <t>PARANÁ</t>
  </si>
  <si>
    <t xml:space="preserve">percentual de discentes cursando o ensino superior em relação a população </t>
  </si>
  <si>
    <t xml:space="preserve">Mulehres </t>
  </si>
  <si>
    <t>mulheres cursando</t>
  </si>
  <si>
    <t>Nome do curso</t>
  </si>
  <si>
    <t xml:space="preserve">N.º de diplomas </t>
  </si>
  <si>
    <t xml:space="preserve"> </t>
  </si>
  <si>
    <t>Pós-Graduação Mestrado e Doutorado - Curso completo</t>
  </si>
  <si>
    <t>Grau elementar - Curso completo</t>
  </si>
  <si>
    <t>Grau médio - Curso completo</t>
  </si>
  <si>
    <t>Grau superior - Curso completo</t>
  </si>
  <si>
    <t>Cursando pós-graduação Mestrado e Doutorado</t>
  </si>
  <si>
    <t xml:space="preserve">Pessoas presentes, de 5 anos e mais, que frequentaram ou frequentam algum curso, por sexo e grupos de idades, segundo o grau do ensino
e a última série em que obtiveram aprovação </t>
  </si>
  <si>
    <t>Arquitetura (1950) Arquitetura e Urbanismo (1980)</t>
  </si>
  <si>
    <t>Ciências Contábeis e Atuárias (1970)</t>
  </si>
  <si>
    <t>Ciências Econômicas  (1970)</t>
  </si>
  <si>
    <t>Ciências econômicas (contábeis e atuarias 1960)</t>
  </si>
  <si>
    <t>Ciências Estatísticas (Estatística 1980)</t>
  </si>
  <si>
    <t>Eclesiástico  (teologia  1980)</t>
  </si>
  <si>
    <t>Engenharia Mecânica (1980)</t>
  </si>
  <si>
    <t>História Natural</t>
  </si>
  <si>
    <t>Outros Ciências Agrária</t>
  </si>
  <si>
    <r>
      <t xml:space="preserve">Química Industrial  </t>
    </r>
    <r>
      <rPr>
        <sz val="7"/>
        <color rgb="FF000000"/>
        <rFont val="Calibri"/>
        <family val="2"/>
      </rPr>
      <t>(Engenharia Química e Química Industrial 1980)</t>
    </r>
  </si>
  <si>
    <r>
      <t xml:space="preserve">Outros, Exclusive Engenharia - </t>
    </r>
    <r>
      <rPr>
        <sz val="7"/>
        <color rgb="FF000000"/>
        <rFont val="Calibri"/>
        <family val="2"/>
      </rPr>
      <t>Ciências Exatas e Tecnológicas</t>
    </r>
  </si>
  <si>
    <r>
      <t>Serviços Sanitários e Assistência Social</t>
    </r>
    <r>
      <rPr>
        <sz val="7"/>
        <color rgb="FF000000"/>
        <rFont val="Calibri"/>
        <family val="2"/>
      </rPr>
      <t xml:space="preserve"> (Serviço Social 1970)</t>
    </r>
  </si>
  <si>
    <t>Ensino publico (atividades sociais 1950)</t>
  </si>
  <si>
    <t>Ensino particular  (atividades sociais 1950)</t>
  </si>
  <si>
    <t>Professores sem especificação</t>
  </si>
  <si>
    <t>Paraná</t>
  </si>
  <si>
    <t>Censos</t>
  </si>
  <si>
    <t>porcentagem</t>
  </si>
  <si>
    <t>Curso completo</t>
  </si>
  <si>
    <t>grau elementar completo</t>
  </si>
  <si>
    <t xml:space="preserve">homens </t>
  </si>
  <si>
    <t>mulheres</t>
  </si>
  <si>
    <t>grau médio completo</t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</si>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</sst>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Times"/>
      <family val="1"/>
    </font>
    <font>
      <sz val="10"/>
      <color rgb="FF000000"/>
      <name val="Times"/>
      <family val="1"/>
    </font>
    <font>
      <sz val="9"/>
      <color theme="1"/>
      <name val="Times"/>
      <family val="1"/>
    </font>
    <font>
      <sz val="7"/>
      <color theme="1"/>
      <name val="Calibri"/>
      <family val="2"/>
      <scheme val="minor"/>
    </font>
    <font>
      <sz val="10"/>
      <color rgb="FF7030A0"/>
      <name val="Times"/>
      <family val="1"/>
    </font>
    <font>
      <sz val="12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2"/>
      <color theme="1"/>
      <name val="Times"/>
      <family val="1"/>
    </font>
    <font>
      <sz val="10"/>
      <color theme="1"/>
      <name val="Calibri (Corpo)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7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dotted">
        <color auto="1"/>
      </right>
      <top style="thick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ck">
        <color indexed="64"/>
      </top>
      <bottom style="dotted">
        <color auto="1"/>
      </bottom>
      <diagonal/>
    </border>
    <border>
      <left style="dotted">
        <color auto="1"/>
      </left>
      <right/>
      <top style="thick">
        <color indexed="64"/>
      </top>
      <bottom style="dotted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dotted">
        <color auto="1"/>
      </right>
      <top style="dotted">
        <color auto="1"/>
      </top>
      <bottom style="thick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ck">
        <color indexed="64"/>
      </bottom>
      <diagonal/>
    </border>
    <border>
      <left style="dotted">
        <color auto="1"/>
      </left>
      <right/>
      <top style="dotted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ck">
        <color indexed="64"/>
      </bottom>
      <diagonal/>
    </border>
    <border>
      <left style="medium">
        <color indexed="64"/>
      </left>
      <right style="dotted">
        <color auto="1"/>
      </right>
      <top style="thick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thick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thick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dotted">
        <color auto="1"/>
      </right>
      <top style="thick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ck">
        <color indexed="64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ck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thick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 style="thick">
        <color indexed="64"/>
      </left>
      <right style="dotted">
        <color auto="1"/>
      </right>
      <top/>
      <bottom style="dotted">
        <color auto="1"/>
      </bottom>
      <diagonal/>
    </border>
    <border>
      <left style="thick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indexed="64"/>
      </left>
      <right style="dotted">
        <color auto="1"/>
      </right>
      <top style="dotted">
        <color auto="1"/>
      </top>
      <bottom style="thick">
        <color indexed="64"/>
      </bottom>
      <diagonal/>
    </border>
    <border>
      <left/>
      <right style="dotted">
        <color auto="1"/>
      </right>
      <top style="thick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ck">
        <color indexed="64"/>
      </top>
      <bottom style="medium">
        <color indexed="64"/>
      </bottom>
      <diagonal/>
    </border>
    <border>
      <left style="dotted">
        <color auto="1"/>
      </left>
      <right/>
      <top style="thick">
        <color indexed="64"/>
      </top>
      <bottom style="medium">
        <color indexed="64"/>
      </bottom>
      <diagonal/>
    </border>
    <border>
      <left/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thick">
        <color indexed="64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503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3" fontId="0" fillId="0" borderId="0" xfId="0" applyNumberFormat="1" applyAlignment="1">
      <alignment horizontal="center"/>
    </xf>
    <xf numFmtId="3" fontId="3" fillId="0" borderId="0" xfId="0" applyNumberFormat="1" applyFont="1"/>
    <xf numFmtId="3" fontId="0" fillId="2" borderId="5" xfId="0" applyNumberFormat="1" applyFill="1" applyBorder="1"/>
    <xf numFmtId="3" fontId="0" fillId="2" borderId="13" xfId="0" applyNumberFormat="1" applyFill="1" applyBorder="1"/>
    <xf numFmtId="3" fontId="5" fillId="2" borderId="8" xfId="0" applyNumberFormat="1" applyFont="1" applyFill="1" applyBorder="1"/>
    <xf numFmtId="3" fontId="4" fillId="2" borderId="8" xfId="0" applyNumberFormat="1" applyFont="1" applyFill="1" applyBorder="1"/>
    <xf numFmtId="3" fontId="4" fillId="2" borderId="5" xfId="0" applyNumberFormat="1" applyFont="1" applyFill="1" applyBorder="1"/>
    <xf numFmtId="3" fontId="3" fillId="0" borderId="29" xfId="0" applyNumberFormat="1" applyFont="1" applyBorder="1"/>
    <xf numFmtId="3" fontId="5" fillId="2" borderId="7" xfId="0" applyNumberFormat="1" applyFont="1" applyFill="1" applyBorder="1"/>
    <xf numFmtId="3" fontId="4" fillId="2" borderId="9" xfId="0" applyNumberFormat="1" applyFont="1" applyFill="1" applyBorder="1"/>
    <xf numFmtId="3" fontId="5" fillId="2" borderId="9" xfId="0" applyNumberFormat="1" applyFont="1" applyFill="1" applyBorder="1"/>
    <xf numFmtId="0" fontId="8" fillId="0" borderId="2" xfId="0" applyFont="1" applyBorder="1"/>
    <xf numFmtId="3" fontId="4" fillId="2" borderId="32" xfId="0" applyNumberFormat="1" applyFont="1" applyFill="1" applyBorder="1"/>
    <xf numFmtId="3" fontId="4" fillId="2" borderId="24" xfId="0" applyNumberFormat="1" applyFont="1" applyFill="1" applyBorder="1"/>
    <xf numFmtId="0" fontId="2" fillId="0" borderId="0" xfId="0" applyFont="1" applyAlignment="1">
      <alignment horizontal="center" vertical="center" textRotation="135"/>
    </xf>
    <xf numFmtId="3" fontId="4" fillId="0" borderId="0" xfId="0" applyNumberFormat="1" applyFont="1" applyAlignment="1">
      <alignment horizontal="center"/>
    </xf>
    <xf numFmtId="3" fontId="1" fillId="3" borderId="12" xfId="0" applyNumberFormat="1" applyFont="1" applyFill="1" applyBorder="1" applyAlignment="1">
      <alignment horizontal="center"/>
    </xf>
    <xf numFmtId="3" fontId="0" fillId="3" borderId="5" xfId="0" applyNumberFormat="1" applyFill="1" applyBorder="1" applyAlignment="1">
      <alignment horizontal="center"/>
    </xf>
    <xf numFmtId="3" fontId="5" fillId="3" borderId="7" xfId="0" applyNumberFormat="1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3" fontId="4" fillId="3" borderId="11" xfId="0" applyNumberFormat="1" applyFont="1" applyFill="1" applyBorder="1" applyAlignment="1">
      <alignment horizontal="center"/>
    </xf>
    <xf numFmtId="3" fontId="5" fillId="3" borderId="12" xfId="0" applyNumberFormat="1" applyFont="1" applyFill="1" applyBorder="1" applyAlignment="1">
      <alignment horizontal="center"/>
    </xf>
    <xf numFmtId="3" fontId="4" fillId="3" borderId="5" xfId="0" applyNumberFormat="1" applyFont="1" applyFill="1" applyBorder="1" applyAlignment="1">
      <alignment horizontal="center"/>
    </xf>
    <xf numFmtId="3" fontId="0" fillId="2" borderId="12" xfId="0" applyNumberFormat="1" applyFill="1" applyBorder="1"/>
    <xf numFmtId="3" fontId="5" fillId="2" borderId="33" xfId="0" applyNumberFormat="1" applyFont="1" applyFill="1" applyBorder="1"/>
    <xf numFmtId="0" fontId="2" fillId="0" borderId="22" xfId="0" applyFont="1" applyBorder="1" applyAlignment="1">
      <alignment vertical="center" textRotation="135"/>
    </xf>
    <xf numFmtId="0" fontId="2" fillId="0" borderId="0" xfId="0" applyFont="1" applyAlignment="1">
      <alignment vertical="center" textRotation="135"/>
    </xf>
    <xf numFmtId="3" fontId="3" fillId="0" borderId="37" xfId="0" applyNumberFormat="1" applyFont="1" applyBorder="1"/>
    <xf numFmtId="3" fontId="7" fillId="3" borderId="1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3" borderId="25" xfId="0" applyNumberForma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3" fontId="4" fillId="2" borderId="25" xfId="0" applyNumberFormat="1" applyFont="1" applyFill="1" applyBorder="1"/>
    <xf numFmtId="3" fontId="0" fillId="2" borderId="25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1" fillId="3" borderId="10" xfId="0" applyNumberFormat="1" applyFont="1" applyFill="1" applyBorder="1" applyAlignment="1">
      <alignment horizontal="center"/>
    </xf>
    <xf numFmtId="3" fontId="0" fillId="3" borderId="11" xfId="0" applyNumberFormat="1" applyFill="1" applyBorder="1" applyAlignment="1">
      <alignment horizontal="center"/>
    </xf>
    <xf numFmtId="3" fontId="3" fillId="0" borderId="4" xfId="0" applyNumberFormat="1" applyFont="1" applyBorder="1"/>
    <xf numFmtId="3" fontId="5" fillId="2" borderId="12" xfId="0" applyNumberFormat="1" applyFont="1" applyFill="1" applyBorder="1"/>
    <xf numFmtId="3" fontId="4" fillId="2" borderId="13" xfId="0" applyNumberFormat="1" applyFont="1" applyFill="1" applyBorder="1"/>
    <xf numFmtId="3" fontId="12" fillId="0" borderId="0" xfId="0" applyNumberFormat="1" applyFont="1"/>
    <xf numFmtId="0" fontId="0" fillId="0" borderId="34" xfId="0" applyBorder="1"/>
    <xf numFmtId="3" fontId="12" fillId="0" borderId="34" xfId="0" applyNumberFormat="1" applyFont="1" applyBorder="1"/>
    <xf numFmtId="3" fontId="14" fillId="3" borderId="25" xfId="0" applyNumberFormat="1" applyFont="1" applyFill="1" applyBorder="1"/>
    <xf numFmtId="3" fontId="14" fillId="3" borderId="4" xfId="0" applyNumberFormat="1" applyFont="1" applyFill="1" applyBorder="1"/>
    <xf numFmtId="3" fontId="14" fillId="3" borderId="15" xfId="0" applyNumberFormat="1" applyFont="1" applyFill="1" applyBorder="1"/>
    <xf numFmtId="3" fontId="14" fillId="3" borderId="25" xfId="0" applyNumberFormat="1" applyFont="1" applyFill="1" applyBorder="1" applyAlignment="1">
      <alignment horizontal="center"/>
    </xf>
    <xf numFmtId="3" fontId="14" fillId="3" borderId="4" xfId="0" applyNumberFormat="1" applyFont="1" applyFill="1" applyBorder="1" applyAlignment="1">
      <alignment horizontal="center"/>
    </xf>
    <xf numFmtId="3" fontId="14" fillId="3" borderId="15" xfId="0" applyNumberFormat="1" applyFont="1" applyFill="1" applyBorder="1" applyAlignment="1">
      <alignment horizontal="center"/>
    </xf>
    <xf numFmtId="3" fontId="2" fillId="0" borderId="25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3" fontId="15" fillId="0" borderId="42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39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  <xf numFmtId="3" fontId="15" fillId="0" borderId="34" xfId="0" applyNumberFormat="1" applyFont="1" applyBorder="1" applyAlignment="1">
      <alignment horizontal="right" vertical="center"/>
    </xf>
    <xf numFmtId="3" fontId="12" fillId="0" borderId="34" xfId="0" applyNumberFormat="1" applyFont="1" applyBorder="1" applyAlignment="1">
      <alignment horizontal="right" vertical="center"/>
    </xf>
    <xf numFmtId="10" fontId="0" fillId="0" borderId="0" xfId="0" applyNumberFormat="1"/>
    <xf numFmtId="10" fontId="0" fillId="2" borderId="0" xfId="0" applyNumberFormat="1" applyFill="1"/>
    <xf numFmtId="3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17" fillId="0" borderId="43" xfId="0" applyNumberFormat="1" applyFont="1" applyBorder="1" applyAlignment="1">
      <alignment horizontal="center" vertical="center" wrapText="1"/>
    </xf>
    <xf numFmtId="3" fontId="17" fillId="0" borderId="28" xfId="0" applyNumberFormat="1" applyFont="1" applyBorder="1" applyAlignment="1">
      <alignment horizontal="center" vertical="center" wrapText="1"/>
    </xf>
    <xf numFmtId="3" fontId="17" fillId="0" borderId="27" xfId="0" applyNumberFormat="1" applyFont="1" applyBorder="1" applyAlignment="1">
      <alignment horizontal="center" vertical="center" wrapText="1"/>
    </xf>
    <xf numFmtId="3" fontId="0" fillId="4" borderId="26" xfId="0" applyNumberFormat="1" applyFill="1" applyBorder="1" applyAlignment="1">
      <alignment horizontal="center"/>
    </xf>
    <xf numFmtId="3" fontId="0" fillId="4" borderId="40" xfId="0" applyNumberFormat="1" applyFill="1" applyBorder="1" applyAlignment="1">
      <alignment horizontal="center"/>
    </xf>
    <xf numFmtId="3" fontId="0" fillId="4" borderId="46" xfId="0" applyNumberFormat="1" applyFill="1" applyBorder="1" applyAlignment="1">
      <alignment horizontal="center"/>
    </xf>
    <xf numFmtId="0" fontId="17" fillId="4" borderId="43" xfId="0" applyFont="1" applyFill="1" applyBorder="1"/>
    <xf numFmtId="3" fontId="4" fillId="3" borderId="36" xfId="0" applyNumberFormat="1" applyFont="1" applyFill="1" applyBorder="1" applyAlignment="1">
      <alignment horizontal="center"/>
    </xf>
    <xf numFmtId="3" fontId="4" fillId="3" borderId="41" xfId="0" applyNumberFormat="1" applyFont="1" applyFill="1" applyBorder="1" applyAlignment="1">
      <alignment horizontal="center"/>
    </xf>
    <xf numFmtId="3" fontId="3" fillId="0" borderId="23" xfId="0" applyNumberFormat="1" applyFont="1" applyBorder="1"/>
    <xf numFmtId="3" fontId="4" fillId="3" borderId="25" xfId="0" applyNumberFormat="1" applyFont="1" applyFill="1" applyBorder="1" applyAlignment="1">
      <alignment horizontal="center"/>
    </xf>
    <xf numFmtId="3" fontId="5" fillId="3" borderId="33" xfId="0" applyNumberFormat="1" applyFont="1" applyFill="1" applyBorder="1" applyAlignment="1">
      <alignment horizontal="center"/>
    </xf>
    <xf numFmtId="3" fontId="4" fillId="3" borderId="32" xfId="0" applyNumberFormat="1" applyFont="1" applyFill="1" applyBorder="1" applyAlignment="1">
      <alignment horizontal="center"/>
    </xf>
    <xf numFmtId="3" fontId="4" fillId="3" borderId="47" xfId="0" applyNumberFormat="1" applyFont="1" applyFill="1" applyBorder="1" applyAlignment="1">
      <alignment horizontal="center"/>
    </xf>
    <xf numFmtId="3" fontId="4" fillId="2" borderId="33" xfId="0" applyNumberFormat="1" applyFont="1" applyFill="1" applyBorder="1"/>
    <xf numFmtId="3" fontId="4" fillId="2" borderId="47" xfId="0" applyNumberFormat="1" applyFont="1" applyFill="1" applyBorder="1"/>
    <xf numFmtId="3" fontId="4" fillId="3" borderId="24" xfId="0" applyNumberFormat="1" applyFont="1" applyFill="1" applyBorder="1" applyAlignment="1">
      <alignment horizontal="center"/>
    </xf>
    <xf numFmtId="3" fontId="0" fillId="4" borderId="12" xfId="0" applyNumberFormat="1" applyFill="1" applyBorder="1"/>
    <xf numFmtId="3" fontId="0" fillId="4" borderId="5" xfId="0" applyNumberFormat="1" applyFill="1" applyBorder="1"/>
    <xf numFmtId="3" fontId="0" fillId="4" borderId="13" xfId="0" applyNumberFormat="1" applyFill="1" applyBorder="1"/>
    <xf numFmtId="3" fontId="5" fillId="4" borderId="12" xfId="0" applyNumberFormat="1" applyFont="1" applyFill="1" applyBorder="1"/>
    <xf numFmtId="3" fontId="4" fillId="4" borderId="5" xfId="0" applyNumberFormat="1" applyFont="1" applyFill="1" applyBorder="1"/>
    <xf numFmtId="3" fontId="4" fillId="4" borderId="13" xfId="0" applyNumberFormat="1" applyFont="1" applyFill="1" applyBorder="1"/>
    <xf numFmtId="3" fontId="5" fillId="4" borderId="16" xfId="0" applyNumberFormat="1" applyFont="1" applyFill="1" applyBorder="1"/>
    <xf numFmtId="3" fontId="4" fillId="4" borderId="17" xfId="0" applyNumberFormat="1" applyFont="1" applyFill="1" applyBorder="1"/>
    <xf numFmtId="3" fontId="4" fillId="4" borderId="18" xfId="0" applyNumberFormat="1" applyFont="1" applyFill="1" applyBorder="1"/>
    <xf numFmtId="3" fontId="5" fillId="4" borderId="7" xfId="0" applyNumberFormat="1" applyFont="1" applyFill="1" applyBorder="1"/>
    <xf numFmtId="3" fontId="4" fillId="4" borderId="8" xfId="0" applyNumberFormat="1" applyFont="1" applyFill="1" applyBorder="1"/>
    <xf numFmtId="3" fontId="4" fillId="4" borderId="9" xfId="0" applyNumberFormat="1" applyFont="1" applyFill="1" applyBorder="1"/>
    <xf numFmtId="10" fontId="2" fillId="0" borderId="0" xfId="0" applyNumberFormat="1" applyFont="1" applyAlignment="1">
      <alignment vertical="center" textRotation="135"/>
    </xf>
    <xf numFmtId="10" fontId="3" fillId="0" borderId="0" xfId="0" applyNumberFormat="1" applyFont="1"/>
    <xf numFmtId="10" fontId="1" fillId="0" borderId="0" xfId="0" applyNumberFormat="1" applyFont="1"/>
    <xf numFmtId="10" fontId="0" fillId="0" borderId="0" xfId="0" applyNumberFormat="1" applyAlignment="1">
      <alignment horizontal="center"/>
    </xf>
    <xf numFmtId="10" fontId="2" fillId="0" borderId="0" xfId="0" applyNumberFormat="1" applyFont="1" applyAlignment="1">
      <alignment horizontal="center" vertical="center" textRotation="135"/>
    </xf>
    <xf numFmtId="10" fontId="5" fillId="0" borderId="0" xfId="0" applyNumberFormat="1" applyFont="1"/>
    <xf numFmtId="10" fontId="4" fillId="0" borderId="0" xfId="0" applyNumberFormat="1" applyFont="1"/>
    <xf numFmtId="10" fontId="5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9" fontId="0" fillId="0" borderId="0" xfId="1" applyFont="1"/>
    <xf numFmtId="9" fontId="1" fillId="0" borderId="0" xfId="1" applyFont="1"/>
    <xf numFmtId="10" fontId="0" fillId="0" borderId="0" xfId="1" applyNumberFormat="1" applyFont="1"/>
    <xf numFmtId="10" fontId="1" fillId="0" borderId="0" xfId="1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34" xfId="0" applyBorder="1" applyAlignment="1">
      <alignment horizontal="left"/>
    </xf>
    <xf numFmtId="3" fontId="5" fillId="0" borderId="53" xfId="0" applyNumberFormat="1" applyFont="1" applyBorder="1" applyAlignment="1">
      <alignment horizontal="right"/>
    </xf>
    <xf numFmtId="3" fontId="4" fillId="0" borderId="49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3" fontId="4" fillId="0" borderId="51" xfId="0" applyNumberFormat="1" applyFont="1" applyBorder="1" applyAlignment="1">
      <alignment horizontal="right"/>
    </xf>
    <xf numFmtId="3" fontId="4" fillId="0" borderId="70" xfId="0" applyNumberFormat="1" applyFont="1" applyBorder="1" applyAlignment="1">
      <alignment horizontal="right"/>
    </xf>
    <xf numFmtId="3" fontId="5" fillId="0" borderId="70" xfId="0" applyNumberFormat="1" applyFont="1" applyBorder="1" applyAlignment="1">
      <alignment horizontal="right"/>
    </xf>
    <xf numFmtId="3" fontId="4" fillId="0" borderId="72" xfId="0" applyNumberFormat="1" applyFont="1" applyBorder="1" applyAlignment="1">
      <alignment horizontal="right"/>
    </xf>
    <xf numFmtId="3" fontId="5" fillId="0" borderId="74" xfId="0" applyNumberFormat="1" applyFont="1" applyBorder="1" applyAlignment="1">
      <alignment horizontal="right"/>
    </xf>
    <xf numFmtId="3" fontId="4" fillId="0" borderId="49" xfId="0" applyNumberFormat="1" applyFont="1" applyBorder="1" applyAlignment="1">
      <alignment horizontal="right" vertical="center"/>
    </xf>
    <xf numFmtId="3" fontId="1" fillId="2" borderId="67" xfId="0" applyNumberFormat="1" applyFont="1" applyFill="1" applyBorder="1" applyAlignment="1">
      <alignment horizontal="center"/>
    </xf>
    <xf numFmtId="3" fontId="5" fillId="2" borderId="69" xfId="0" applyNumberFormat="1" applyFont="1" applyFill="1" applyBorder="1" applyAlignment="1">
      <alignment horizontal="center"/>
    </xf>
    <xf numFmtId="3" fontId="5" fillId="2" borderId="75" xfId="0" applyNumberFormat="1" applyFont="1" applyFill="1" applyBorder="1" applyAlignment="1">
      <alignment horizontal="right"/>
    </xf>
    <xf numFmtId="3" fontId="4" fillId="2" borderId="71" xfId="0" applyNumberFormat="1" applyFont="1" applyFill="1" applyBorder="1" applyAlignment="1">
      <alignment horizontal="right"/>
    </xf>
    <xf numFmtId="3" fontId="5" fillId="2" borderId="71" xfId="0" applyNumberFormat="1" applyFont="1" applyFill="1" applyBorder="1" applyAlignment="1">
      <alignment horizontal="right"/>
    </xf>
    <xf numFmtId="3" fontId="4" fillId="2" borderId="73" xfId="0" applyNumberFormat="1" applyFont="1" applyFill="1" applyBorder="1" applyAlignment="1">
      <alignment horizontal="right"/>
    </xf>
    <xf numFmtId="3" fontId="5" fillId="2" borderId="48" xfId="0" applyNumberFormat="1" applyFont="1" applyFill="1" applyBorder="1" applyAlignment="1">
      <alignment horizontal="right"/>
    </xf>
    <xf numFmtId="3" fontId="4" fillId="2" borderId="50" xfId="0" applyNumberFormat="1" applyFont="1" applyFill="1" applyBorder="1" applyAlignment="1">
      <alignment horizontal="right"/>
    </xf>
    <xf numFmtId="3" fontId="5" fillId="2" borderId="50" xfId="0" applyNumberFormat="1" applyFont="1" applyFill="1" applyBorder="1" applyAlignment="1">
      <alignment horizontal="right"/>
    </xf>
    <xf numFmtId="3" fontId="4" fillId="2" borderId="52" xfId="0" applyNumberFormat="1" applyFont="1" applyFill="1" applyBorder="1" applyAlignment="1">
      <alignment horizontal="right"/>
    </xf>
    <xf numFmtId="3" fontId="4" fillId="2" borderId="50" xfId="0" applyNumberFormat="1" applyFont="1" applyFill="1" applyBorder="1" applyAlignment="1">
      <alignment horizontal="right" vertical="center"/>
    </xf>
    <xf numFmtId="3" fontId="1" fillId="2" borderId="59" xfId="0" applyNumberFormat="1" applyFont="1" applyFill="1" applyBorder="1" applyAlignment="1">
      <alignment horizontal="center"/>
    </xf>
    <xf numFmtId="3" fontId="5" fillId="2" borderId="62" xfId="0" applyNumberFormat="1" applyFont="1" applyFill="1" applyBorder="1" applyAlignment="1">
      <alignment horizontal="center"/>
    </xf>
    <xf numFmtId="3" fontId="5" fillId="2" borderId="76" xfId="0" applyNumberFormat="1" applyFont="1" applyFill="1" applyBorder="1" applyAlignment="1">
      <alignment horizontal="right"/>
    </xf>
    <xf numFmtId="0" fontId="3" fillId="4" borderId="56" xfId="0" applyFont="1" applyFill="1" applyBorder="1" applyAlignment="1">
      <alignment horizontal="left" vertical="center"/>
    </xf>
    <xf numFmtId="0" fontId="3" fillId="4" borderId="57" xfId="0" applyFont="1" applyFill="1" applyBorder="1" applyAlignment="1">
      <alignment horizontal="left" vertical="center"/>
    </xf>
    <xf numFmtId="3" fontId="5" fillId="4" borderId="60" xfId="0" applyNumberFormat="1" applyFont="1" applyFill="1" applyBorder="1" applyAlignment="1">
      <alignment horizontal="left"/>
    </xf>
    <xf numFmtId="3" fontId="5" fillId="4" borderId="54" xfId="0" applyNumberFormat="1" applyFont="1" applyFill="1" applyBorder="1" applyAlignment="1">
      <alignment horizontal="left"/>
    </xf>
    <xf numFmtId="3" fontId="4" fillId="4" borderId="63" xfId="0" applyNumberFormat="1" applyFont="1" applyFill="1" applyBorder="1" applyAlignment="1">
      <alignment horizontal="left"/>
    </xf>
    <xf numFmtId="3" fontId="18" fillId="4" borderId="63" xfId="0" applyNumberFormat="1" applyFont="1" applyFill="1" applyBorder="1" applyAlignment="1">
      <alignment horizontal="left"/>
    </xf>
    <xf numFmtId="3" fontId="5" fillId="4" borderId="63" xfId="0" applyNumberFormat="1" applyFont="1" applyFill="1" applyBorder="1" applyAlignment="1">
      <alignment horizontal="left"/>
    </xf>
    <xf numFmtId="3" fontId="4" fillId="4" borderId="55" xfId="0" applyNumberFormat="1" applyFont="1" applyFill="1" applyBorder="1" applyAlignment="1">
      <alignment horizontal="left"/>
    </xf>
    <xf numFmtId="3" fontId="1" fillId="4" borderId="66" xfId="0" applyNumberFormat="1" applyFont="1" applyFill="1" applyBorder="1" applyAlignment="1">
      <alignment horizontal="center"/>
    </xf>
    <xf numFmtId="3" fontId="5" fillId="4" borderId="68" xfId="0" applyNumberFormat="1" applyFont="1" applyFill="1" applyBorder="1" applyAlignment="1">
      <alignment horizontal="center"/>
    </xf>
    <xf numFmtId="3" fontId="1" fillId="4" borderId="58" xfId="0" applyNumberFormat="1" applyFont="1" applyFill="1" applyBorder="1" applyAlignment="1">
      <alignment horizontal="center"/>
    </xf>
    <xf numFmtId="3" fontId="5" fillId="4" borderId="61" xfId="0" applyNumberFormat="1" applyFont="1" applyFill="1" applyBorder="1" applyAlignment="1">
      <alignment horizontal="center"/>
    </xf>
    <xf numFmtId="0" fontId="3" fillId="0" borderId="0" xfId="0" applyFont="1"/>
    <xf numFmtId="3" fontId="0" fillId="3" borderId="5" xfId="0" applyNumberFormat="1" applyFill="1" applyBorder="1" applyAlignment="1">
      <alignment horizontal="right"/>
    </xf>
    <xf numFmtId="3" fontId="0" fillId="3" borderId="13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3" xfId="0" applyNumberForma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1" fillId="2" borderId="12" xfId="0" applyNumberFormat="1" applyFont="1" applyFill="1" applyBorder="1" applyAlignment="1">
      <alignment horizontal="right"/>
    </xf>
    <xf numFmtId="3" fontId="4" fillId="3" borderId="78" xfId="0" applyNumberFormat="1" applyFont="1" applyFill="1" applyBorder="1" applyAlignment="1">
      <alignment horizontal="right"/>
    </xf>
    <xf numFmtId="3" fontId="4" fillId="2" borderId="78" xfId="0" applyNumberFormat="1" applyFont="1" applyFill="1" applyBorder="1" applyAlignment="1">
      <alignment horizontal="right"/>
    </xf>
    <xf numFmtId="3" fontId="4" fillId="3" borderId="79" xfId="0" applyNumberFormat="1" applyFont="1" applyFill="1" applyBorder="1" applyAlignment="1">
      <alignment horizontal="right"/>
    </xf>
    <xf numFmtId="3" fontId="4" fillId="3" borderId="81" xfId="0" applyNumberFormat="1" applyFont="1" applyFill="1" applyBorder="1" applyAlignment="1">
      <alignment horizontal="right"/>
    </xf>
    <xf numFmtId="3" fontId="4" fillId="2" borderId="81" xfId="0" applyNumberFormat="1" applyFont="1" applyFill="1" applyBorder="1" applyAlignment="1">
      <alignment horizontal="right"/>
    </xf>
    <xf numFmtId="3" fontId="5" fillId="2" borderId="81" xfId="0" applyNumberFormat="1" applyFont="1" applyFill="1" applyBorder="1" applyAlignment="1">
      <alignment horizontal="right"/>
    </xf>
    <xf numFmtId="3" fontId="4" fillId="3" borderId="82" xfId="0" applyNumberFormat="1" applyFont="1" applyFill="1" applyBorder="1" applyAlignment="1">
      <alignment horizontal="right"/>
    </xf>
    <xf numFmtId="3" fontId="4" fillId="3" borderId="81" xfId="0" applyNumberFormat="1" applyFont="1" applyFill="1" applyBorder="1" applyAlignment="1">
      <alignment horizontal="right" vertical="center"/>
    </xf>
    <xf numFmtId="3" fontId="4" fillId="3" borderId="82" xfId="0" applyNumberFormat="1" applyFont="1" applyFill="1" applyBorder="1" applyAlignment="1">
      <alignment horizontal="right" vertical="center"/>
    </xf>
    <xf numFmtId="3" fontId="4" fillId="3" borderId="85" xfId="0" applyNumberFormat="1" applyFont="1" applyFill="1" applyBorder="1" applyAlignment="1">
      <alignment horizontal="right"/>
    </xf>
    <xf numFmtId="3" fontId="4" fillId="2" borderId="85" xfId="0" applyNumberFormat="1" applyFont="1" applyFill="1" applyBorder="1" applyAlignment="1">
      <alignment horizontal="right"/>
    </xf>
    <xf numFmtId="3" fontId="4" fillId="3" borderId="86" xfId="0" applyNumberFormat="1" applyFont="1" applyFill="1" applyBorder="1" applyAlignment="1">
      <alignment horizontal="right"/>
    </xf>
    <xf numFmtId="3" fontId="4" fillId="4" borderId="89" xfId="0" applyNumberFormat="1" applyFont="1" applyFill="1" applyBorder="1"/>
    <xf numFmtId="3" fontId="4" fillId="2" borderId="89" xfId="0" applyNumberFormat="1" applyFont="1" applyFill="1" applyBorder="1"/>
    <xf numFmtId="3" fontId="4" fillId="4" borderId="89" xfId="0" applyNumberFormat="1" applyFont="1" applyFill="1" applyBorder="1" applyAlignment="1">
      <alignment horizontal="center"/>
    </xf>
    <xf numFmtId="3" fontId="4" fillId="4" borderId="89" xfId="0" applyNumberFormat="1" applyFont="1" applyFill="1" applyBorder="1" applyAlignment="1">
      <alignment horizontal="right"/>
    </xf>
    <xf numFmtId="3" fontId="4" fillId="4" borderId="90" xfId="0" applyNumberFormat="1" applyFont="1" applyFill="1" applyBorder="1" applyAlignment="1">
      <alignment horizontal="right"/>
    </xf>
    <xf numFmtId="3" fontId="3" fillId="0" borderId="91" xfId="0" applyNumberFormat="1" applyFont="1" applyBorder="1"/>
    <xf numFmtId="3" fontId="3" fillId="0" borderId="92" xfId="0" applyNumberFormat="1" applyFont="1" applyBorder="1"/>
    <xf numFmtId="3" fontId="3" fillId="0" borderId="93" xfId="0" applyNumberFormat="1" applyFont="1" applyBorder="1"/>
    <xf numFmtId="3" fontId="5" fillId="3" borderId="94" xfId="0" applyNumberFormat="1" applyFont="1" applyFill="1" applyBorder="1" applyAlignment="1">
      <alignment horizontal="right"/>
    </xf>
    <xf numFmtId="3" fontId="4" fillId="3" borderId="95" xfId="0" applyNumberFormat="1" applyFont="1" applyFill="1" applyBorder="1" applyAlignment="1">
      <alignment horizontal="right"/>
    </xf>
    <xf numFmtId="3" fontId="5" fillId="3" borderId="96" xfId="0" applyNumberFormat="1" applyFont="1" applyFill="1" applyBorder="1" applyAlignment="1">
      <alignment horizontal="right"/>
    </xf>
    <xf numFmtId="3" fontId="4" fillId="3" borderId="97" xfId="0" applyNumberFormat="1" applyFont="1" applyFill="1" applyBorder="1" applyAlignment="1">
      <alignment horizontal="right"/>
    </xf>
    <xf numFmtId="3" fontId="5" fillId="4" borderId="98" xfId="0" applyNumberFormat="1" applyFont="1" applyFill="1" applyBorder="1"/>
    <xf numFmtId="3" fontId="4" fillId="4" borderId="99" xfId="0" applyNumberFormat="1" applyFont="1" applyFill="1" applyBorder="1"/>
    <xf numFmtId="3" fontId="1" fillId="3" borderId="15" xfId="0" applyNumberFormat="1" applyFont="1" applyFill="1" applyBorder="1" applyAlignment="1">
      <alignment horizontal="right"/>
    </xf>
    <xf numFmtId="3" fontId="5" fillId="3" borderId="84" xfId="0" applyNumberFormat="1" applyFont="1" applyFill="1" applyBorder="1" applyAlignment="1">
      <alignment horizontal="center"/>
    </xf>
    <xf numFmtId="3" fontId="5" fillId="3" borderId="80" xfId="0" applyNumberFormat="1" applyFont="1" applyFill="1" applyBorder="1" applyAlignment="1">
      <alignment horizontal="center"/>
    </xf>
    <xf numFmtId="3" fontId="5" fillId="4" borderId="88" xfId="0" applyNumberFormat="1" applyFont="1" applyFill="1" applyBorder="1" applyAlignment="1">
      <alignment horizontal="center"/>
    </xf>
    <xf numFmtId="3" fontId="5" fillId="2" borderId="94" xfId="0" applyNumberFormat="1" applyFont="1" applyFill="1" applyBorder="1" applyAlignment="1">
      <alignment horizontal="center"/>
    </xf>
    <xf numFmtId="3" fontId="4" fillId="2" borderId="95" xfId="0" applyNumberFormat="1" applyFont="1" applyFill="1" applyBorder="1" applyAlignment="1">
      <alignment horizontal="right"/>
    </xf>
    <xf numFmtId="3" fontId="5" fillId="2" borderId="96" xfId="0" applyNumberFormat="1" applyFont="1" applyFill="1" applyBorder="1" applyAlignment="1">
      <alignment horizontal="center"/>
    </xf>
    <xf numFmtId="3" fontId="4" fillId="2" borderId="97" xfId="0" applyNumberFormat="1" applyFont="1" applyFill="1" applyBorder="1" applyAlignment="1">
      <alignment horizontal="right"/>
    </xf>
    <xf numFmtId="3" fontId="5" fillId="2" borderId="96" xfId="0" applyNumberFormat="1" applyFont="1" applyFill="1" applyBorder="1"/>
    <xf numFmtId="3" fontId="5" fillId="2" borderId="98" xfId="0" applyNumberFormat="1" applyFont="1" applyFill="1" applyBorder="1"/>
    <xf numFmtId="3" fontId="4" fillId="2" borderId="99" xfId="0" applyNumberFormat="1" applyFont="1" applyFill="1" applyBorder="1"/>
    <xf numFmtId="3" fontId="0" fillId="3" borderId="25" xfId="0" applyNumberFormat="1" applyFill="1" applyBorder="1" applyAlignment="1">
      <alignment horizontal="right"/>
    </xf>
    <xf numFmtId="3" fontId="4" fillId="4" borderId="90" xfId="0" applyNumberFormat="1" applyFont="1" applyFill="1" applyBorder="1" applyAlignment="1">
      <alignment horizontal="center"/>
    </xf>
    <xf numFmtId="3" fontId="5" fillId="2" borderId="94" xfId="0" applyNumberFormat="1" applyFont="1" applyFill="1" applyBorder="1" applyAlignment="1">
      <alignment horizontal="right"/>
    </xf>
    <xf numFmtId="3" fontId="5" fillId="2" borderId="96" xfId="0" applyNumberFormat="1" applyFont="1" applyFill="1" applyBorder="1" applyAlignment="1">
      <alignment horizontal="right"/>
    </xf>
    <xf numFmtId="3" fontId="4" fillId="2" borderId="98" xfId="0" applyNumberFormat="1" applyFont="1" applyFill="1" applyBorder="1"/>
    <xf numFmtId="3" fontId="5" fillId="3" borderId="96" xfId="0" applyNumberFormat="1" applyFont="1" applyFill="1" applyBorder="1" applyAlignment="1">
      <alignment horizontal="right" vertical="center"/>
    </xf>
    <xf numFmtId="3" fontId="5" fillId="4" borderId="98" xfId="0" applyNumberFormat="1" applyFont="1" applyFill="1" applyBorder="1" applyAlignment="1">
      <alignment horizontal="right"/>
    </xf>
    <xf numFmtId="3" fontId="2" fillId="0" borderId="87" xfId="0" applyNumberFormat="1" applyFont="1" applyBorder="1" applyAlignment="1">
      <alignment vertical="center" textRotation="135"/>
    </xf>
    <xf numFmtId="0" fontId="2" fillId="0" borderId="87" xfId="0" applyFont="1" applyBorder="1" applyAlignment="1">
      <alignment vertical="center" textRotation="135"/>
    </xf>
    <xf numFmtId="3" fontId="3" fillId="0" borderId="87" xfId="0" applyNumberFormat="1" applyFont="1" applyBorder="1"/>
    <xf numFmtId="3" fontId="0" fillId="0" borderId="87" xfId="0" applyNumberFormat="1" applyBorder="1"/>
    <xf numFmtId="3" fontId="1" fillId="0" borderId="87" xfId="0" applyNumberFormat="1" applyFont="1" applyBorder="1"/>
    <xf numFmtId="3" fontId="0" fillId="0" borderId="87" xfId="0" applyNumberFormat="1" applyBorder="1" applyAlignment="1">
      <alignment horizont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3" fontId="4" fillId="2" borderId="81" xfId="0" applyNumberFormat="1" applyFont="1" applyFill="1" applyBorder="1" applyAlignment="1">
      <alignment vertical="center"/>
    </xf>
    <xf numFmtId="3" fontId="4" fillId="2" borderId="81" xfId="0" applyNumberFormat="1" applyFont="1" applyFill="1" applyBorder="1"/>
    <xf numFmtId="3" fontId="5" fillId="0" borderId="87" xfId="0" applyNumberFormat="1" applyFont="1" applyBorder="1"/>
    <xf numFmtId="3" fontId="4" fillId="0" borderId="87" xfId="0" applyNumberFormat="1" applyFont="1" applyBorder="1"/>
    <xf numFmtId="3" fontId="5" fillId="0" borderId="87" xfId="0" applyNumberFormat="1" applyFont="1" applyBorder="1" applyAlignment="1">
      <alignment horizontal="center"/>
    </xf>
    <xf numFmtId="3" fontId="4" fillId="0" borderId="87" xfId="0" applyNumberFormat="1" applyFont="1" applyBorder="1" applyAlignment="1">
      <alignment horizontal="center"/>
    </xf>
    <xf numFmtId="3" fontId="1" fillId="3" borderId="103" xfId="0" applyNumberFormat="1" applyFont="1" applyFill="1" applyBorder="1" applyAlignment="1">
      <alignment horizontal="right"/>
    </xf>
    <xf numFmtId="3" fontId="0" fillId="3" borderId="103" xfId="0" applyNumberFormat="1" applyFill="1" applyBorder="1" applyAlignment="1">
      <alignment horizontal="right"/>
    </xf>
    <xf numFmtId="3" fontId="1" fillId="2" borderId="103" xfId="0" applyNumberFormat="1" applyFont="1" applyFill="1" applyBorder="1" applyAlignment="1">
      <alignment horizontal="right"/>
    </xf>
    <xf numFmtId="3" fontId="0" fillId="2" borderId="103" xfId="0" applyNumberFormat="1" applyFill="1" applyBorder="1" applyAlignment="1">
      <alignment horizontal="right"/>
    </xf>
    <xf numFmtId="3" fontId="0" fillId="3" borderId="104" xfId="0" applyNumberFormat="1" applyFill="1" applyBorder="1" applyAlignment="1">
      <alignment horizontal="right"/>
    </xf>
    <xf numFmtId="0" fontId="19" fillId="0" borderId="86" xfId="0" applyFont="1" applyBorder="1" applyAlignment="1">
      <alignment vertical="center"/>
    </xf>
    <xf numFmtId="0" fontId="20" fillId="0" borderId="82" xfId="0" applyFont="1" applyBorder="1" applyAlignment="1">
      <alignment vertical="center"/>
    </xf>
    <xf numFmtId="0" fontId="20" fillId="0" borderId="90" xfId="0" applyFont="1" applyBorder="1" applyAlignment="1">
      <alignment vertical="center"/>
    </xf>
    <xf numFmtId="3" fontId="1" fillId="2" borderId="106" xfId="0" applyNumberFormat="1" applyFont="1" applyFill="1" applyBorder="1" applyAlignment="1">
      <alignment horizontal="right"/>
    </xf>
    <xf numFmtId="3" fontId="0" fillId="2" borderId="104" xfId="0" applyNumberFormat="1" applyFill="1" applyBorder="1" applyAlignment="1">
      <alignment horizontal="right"/>
    </xf>
    <xf numFmtId="3" fontId="4" fillId="2" borderId="80" xfId="0" applyNumberFormat="1" applyFont="1" applyFill="1" applyBorder="1" applyAlignment="1">
      <alignment vertical="center"/>
    </xf>
    <xf numFmtId="3" fontId="4" fillId="2" borderId="80" xfId="0" applyNumberFormat="1" applyFont="1" applyFill="1" applyBorder="1"/>
    <xf numFmtId="3" fontId="4" fillId="2" borderId="82" xfId="0" applyNumberFormat="1" applyFont="1" applyFill="1" applyBorder="1" applyAlignment="1">
      <alignment vertical="center"/>
    </xf>
    <xf numFmtId="3" fontId="4" fillId="2" borderId="82" xfId="0" applyNumberFormat="1" applyFont="1" applyFill="1" applyBorder="1"/>
    <xf numFmtId="3" fontId="4" fillId="4" borderId="81" xfId="0" applyNumberFormat="1" applyFont="1" applyFill="1" applyBorder="1" applyAlignment="1">
      <alignment horizontal="right"/>
    </xf>
    <xf numFmtId="3" fontId="4" fillId="4" borderId="110" xfId="0" applyNumberFormat="1" applyFont="1" applyFill="1" applyBorder="1" applyAlignment="1">
      <alignment horizontal="right"/>
    </xf>
    <xf numFmtId="3" fontId="5" fillId="2" borderId="80" xfId="0" applyNumberFormat="1" applyFont="1" applyFill="1" applyBorder="1" applyAlignment="1">
      <alignment horizontal="right"/>
    </xf>
    <xf numFmtId="3" fontId="4" fillId="2" borderId="82" xfId="0" applyNumberFormat="1" applyFont="1" applyFill="1" applyBorder="1" applyAlignment="1">
      <alignment horizontal="right"/>
    </xf>
    <xf numFmtId="3" fontId="5" fillId="4" borderId="109" xfId="0" applyNumberFormat="1" applyFont="1" applyFill="1" applyBorder="1" applyAlignment="1">
      <alignment horizontal="right"/>
    </xf>
    <xf numFmtId="3" fontId="4" fillId="2" borderId="80" xfId="0" applyNumberFormat="1" applyFont="1" applyFill="1" applyBorder="1" applyAlignment="1">
      <alignment horizontal="right"/>
    </xf>
    <xf numFmtId="3" fontId="5" fillId="4" borderId="107" xfId="0" applyNumberFormat="1" applyFont="1" applyFill="1" applyBorder="1"/>
    <xf numFmtId="3" fontId="5" fillId="4" borderId="85" xfId="0" applyNumberFormat="1" applyFont="1" applyFill="1" applyBorder="1"/>
    <xf numFmtId="3" fontId="5" fillId="4" borderId="108" xfId="0" applyNumberFormat="1" applyFont="1" applyFill="1" applyBorder="1"/>
    <xf numFmtId="3" fontId="5" fillId="2" borderId="84" xfId="0" applyNumberFormat="1" applyFont="1" applyFill="1" applyBorder="1"/>
    <xf numFmtId="3" fontId="5" fillId="2" borderId="85" xfId="0" applyNumberFormat="1" applyFont="1" applyFill="1" applyBorder="1"/>
    <xf numFmtId="3" fontId="5" fillId="2" borderId="86" xfId="0" applyNumberFormat="1" applyFont="1" applyFill="1" applyBorder="1"/>
    <xf numFmtId="3" fontId="5" fillId="3" borderId="107" xfId="0" applyNumberFormat="1" applyFont="1" applyFill="1" applyBorder="1"/>
    <xf numFmtId="3" fontId="5" fillId="3" borderId="85" xfId="0" applyNumberFormat="1" applyFont="1" applyFill="1" applyBorder="1"/>
    <xf numFmtId="3" fontId="5" fillId="3" borderId="108" xfId="0" applyNumberFormat="1" applyFont="1" applyFill="1" applyBorder="1"/>
    <xf numFmtId="3" fontId="5" fillId="4" borderId="86" xfId="0" applyNumberFormat="1" applyFont="1" applyFill="1" applyBorder="1"/>
    <xf numFmtId="3" fontId="4" fillId="4" borderId="109" xfId="0" applyNumberFormat="1" applyFont="1" applyFill="1" applyBorder="1"/>
    <xf numFmtId="3" fontId="4" fillId="4" borderId="81" xfId="0" applyNumberFormat="1" applyFont="1" applyFill="1" applyBorder="1"/>
    <xf numFmtId="3" fontId="4" fillId="4" borderId="110" xfId="0" applyNumberFormat="1" applyFont="1" applyFill="1" applyBorder="1"/>
    <xf numFmtId="3" fontId="5" fillId="2" borderId="80" xfId="0" applyNumberFormat="1" applyFont="1" applyFill="1" applyBorder="1"/>
    <xf numFmtId="3" fontId="5" fillId="4" borderId="109" xfId="0" applyNumberFormat="1" applyFont="1" applyFill="1" applyBorder="1"/>
    <xf numFmtId="3" fontId="4" fillId="4" borderId="82" xfId="0" applyNumberFormat="1" applyFont="1" applyFill="1" applyBorder="1"/>
    <xf numFmtId="3" fontId="4" fillId="4" borderId="111" xfId="0" applyNumberFormat="1" applyFont="1" applyFill="1" applyBorder="1"/>
    <xf numFmtId="3" fontId="4" fillId="4" borderId="112" xfId="0" applyNumberFormat="1" applyFont="1" applyFill="1" applyBorder="1"/>
    <xf numFmtId="3" fontId="5" fillId="2" borderId="88" xfId="0" applyNumberFormat="1" applyFont="1" applyFill="1" applyBorder="1"/>
    <xf numFmtId="3" fontId="4" fillId="2" borderId="90" xfId="0" applyNumberFormat="1" applyFont="1" applyFill="1" applyBorder="1"/>
    <xf numFmtId="3" fontId="5" fillId="4" borderId="111" xfId="0" applyNumberFormat="1" applyFont="1" applyFill="1" applyBorder="1"/>
    <xf numFmtId="3" fontId="4" fillId="2" borderId="88" xfId="0" applyNumberFormat="1" applyFont="1" applyFill="1" applyBorder="1"/>
    <xf numFmtId="3" fontId="4" fillId="4" borderId="90" xfId="0" applyNumberFormat="1" applyFont="1" applyFill="1" applyBorder="1"/>
    <xf numFmtId="3" fontId="7" fillId="2" borderId="85" xfId="0" applyNumberFormat="1" applyFont="1" applyFill="1" applyBorder="1" applyAlignment="1">
      <alignment vertical="center" wrapText="1"/>
    </xf>
    <xf numFmtId="3" fontId="7" fillId="3" borderId="85" xfId="0" applyNumberFormat="1" applyFont="1" applyFill="1" applyBorder="1" applyAlignment="1">
      <alignment vertical="center" wrapText="1"/>
    </xf>
    <xf numFmtId="3" fontId="7" fillId="2" borderId="81" xfId="0" applyNumberFormat="1" applyFont="1" applyFill="1" applyBorder="1" applyAlignment="1">
      <alignment vertical="center" wrapText="1"/>
    </xf>
    <xf numFmtId="3" fontId="7" fillId="3" borderId="81" xfId="0" applyNumberFormat="1" applyFont="1" applyFill="1" applyBorder="1" applyAlignment="1">
      <alignment vertical="center" wrapText="1"/>
    </xf>
    <xf numFmtId="0" fontId="7" fillId="0" borderId="92" xfId="0" applyFont="1" applyBorder="1" applyAlignment="1">
      <alignment horizontal="left" vertical="center" wrapText="1"/>
    </xf>
    <xf numFmtId="0" fontId="7" fillId="0" borderId="92" xfId="0" applyFont="1" applyBorder="1" applyAlignment="1">
      <alignment horizontal="left" vertical="center"/>
    </xf>
    <xf numFmtId="0" fontId="2" fillId="0" borderId="83" xfId="0" applyFont="1" applyBorder="1" applyAlignment="1">
      <alignment horizontal="center" vertical="center" textRotation="135"/>
    </xf>
    <xf numFmtId="3" fontId="3" fillId="0" borderId="83" xfId="0" applyNumberFormat="1" applyFont="1" applyBorder="1"/>
    <xf numFmtId="3" fontId="4" fillId="0" borderId="83" xfId="0" applyNumberFormat="1" applyFont="1" applyBorder="1"/>
    <xf numFmtId="3" fontId="5" fillId="0" borderId="83" xfId="0" applyNumberFormat="1" applyFont="1" applyBorder="1"/>
    <xf numFmtId="3" fontId="5" fillId="0" borderId="83" xfId="0" applyNumberFormat="1" applyFont="1" applyBorder="1" applyAlignment="1">
      <alignment horizontal="center"/>
    </xf>
    <xf numFmtId="3" fontId="4" fillId="0" borderId="83" xfId="0" applyNumberFormat="1" applyFont="1" applyBorder="1" applyAlignment="1">
      <alignment horizontal="center"/>
    </xf>
    <xf numFmtId="0" fontId="7" fillId="0" borderId="91" xfId="0" applyFont="1" applyBorder="1" applyAlignment="1">
      <alignment horizontal="left" vertical="center" wrapText="1"/>
    </xf>
    <xf numFmtId="0" fontId="7" fillId="0" borderId="93" xfId="0" applyFont="1" applyBorder="1" applyAlignment="1">
      <alignment horizontal="left" vertical="center"/>
    </xf>
    <xf numFmtId="3" fontId="7" fillId="3" borderId="89" xfId="0" applyNumberFormat="1" applyFont="1" applyFill="1" applyBorder="1" applyAlignment="1">
      <alignment vertical="center" wrapText="1"/>
    </xf>
    <xf numFmtId="3" fontId="7" fillId="2" borderId="89" xfId="0" applyNumberFormat="1" applyFont="1" applyFill="1" applyBorder="1" applyAlignment="1">
      <alignment vertical="center" wrapText="1"/>
    </xf>
    <xf numFmtId="3" fontId="1" fillId="3" borderId="106" xfId="0" applyNumberFormat="1" applyFont="1" applyFill="1" applyBorder="1" applyAlignment="1">
      <alignment horizontal="right"/>
    </xf>
    <xf numFmtId="3" fontId="6" fillId="3" borderId="84" xfId="0" applyNumberFormat="1" applyFont="1" applyFill="1" applyBorder="1" applyAlignment="1">
      <alignment vertical="center" wrapText="1"/>
    </xf>
    <xf numFmtId="3" fontId="6" fillId="3" borderId="80" xfId="0" applyNumberFormat="1" applyFont="1" applyFill="1" applyBorder="1" applyAlignment="1">
      <alignment vertical="center" wrapText="1"/>
    </xf>
    <xf numFmtId="3" fontId="6" fillId="3" borderId="88" xfId="0" applyNumberFormat="1" applyFont="1" applyFill="1" applyBorder="1" applyAlignment="1">
      <alignment vertical="center" wrapText="1"/>
    </xf>
    <xf numFmtId="3" fontId="6" fillId="2" borderId="107" xfId="0" applyNumberFormat="1" applyFont="1" applyFill="1" applyBorder="1" applyAlignment="1">
      <alignment vertical="center" wrapText="1"/>
    </xf>
    <xf numFmtId="3" fontId="7" fillId="2" borderId="108" xfId="0" applyNumberFormat="1" applyFont="1" applyFill="1" applyBorder="1" applyAlignment="1">
      <alignment vertical="center" wrapText="1"/>
    </xf>
    <xf numFmtId="3" fontId="6" fillId="2" borderId="109" xfId="0" applyNumberFormat="1" applyFont="1" applyFill="1" applyBorder="1" applyAlignment="1">
      <alignment vertical="center" wrapText="1"/>
    </xf>
    <xf numFmtId="3" fontId="7" fillId="2" borderId="110" xfId="0" applyNumberFormat="1" applyFont="1" applyFill="1" applyBorder="1" applyAlignment="1">
      <alignment vertical="center" wrapText="1"/>
    </xf>
    <xf numFmtId="3" fontId="7" fillId="3" borderId="86" xfId="0" applyNumberFormat="1" applyFont="1" applyFill="1" applyBorder="1" applyAlignment="1">
      <alignment vertical="center" wrapText="1"/>
    </xf>
    <xf numFmtId="3" fontId="7" fillId="3" borderId="82" xfId="0" applyNumberFormat="1" applyFont="1" applyFill="1" applyBorder="1" applyAlignment="1">
      <alignment vertical="center" wrapText="1"/>
    </xf>
    <xf numFmtId="3" fontId="7" fillId="3" borderId="90" xfId="0" applyNumberFormat="1" applyFont="1" applyFill="1" applyBorder="1" applyAlignment="1">
      <alignment vertical="center" wrapText="1"/>
    </xf>
    <xf numFmtId="3" fontId="10" fillId="2" borderId="110" xfId="0" applyNumberFormat="1" applyFont="1" applyFill="1" applyBorder="1" applyAlignment="1">
      <alignment vertical="center" wrapText="1"/>
    </xf>
    <xf numFmtId="3" fontId="6" fillId="2" borderId="111" xfId="0" applyNumberFormat="1" applyFont="1" applyFill="1" applyBorder="1" applyAlignment="1">
      <alignment vertical="center" wrapText="1"/>
    </xf>
    <xf numFmtId="3" fontId="7" fillId="2" borderId="112" xfId="0" applyNumberFormat="1" applyFont="1" applyFill="1" applyBorder="1" applyAlignment="1">
      <alignment vertical="center" wrapText="1"/>
    </xf>
    <xf numFmtId="0" fontId="2" fillId="0" borderId="77" xfId="0" applyFont="1" applyBorder="1" applyAlignment="1">
      <alignment vertical="center" textRotation="135"/>
    </xf>
    <xf numFmtId="3" fontId="4" fillId="4" borderId="78" xfId="0" applyNumberFormat="1" applyFont="1" applyFill="1" applyBorder="1" applyAlignment="1">
      <alignment horizontal="right"/>
    </xf>
    <xf numFmtId="3" fontId="5" fillId="4" borderId="81" xfId="0" applyNumberFormat="1" applyFont="1" applyFill="1" applyBorder="1" applyAlignment="1">
      <alignment horizontal="right"/>
    </xf>
    <xf numFmtId="3" fontId="7" fillId="3" borderId="81" xfId="0" applyNumberFormat="1" applyFont="1" applyFill="1" applyBorder="1" applyAlignment="1">
      <alignment horizontal="right" vertical="center" wrapText="1"/>
    </xf>
    <xf numFmtId="3" fontId="7" fillId="2" borderId="81" xfId="0" applyNumberFormat="1" applyFont="1" applyFill="1" applyBorder="1" applyAlignment="1">
      <alignment horizontal="right" vertical="center" wrapText="1"/>
    </xf>
    <xf numFmtId="3" fontId="7" fillId="3" borderId="82" xfId="0" applyNumberFormat="1" applyFont="1" applyFill="1" applyBorder="1" applyAlignment="1">
      <alignment horizontal="right" vertical="center" wrapText="1"/>
    </xf>
    <xf numFmtId="3" fontId="7" fillId="3" borderId="89" xfId="0" applyNumberFormat="1" applyFont="1" applyFill="1" applyBorder="1" applyAlignment="1">
      <alignment horizontal="right" vertical="center" wrapText="1"/>
    </xf>
    <xf numFmtId="3" fontId="7" fillId="2" borderId="89" xfId="0" applyNumberFormat="1" applyFont="1" applyFill="1" applyBorder="1" applyAlignment="1">
      <alignment horizontal="right" vertical="center" wrapText="1"/>
    </xf>
    <xf numFmtId="3" fontId="7" fillId="3" borderId="90" xfId="0" applyNumberFormat="1" applyFont="1" applyFill="1" applyBorder="1" applyAlignment="1">
      <alignment horizontal="right" vertical="center" wrapText="1"/>
    </xf>
    <xf numFmtId="3" fontId="3" fillId="0" borderId="79" xfId="0" applyNumberFormat="1" applyFont="1" applyBorder="1"/>
    <xf numFmtId="3" fontId="3" fillId="0" borderId="82" xfId="0" applyNumberFormat="1" applyFont="1" applyBorder="1"/>
    <xf numFmtId="0" fontId="8" fillId="0" borderId="82" xfId="0" applyFont="1" applyBorder="1"/>
    <xf numFmtId="0" fontId="8" fillId="0" borderId="90" xfId="0" applyFont="1" applyBorder="1"/>
    <xf numFmtId="3" fontId="5" fillId="2" borderId="77" xfId="0" applyNumberFormat="1" applyFont="1" applyFill="1" applyBorder="1" applyAlignment="1">
      <alignment horizontal="right"/>
    </xf>
    <xf numFmtId="3" fontId="5" fillId="4" borderId="113" xfId="0" applyNumberFormat="1" applyFont="1" applyFill="1" applyBorder="1" applyAlignment="1">
      <alignment horizontal="right"/>
    </xf>
    <xf numFmtId="3" fontId="4" fillId="4" borderId="114" xfId="0" applyNumberFormat="1" applyFont="1" applyFill="1" applyBorder="1" applyAlignment="1">
      <alignment horizontal="right"/>
    </xf>
    <xf numFmtId="3" fontId="5" fillId="4" borderId="110" xfId="0" applyNumberFormat="1" applyFont="1" applyFill="1" applyBorder="1" applyAlignment="1">
      <alignment horizontal="right"/>
    </xf>
    <xf numFmtId="3" fontId="4" fillId="2" borderId="79" xfId="0" applyNumberFormat="1" applyFont="1" applyFill="1" applyBorder="1" applyAlignment="1">
      <alignment horizontal="right"/>
    </xf>
    <xf numFmtId="3" fontId="5" fillId="2" borderId="82" xfId="0" applyNumberFormat="1" applyFont="1" applyFill="1" applyBorder="1" applyAlignment="1">
      <alignment horizontal="right"/>
    </xf>
    <xf numFmtId="3" fontId="6" fillId="2" borderId="80" xfId="0" applyNumberFormat="1" applyFont="1" applyFill="1" applyBorder="1" applyAlignment="1">
      <alignment horizontal="right" vertical="center" wrapText="1"/>
    </xf>
    <xf numFmtId="3" fontId="6" fillId="2" borderId="88" xfId="0" applyNumberFormat="1" applyFont="1" applyFill="1" applyBorder="1" applyAlignment="1">
      <alignment horizontal="right" vertical="center" wrapText="1"/>
    </xf>
    <xf numFmtId="3" fontId="5" fillId="3" borderId="113" xfId="0" applyNumberFormat="1" applyFont="1" applyFill="1" applyBorder="1" applyAlignment="1">
      <alignment horizontal="right"/>
    </xf>
    <xf numFmtId="3" fontId="4" fillId="3" borderId="114" xfId="0" applyNumberFormat="1" applyFont="1" applyFill="1" applyBorder="1" applyAlignment="1">
      <alignment horizontal="right"/>
    </xf>
    <xf numFmtId="3" fontId="5" fillId="3" borderId="109" xfId="0" applyNumberFormat="1" applyFont="1" applyFill="1" applyBorder="1" applyAlignment="1">
      <alignment horizontal="right"/>
    </xf>
    <xf numFmtId="3" fontId="4" fillId="3" borderId="110" xfId="0" applyNumberFormat="1" applyFont="1" applyFill="1" applyBorder="1" applyAlignment="1">
      <alignment horizontal="right"/>
    </xf>
    <xf numFmtId="3" fontId="5" fillId="3" borderId="109" xfId="0" applyNumberFormat="1" applyFont="1" applyFill="1" applyBorder="1" applyAlignment="1">
      <alignment horizontal="right" vertical="center"/>
    </xf>
    <xf numFmtId="3" fontId="4" fillId="3" borderId="110" xfId="0" applyNumberFormat="1" applyFont="1" applyFill="1" applyBorder="1" applyAlignment="1">
      <alignment horizontal="right" vertical="center"/>
    </xf>
    <xf numFmtId="3" fontId="6" fillId="3" borderId="109" xfId="0" applyNumberFormat="1" applyFont="1" applyFill="1" applyBorder="1" applyAlignment="1">
      <alignment horizontal="right" vertical="center" wrapText="1"/>
    </xf>
    <xf numFmtId="3" fontId="7" fillId="3" borderId="110" xfId="0" applyNumberFormat="1" applyFont="1" applyFill="1" applyBorder="1" applyAlignment="1">
      <alignment horizontal="right" vertical="center" wrapText="1"/>
    </xf>
    <xf numFmtId="3" fontId="6" fillId="3" borderId="111" xfId="0" applyNumberFormat="1" applyFont="1" applyFill="1" applyBorder="1" applyAlignment="1">
      <alignment horizontal="right" vertical="center" wrapText="1"/>
    </xf>
    <xf numFmtId="3" fontId="7" fillId="3" borderId="112" xfId="0" applyNumberFormat="1" applyFont="1" applyFill="1" applyBorder="1" applyAlignment="1">
      <alignment horizontal="right" vertical="center" wrapText="1"/>
    </xf>
    <xf numFmtId="3" fontId="7" fillId="2" borderId="82" xfId="0" applyNumberFormat="1" applyFont="1" applyFill="1" applyBorder="1" applyAlignment="1">
      <alignment horizontal="right" vertical="center" wrapText="1"/>
    </xf>
    <xf numFmtId="3" fontId="7" fillId="2" borderId="90" xfId="0" applyNumberFormat="1" applyFont="1" applyFill="1" applyBorder="1" applyAlignment="1">
      <alignment horizontal="right" vertical="center" wrapText="1"/>
    </xf>
    <xf numFmtId="3" fontId="5" fillId="3" borderId="115" xfId="0" applyNumberFormat="1" applyFont="1" applyFill="1" applyBorder="1" applyAlignment="1">
      <alignment horizontal="right"/>
    </xf>
    <xf numFmtId="3" fontId="5" fillId="3" borderId="116" xfId="0" applyNumberFormat="1" applyFont="1" applyFill="1" applyBorder="1" applyAlignment="1">
      <alignment horizontal="right"/>
    </xf>
    <xf numFmtId="3" fontId="5" fillId="3" borderId="116" xfId="0" applyNumberFormat="1" applyFont="1" applyFill="1" applyBorder="1" applyAlignment="1">
      <alignment horizontal="right" vertical="center"/>
    </xf>
    <xf numFmtId="3" fontId="6" fillId="3" borderId="116" xfId="0" applyNumberFormat="1" applyFont="1" applyFill="1" applyBorder="1" applyAlignment="1">
      <alignment horizontal="right" vertical="center" wrapText="1"/>
    </xf>
    <xf numFmtId="3" fontId="6" fillId="3" borderId="117" xfId="0" applyNumberFormat="1" applyFont="1" applyFill="1" applyBorder="1" applyAlignment="1">
      <alignment horizontal="right" vertical="center" wrapText="1"/>
    </xf>
    <xf numFmtId="3" fontId="1" fillId="4" borderId="103" xfId="0" applyNumberFormat="1" applyFont="1" applyFill="1" applyBorder="1" applyAlignment="1">
      <alignment horizontal="right"/>
    </xf>
    <xf numFmtId="3" fontId="0" fillId="4" borderId="103" xfId="0" applyNumberFormat="1" applyFill="1" applyBorder="1" applyAlignment="1">
      <alignment horizontal="right"/>
    </xf>
    <xf numFmtId="0" fontId="2" fillId="0" borderId="84" xfId="0" applyFont="1" applyBorder="1" applyAlignment="1">
      <alignment vertical="center" textRotation="135"/>
    </xf>
    <xf numFmtId="0" fontId="2" fillId="0" borderId="80" xfId="0" applyFont="1" applyBorder="1" applyAlignment="1">
      <alignment vertical="center" textRotation="135"/>
    </xf>
    <xf numFmtId="0" fontId="2" fillId="0" borderId="88" xfId="0" applyFont="1" applyBorder="1" applyAlignment="1">
      <alignment vertical="center" textRotation="135"/>
    </xf>
    <xf numFmtId="9" fontId="0" fillId="0" borderId="0" xfId="0" applyNumberFormat="1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87" xfId="0" applyBorder="1"/>
    <xf numFmtId="3" fontId="0" fillId="0" borderId="128" xfId="0" applyNumberFormat="1" applyBorder="1" applyAlignment="1">
      <alignment horizontal="center"/>
    </xf>
    <xf numFmtId="3" fontId="0" fillId="0" borderId="78" xfId="0" applyNumberFormat="1" applyBorder="1" applyAlignment="1">
      <alignment horizontal="center"/>
    </xf>
    <xf numFmtId="3" fontId="0" fillId="0" borderId="77" xfId="0" applyNumberFormat="1" applyBorder="1" applyAlignment="1">
      <alignment horizontal="center"/>
    </xf>
    <xf numFmtId="3" fontId="0" fillId="0" borderId="128" xfId="0" applyNumberFormat="1" applyBorder="1" applyAlignment="1">
      <alignment horizontal="center" vertical="center"/>
    </xf>
    <xf numFmtId="3" fontId="0" fillId="0" borderId="78" xfId="0" applyNumberFormat="1" applyBorder="1" applyAlignment="1">
      <alignment horizontal="center" vertical="center"/>
    </xf>
    <xf numFmtId="9" fontId="0" fillId="0" borderId="98" xfId="0" applyNumberFormat="1" applyBorder="1" applyAlignment="1">
      <alignment horizontal="center"/>
    </xf>
    <xf numFmtId="9" fontId="0" fillId="0" borderId="89" xfId="0" applyNumberFormat="1" applyBorder="1" applyAlignment="1">
      <alignment horizontal="center"/>
    </xf>
    <xf numFmtId="9" fontId="0" fillId="0" borderId="88" xfId="0" applyNumberFormat="1" applyBorder="1" applyAlignment="1">
      <alignment horizontal="center"/>
    </xf>
    <xf numFmtId="3" fontId="0" fillId="2" borderId="129" xfId="0" applyNumberFormat="1" applyFill="1" applyBorder="1" applyAlignment="1">
      <alignment horizontal="center"/>
    </xf>
    <xf numFmtId="9" fontId="0" fillId="2" borderId="99" xfId="0" applyNumberFormat="1" applyFill="1" applyBorder="1" applyAlignment="1">
      <alignment horizontal="center"/>
    </xf>
    <xf numFmtId="3" fontId="0" fillId="2" borderId="129" xfId="0" applyNumberFormat="1" applyFill="1" applyBorder="1" applyAlignment="1">
      <alignment horizontal="center" vertical="center"/>
    </xf>
    <xf numFmtId="3" fontId="0" fillId="2" borderId="79" xfId="0" applyNumberFormat="1" applyFill="1" applyBorder="1" applyAlignment="1">
      <alignment horizontal="center"/>
    </xf>
    <xf numFmtId="9" fontId="0" fillId="2" borderId="90" xfId="0" applyNumberFormat="1" applyFill="1" applyBorder="1" applyAlignment="1">
      <alignment horizontal="center"/>
    </xf>
    <xf numFmtId="3" fontId="4" fillId="0" borderId="126" xfId="0" applyNumberFormat="1" applyFont="1" applyBorder="1" applyAlignment="1">
      <alignment horizontal="center"/>
    </xf>
    <xf numFmtId="3" fontId="4" fillId="0" borderId="122" xfId="0" applyNumberFormat="1" applyFont="1" applyBorder="1" applyAlignment="1">
      <alignment horizontal="center"/>
    </xf>
    <xf numFmtId="3" fontId="4" fillId="2" borderId="127" xfId="0" applyNumberFormat="1" applyFont="1" applyFill="1" applyBorder="1" applyAlignment="1">
      <alignment horizontal="center"/>
    </xf>
    <xf numFmtId="3" fontId="4" fillId="0" borderId="121" xfId="0" applyNumberFormat="1" applyFont="1" applyBorder="1" applyAlignment="1">
      <alignment horizontal="center"/>
    </xf>
    <xf numFmtId="3" fontId="4" fillId="2" borderId="123" xfId="0" applyNumberFormat="1" applyFont="1" applyFill="1" applyBorder="1" applyAlignment="1">
      <alignment horizontal="center"/>
    </xf>
    <xf numFmtId="164" fontId="1" fillId="0" borderId="0" xfId="0" applyNumberFormat="1" applyFont="1"/>
    <xf numFmtId="3" fontId="4" fillId="3" borderId="109" xfId="0" applyNumberFormat="1" applyFont="1" applyFill="1" applyBorder="1" applyAlignment="1">
      <alignment horizontal="center" vertical="center"/>
    </xf>
    <xf numFmtId="3" fontId="4" fillId="3" borderId="81" xfId="0" applyNumberFormat="1" applyFont="1" applyFill="1" applyBorder="1" applyAlignment="1">
      <alignment horizontal="center" vertical="center"/>
    </xf>
    <xf numFmtId="3" fontId="4" fillId="3" borderId="110" xfId="0" applyNumberFormat="1" applyFont="1" applyFill="1" applyBorder="1" applyAlignment="1">
      <alignment horizontal="center" vertical="center"/>
    </xf>
    <xf numFmtId="3" fontId="5" fillId="4" borderId="109" xfId="0" applyNumberFormat="1" applyFont="1" applyFill="1" applyBorder="1" applyAlignment="1">
      <alignment horizontal="center"/>
    </xf>
    <xf numFmtId="3" fontId="5" fillId="4" borderId="81" xfId="0" applyNumberFormat="1" applyFont="1" applyFill="1" applyBorder="1" applyAlignment="1">
      <alignment horizontal="center"/>
    </xf>
    <xf numFmtId="3" fontId="5" fillId="4" borderId="110" xfId="0" applyNumberFormat="1" applyFont="1" applyFill="1" applyBorder="1" applyAlignment="1">
      <alignment horizontal="center"/>
    </xf>
    <xf numFmtId="3" fontId="5" fillId="4" borderId="111" xfId="0" applyNumberFormat="1" applyFont="1" applyFill="1" applyBorder="1" applyAlignment="1">
      <alignment horizontal="center"/>
    </xf>
    <xf numFmtId="3" fontId="5" fillId="4" borderId="89" xfId="0" applyNumberFormat="1" applyFont="1" applyFill="1" applyBorder="1" applyAlignment="1">
      <alignment horizontal="center"/>
    </xf>
    <xf numFmtId="3" fontId="5" fillId="4" borderId="112" xfId="0" applyNumberFormat="1" applyFont="1" applyFill="1" applyBorder="1" applyAlignment="1">
      <alignment horizontal="center"/>
    </xf>
    <xf numFmtId="3" fontId="4" fillId="2" borderId="96" xfId="0" applyNumberFormat="1" applyFont="1" applyFill="1" applyBorder="1" applyAlignment="1">
      <alignment horizontal="center" vertical="center"/>
    </xf>
    <xf numFmtId="3" fontId="4" fillId="2" borderId="81" xfId="0" applyNumberFormat="1" applyFont="1" applyFill="1" applyBorder="1" applyAlignment="1">
      <alignment horizontal="center" vertical="center"/>
    </xf>
    <xf numFmtId="3" fontId="4" fillId="2" borderId="97" xfId="0" applyNumberFormat="1" applyFont="1" applyFill="1" applyBorder="1" applyAlignment="1">
      <alignment horizontal="center" vertical="center"/>
    </xf>
    <xf numFmtId="3" fontId="4" fillId="3" borderId="80" xfId="0" applyNumberFormat="1" applyFont="1" applyFill="1" applyBorder="1" applyAlignment="1">
      <alignment horizontal="center" vertical="center"/>
    </xf>
    <xf numFmtId="3" fontId="4" fillId="3" borderId="82" xfId="0" applyNumberFormat="1" applyFont="1" applyFill="1" applyBorder="1" applyAlignment="1">
      <alignment horizontal="center" vertical="center"/>
    </xf>
    <xf numFmtId="3" fontId="2" fillId="0" borderId="100" xfId="0" applyNumberFormat="1" applyFont="1" applyBorder="1" applyAlignment="1">
      <alignment horizontal="center" vertical="center" textRotation="135"/>
    </xf>
    <xf numFmtId="3" fontId="2" fillId="0" borderId="0" xfId="0" applyNumberFormat="1" applyFont="1" applyAlignment="1">
      <alignment horizontal="center" vertical="center" textRotation="135"/>
    </xf>
    <xf numFmtId="3" fontId="2" fillId="0" borderId="87" xfId="0" applyNumberFormat="1" applyFont="1" applyBorder="1" applyAlignment="1">
      <alignment horizontal="center" vertical="center" textRotation="135"/>
    </xf>
    <xf numFmtId="0" fontId="2" fillId="0" borderId="100" xfId="0" applyFont="1" applyBorder="1" applyAlignment="1">
      <alignment horizontal="center" vertical="center" textRotation="135"/>
    </xf>
    <xf numFmtId="0" fontId="2" fillId="0" borderId="87" xfId="0" applyFont="1" applyBorder="1" applyAlignment="1">
      <alignment horizontal="center" vertical="center" textRotation="135"/>
    </xf>
    <xf numFmtId="3" fontId="4" fillId="3" borderId="84" xfId="0" applyNumberFormat="1" applyFont="1" applyFill="1" applyBorder="1" applyAlignment="1">
      <alignment horizontal="center" vertical="center"/>
    </xf>
    <xf numFmtId="3" fontId="4" fillId="3" borderId="85" xfId="0" applyNumberFormat="1" applyFont="1" applyFill="1" applyBorder="1" applyAlignment="1">
      <alignment horizontal="center" vertical="center"/>
    </xf>
    <xf numFmtId="3" fontId="4" fillId="3" borderId="86" xfId="0" applyNumberFormat="1" applyFont="1" applyFill="1" applyBorder="1" applyAlignment="1">
      <alignment horizontal="center" vertical="center"/>
    </xf>
    <xf numFmtId="3" fontId="4" fillId="3" borderId="88" xfId="0" applyNumberFormat="1" applyFont="1" applyFill="1" applyBorder="1" applyAlignment="1">
      <alignment horizontal="center" vertical="center"/>
    </xf>
    <xf numFmtId="3" fontId="4" fillId="3" borderId="89" xfId="0" applyNumberFormat="1" applyFont="1" applyFill="1" applyBorder="1" applyAlignment="1">
      <alignment horizontal="center" vertical="center"/>
    </xf>
    <xf numFmtId="3" fontId="4" fillId="3" borderId="90" xfId="0" applyNumberFormat="1" applyFont="1" applyFill="1" applyBorder="1" applyAlignment="1">
      <alignment horizontal="center" vertical="center"/>
    </xf>
    <xf numFmtId="0" fontId="0" fillId="0" borderId="100" xfId="0" applyBorder="1" applyAlignment="1">
      <alignment horizontal="center"/>
    </xf>
    <xf numFmtId="0" fontId="0" fillId="0" borderId="87" xfId="0" applyBorder="1" applyAlignment="1">
      <alignment horizontal="center"/>
    </xf>
    <xf numFmtId="0" fontId="2" fillId="0" borderId="0" xfId="0" applyFont="1" applyAlignment="1">
      <alignment horizontal="center" vertical="center" textRotation="135"/>
    </xf>
    <xf numFmtId="0" fontId="1" fillId="3" borderId="101" xfId="0" applyFont="1" applyFill="1" applyBorder="1" applyAlignment="1">
      <alignment horizontal="center"/>
    </xf>
    <xf numFmtId="0" fontId="1" fillId="2" borderId="101" xfId="0" applyFont="1" applyFill="1" applyBorder="1" applyAlignment="1">
      <alignment horizontal="center"/>
    </xf>
    <xf numFmtId="3" fontId="4" fillId="3" borderId="107" xfId="0" applyNumberFormat="1" applyFont="1" applyFill="1" applyBorder="1" applyAlignment="1">
      <alignment horizontal="center" vertical="center"/>
    </xf>
    <xf numFmtId="3" fontId="4" fillId="3" borderId="108" xfId="0" applyNumberFormat="1" applyFont="1" applyFill="1" applyBorder="1" applyAlignment="1">
      <alignment horizontal="center" vertical="center"/>
    </xf>
    <xf numFmtId="3" fontId="4" fillId="3" borderId="111" xfId="0" applyNumberFormat="1" applyFont="1" applyFill="1" applyBorder="1" applyAlignment="1">
      <alignment horizontal="center" vertical="center"/>
    </xf>
    <xf numFmtId="3" fontId="4" fillId="3" borderId="112" xfId="0" applyNumberFormat="1" applyFont="1" applyFill="1" applyBorder="1" applyAlignment="1">
      <alignment horizontal="center" vertical="center"/>
    </xf>
    <xf numFmtId="0" fontId="7" fillId="2" borderId="109" xfId="0" applyFont="1" applyFill="1" applyBorder="1" applyAlignment="1">
      <alignment vertical="center" wrapText="1"/>
    </xf>
    <xf numFmtId="0" fontId="7" fillId="2" borderId="81" xfId="0" applyFont="1" applyFill="1" applyBorder="1" applyAlignment="1">
      <alignment vertical="center" wrapText="1"/>
    </xf>
    <xf numFmtId="0" fontId="7" fillId="2" borderId="110" xfId="0" applyFont="1" applyFill="1" applyBorder="1" applyAlignment="1">
      <alignment vertical="center" wrapText="1"/>
    </xf>
    <xf numFmtId="0" fontId="7" fillId="2" borderId="111" xfId="0" applyFont="1" applyFill="1" applyBorder="1" applyAlignment="1">
      <alignment vertical="center" wrapText="1"/>
    </xf>
    <xf numFmtId="0" fontId="7" fillId="2" borderId="89" xfId="0" applyFont="1" applyFill="1" applyBorder="1" applyAlignment="1">
      <alignment vertical="center" wrapText="1"/>
    </xf>
    <xf numFmtId="0" fontId="7" fillId="2" borderId="112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05" xfId="0" applyFont="1" applyFill="1" applyBorder="1" applyAlignment="1">
      <alignment horizontal="center"/>
    </xf>
    <xf numFmtId="0" fontId="1" fillId="2" borderId="102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3" fontId="2" fillId="0" borderId="80" xfId="0" applyNumberFormat="1" applyFont="1" applyBorder="1" applyAlignment="1">
      <alignment horizontal="center" vertical="center" textRotation="135"/>
    </xf>
    <xf numFmtId="0" fontId="7" fillId="2" borderId="80" xfId="0" applyFont="1" applyFill="1" applyBorder="1" applyAlignment="1">
      <alignment horizontal="right" vertical="center" wrapText="1"/>
    </xf>
    <xf numFmtId="0" fontId="7" fillId="2" borderId="81" xfId="0" applyFont="1" applyFill="1" applyBorder="1" applyAlignment="1">
      <alignment horizontal="right" vertical="center" wrapText="1"/>
    </xf>
    <xf numFmtId="0" fontId="7" fillId="2" borderId="82" xfId="0" applyFont="1" applyFill="1" applyBorder="1" applyAlignment="1">
      <alignment horizontal="right" vertical="center" wrapText="1"/>
    </xf>
    <xf numFmtId="0" fontId="7" fillId="2" borderId="88" xfId="0" applyFont="1" applyFill="1" applyBorder="1" applyAlignment="1">
      <alignment horizontal="right" vertical="center" wrapText="1"/>
    </xf>
    <xf numFmtId="0" fontId="7" fillId="2" borderId="89" xfId="0" applyFont="1" applyFill="1" applyBorder="1" applyAlignment="1">
      <alignment horizontal="right" vertical="center" wrapText="1"/>
    </xf>
    <xf numFmtId="0" fontId="7" fillId="2" borderId="90" xfId="0" applyFont="1" applyFill="1" applyBorder="1" applyAlignment="1">
      <alignment horizontal="right" vertical="center" wrapText="1"/>
    </xf>
    <xf numFmtId="3" fontId="9" fillId="2" borderId="96" xfId="0" applyNumberFormat="1" applyFont="1" applyFill="1" applyBorder="1" applyAlignment="1">
      <alignment horizontal="center" vertical="center" wrapText="1"/>
    </xf>
    <xf numFmtId="3" fontId="9" fillId="2" borderId="81" xfId="0" applyNumberFormat="1" applyFont="1" applyFill="1" applyBorder="1" applyAlignment="1">
      <alignment horizontal="center" vertical="center" wrapText="1"/>
    </xf>
    <xf numFmtId="3" fontId="9" fillId="2" borderId="97" xfId="0" applyNumberFormat="1" applyFont="1" applyFill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textRotation="135"/>
    </xf>
    <xf numFmtId="0" fontId="2" fillId="0" borderId="88" xfId="0" applyFont="1" applyBorder="1" applyAlignment="1">
      <alignment horizontal="center" vertical="center" textRotation="135"/>
    </xf>
    <xf numFmtId="0" fontId="1" fillId="3" borderId="102" xfId="0" applyFont="1" applyFill="1" applyBorder="1" applyAlignment="1">
      <alignment horizontal="center"/>
    </xf>
    <xf numFmtId="0" fontId="1" fillId="4" borderId="101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0" borderId="124" xfId="0" applyFont="1" applyBorder="1" applyAlignment="1">
      <alignment horizontal="center"/>
    </xf>
    <xf numFmtId="0" fontId="1" fillId="0" borderId="119" xfId="0" applyFont="1" applyBorder="1" applyAlignment="1">
      <alignment horizontal="center"/>
    </xf>
    <xf numFmtId="0" fontId="1" fillId="0" borderId="125" xfId="0" applyFont="1" applyBorder="1" applyAlignment="1">
      <alignment horizontal="center"/>
    </xf>
    <xf numFmtId="0" fontId="1" fillId="0" borderId="118" xfId="0" applyFont="1" applyBorder="1" applyAlignment="1">
      <alignment horizontal="center"/>
    </xf>
    <xf numFmtId="0" fontId="1" fillId="0" borderId="120" xfId="0" applyFont="1" applyBorder="1" applyAlignment="1">
      <alignment horizontal="center"/>
    </xf>
    <xf numFmtId="3" fontId="1" fillId="0" borderId="77" xfId="0" applyNumberFormat="1" applyFont="1" applyBorder="1" applyAlignment="1">
      <alignment horizontal="center" vertical="center"/>
    </xf>
    <xf numFmtId="3" fontId="1" fillId="0" borderId="79" xfId="0" applyNumberFormat="1" applyFont="1" applyBorder="1" applyAlignment="1">
      <alignment horizontal="center" vertical="center"/>
    </xf>
    <xf numFmtId="9" fontId="1" fillId="0" borderId="88" xfId="0" applyNumberFormat="1" applyFont="1" applyBorder="1" applyAlignment="1">
      <alignment horizontal="center" vertical="center"/>
    </xf>
    <xf numFmtId="9" fontId="1" fillId="0" borderId="90" xfId="0" applyNumberFormat="1" applyFont="1" applyBorder="1" applyAlignment="1">
      <alignment horizontal="center" vertical="center"/>
    </xf>
    <xf numFmtId="0" fontId="1" fillId="0" borderId="118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1" fillId="0" borderId="123" xfId="0" applyFont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/>
    </xf>
    <xf numFmtId="3" fontId="1" fillId="3" borderId="8" xfId="0" applyNumberFormat="1" applyFont="1" applyFill="1" applyBorder="1" applyAlignment="1">
      <alignment horizontal="center"/>
    </xf>
    <xf numFmtId="3" fontId="1" fillId="3" borderId="9" xfId="0" applyNumberFormat="1" applyFont="1" applyFill="1" applyBorder="1" applyAlignment="1">
      <alignment horizontal="center"/>
    </xf>
    <xf numFmtId="3" fontId="4" fillId="3" borderId="7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 vertical="center"/>
    </xf>
    <xf numFmtId="3" fontId="16" fillId="0" borderId="42" xfId="0" applyNumberFormat="1" applyFont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3" fontId="16" fillId="0" borderId="39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3" fontId="1" fillId="3" borderId="26" xfId="0" applyNumberFormat="1" applyFont="1" applyFill="1" applyBorder="1" applyAlignment="1">
      <alignment horizontal="center"/>
    </xf>
    <xf numFmtId="3" fontId="1" fillId="2" borderId="26" xfId="0" applyNumberFormat="1" applyFont="1" applyFill="1" applyBorder="1" applyAlignment="1">
      <alignment horizontal="center"/>
    </xf>
    <xf numFmtId="0" fontId="12" fillId="3" borderId="38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3" fontId="16" fillId="0" borderId="44" xfId="0" applyNumberFormat="1" applyFont="1" applyBorder="1" applyAlignment="1">
      <alignment horizontal="center" vertical="center"/>
    </xf>
    <xf numFmtId="3" fontId="16" fillId="0" borderId="34" xfId="0" applyNumberFormat="1" applyFont="1" applyBorder="1" applyAlignment="1">
      <alignment horizontal="center" vertical="center"/>
    </xf>
    <xf numFmtId="3" fontId="16" fillId="0" borderId="45" xfId="0" applyNumberFormat="1" applyFont="1" applyBorder="1" applyAlignment="1">
      <alignment horizontal="center" vertical="center"/>
    </xf>
    <xf numFmtId="3" fontId="16" fillId="0" borderId="44" xfId="0" applyNumberFormat="1" applyFont="1" applyBorder="1" applyAlignment="1">
      <alignment horizontal="center" vertical="center" wrapText="1"/>
    </xf>
    <xf numFmtId="3" fontId="16" fillId="0" borderId="34" xfId="0" applyNumberFormat="1" applyFont="1" applyBorder="1" applyAlignment="1">
      <alignment horizontal="center" vertical="center" wrapText="1"/>
    </xf>
    <xf numFmtId="3" fontId="16" fillId="0" borderId="45" xfId="0" applyNumberFormat="1" applyFont="1" applyBorder="1" applyAlignment="1">
      <alignment horizontal="center" vertical="center" wrapText="1"/>
    </xf>
    <xf numFmtId="49" fontId="13" fillId="3" borderId="0" xfId="0" applyNumberFormat="1" applyFont="1" applyFill="1" applyAlignment="1">
      <alignment horizontal="center"/>
    </xf>
    <xf numFmtId="49" fontId="13" fillId="3" borderId="42" xfId="0" applyNumberFormat="1" applyFont="1" applyFill="1" applyBorder="1" applyAlignment="1">
      <alignment horizontal="center"/>
    </xf>
    <xf numFmtId="49" fontId="13" fillId="3" borderId="39" xfId="0" applyNumberFormat="1" applyFont="1" applyFill="1" applyBorder="1" applyAlignment="1">
      <alignment horizontal="center"/>
    </xf>
    <xf numFmtId="0" fontId="1" fillId="4" borderId="64" xfId="0" applyFont="1" applyFill="1" applyBorder="1" applyAlignment="1">
      <alignment horizontal="center"/>
    </xf>
    <xf numFmtId="0" fontId="1" fillId="4" borderId="65" xfId="0" applyFont="1" applyFill="1" applyBorder="1" applyAlignment="1">
      <alignment horizontal="center"/>
    </xf>
    <xf numFmtId="0" fontId="1" fillId="4" borderId="56" xfId="0" applyFont="1" applyFill="1" applyBorder="1" applyAlignment="1">
      <alignment horizontal="center"/>
    </xf>
    <xf numFmtId="0" fontId="1" fillId="4" borderId="44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1" fillId="4" borderId="45" xfId="0" applyFont="1" applyFill="1" applyBorder="1" applyAlignment="1">
      <alignment horizontal="center"/>
    </xf>
    <xf numFmtId="0" fontId="0" fillId="4" borderId="38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/>
    </xf>
    <xf numFmtId="49" fontId="13" fillId="3" borderId="130" xfId="0" applyNumberFormat="1" applyFont="1" applyFill="1" applyBorder="1" applyAlignment="1">
      <alignment horizontal="center"/>
    </xf>
    <xf numFmtId="49" fontId="13" fillId="3" borderId="3" xfId="0" applyNumberFormat="1" applyFont="1" applyFill="1" applyBorder="1" applyAlignment="1">
      <alignment horizontal="center"/>
    </xf>
    <xf numFmtId="3" fontId="12" fillId="0" borderId="0" xfId="0" applyNumberFormat="1" applyFont="1" applyBorder="1" applyAlignment="1">
      <alignment horizontal="right"/>
    </xf>
    <xf numFmtId="3" fontId="16" fillId="0" borderId="42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39" xfId="0" applyNumberFormat="1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right" vertical="center"/>
    </xf>
    <xf numFmtId="3" fontId="12" fillId="0" borderId="0" xfId="0" applyNumberFormat="1" applyFont="1" applyBorder="1" applyAlignment="1">
      <alignment horizontal="right" vertical="center"/>
    </xf>
    <xf numFmtId="3" fontId="14" fillId="3" borderId="0" xfId="0" applyNumberFormat="1" applyFont="1" applyFill="1" applyBorder="1" applyAlignment="1">
      <alignment horizontal="center"/>
    </xf>
    <xf numFmtId="0" fontId="0" fillId="5" borderId="0" xfId="0" applyFill="1" applyBorder="1"/>
    <xf numFmtId="49" fontId="13" fillId="5" borderId="0" xfId="0" applyNumberFormat="1" applyFont="1" applyFill="1" applyBorder="1" applyAlignment="1">
      <alignment horizontal="center"/>
    </xf>
    <xf numFmtId="3" fontId="14" fillId="5" borderId="0" xfId="0" applyNumberFormat="1" applyFont="1" applyFill="1" applyBorder="1" applyAlignment="1">
      <alignment horizontal="center"/>
    </xf>
    <xf numFmtId="3" fontId="2" fillId="5" borderId="0" xfId="0" applyNumberFormat="1" applyFont="1" applyFill="1" applyBorder="1" applyAlignment="1">
      <alignment horizontal="right"/>
    </xf>
    <xf numFmtId="3" fontId="3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Border="1" applyAlignment="1">
      <alignment horizontal="center"/>
    </xf>
    <xf numFmtId="3" fontId="15" fillId="5" borderId="0" xfId="0" applyNumberFormat="1" applyFont="1" applyFill="1" applyBorder="1" applyAlignment="1">
      <alignment horizontal="right"/>
    </xf>
    <xf numFmtId="3" fontId="12" fillId="5" borderId="0" xfId="0" applyNumberFormat="1" applyFont="1" applyFill="1" applyBorder="1" applyAlignment="1">
      <alignment horizontal="right"/>
    </xf>
    <xf numFmtId="3" fontId="16" fillId="5" borderId="0" xfId="0" applyNumberFormat="1" applyFont="1" applyFill="1" applyBorder="1" applyAlignment="1">
      <alignment horizontal="center" vertical="center"/>
    </xf>
    <xf numFmtId="3" fontId="15" fillId="5" borderId="0" xfId="0" applyNumberFormat="1" applyFont="1" applyFill="1" applyBorder="1" applyAlignment="1">
      <alignment horizontal="right" vertical="center"/>
    </xf>
    <xf numFmtId="3" fontId="12" fillId="5" borderId="0" xfId="0" applyNumberFormat="1" applyFont="1" applyFill="1" applyBorder="1" applyAlignment="1">
      <alignment horizontal="right" vertical="center"/>
    </xf>
    <xf numFmtId="0" fontId="12" fillId="3" borderId="131" xfId="0" applyFont="1" applyFill="1" applyBorder="1" applyAlignment="1">
      <alignment horizontal="center" vertical="center"/>
    </xf>
    <xf numFmtId="3" fontId="14" fillId="3" borderId="42" xfId="0" applyNumberFormat="1" applyFont="1" applyFill="1" applyBorder="1"/>
    <xf numFmtId="3" fontId="14" fillId="3" borderId="0" xfId="0" applyNumberFormat="1" applyFont="1" applyFill="1" applyBorder="1"/>
    <xf numFmtId="3" fontId="14" fillId="3" borderId="39" xfId="0" applyNumberFormat="1" applyFont="1" applyFill="1" applyBorder="1"/>
    <xf numFmtId="3" fontId="14" fillId="3" borderId="42" xfId="0" applyNumberFormat="1" applyFont="1" applyFill="1" applyBorder="1" applyAlignment="1">
      <alignment horizontal="center"/>
    </xf>
    <xf numFmtId="49" fontId="13" fillId="3" borderId="132" xfId="0" applyNumberFormat="1" applyFont="1" applyFill="1" applyBorder="1" applyAlignment="1">
      <alignment horizontal="center"/>
    </xf>
    <xf numFmtId="49" fontId="13" fillId="3" borderId="133" xfId="0" applyNumberFormat="1" applyFont="1" applyFill="1" applyBorder="1" applyAlignment="1">
      <alignment horizontal="center"/>
    </xf>
    <xf numFmtId="49" fontId="13" fillId="3" borderId="134" xfId="0" applyNumberFormat="1" applyFont="1" applyFill="1" applyBorder="1" applyAlignment="1">
      <alignment horizontal="center"/>
    </xf>
    <xf numFmtId="49" fontId="13" fillId="3" borderId="135" xfId="0" applyNumberFormat="1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D1EC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" pitchFamily="2" charset="0"/>
                <a:ea typeface="+mn-ea"/>
                <a:cs typeface="+mn-cs"/>
              </a:defRPr>
            </a:pPr>
            <a:r>
              <a:rPr lang="pt-PT" sz="1200">
                <a:effectLst/>
              </a:rPr>
              <a:t>Pessoas com diploma de Ensino Superior, </a:t>
            </a:r>
            <a:r>
              <a:rPr lang="x-none" sz="1200">
                <a:effectLst/>
              </a:rPr>
              <a:t>segundo sexo, nos anos de </a:t>
            </a:r>
            <a:r>
              <a:rPr lang="pt-PT" sz="1200">
                <a:effectLst/>
              </a:rPr>
              <a:t>1940 a 1980, no Brasil</a:t>
            </a:r>
            <a:r>
              <a:rPr lang="pt-BR" sz="1200" baseline="0">
                <a:latin typeface="Times" pitchFamily="2" charset="0"/>
              </a:rPr>
              <a:t>.</a:t>
            </a:r>
            <a:endParaRPr lang="pt-BR" sz="1200">
              <a:latin typeface="Times" pitchFamily="2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" pitchFamily="2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Planilha1!$D$5</c:f>
              <c:strCache>
                <c:ptCount val="1"/>
                <c:pt idx="0">
                  <c:v>Homens</c:v>
                </c:pt>
              </c:strCache>
            </c:strRef>
          </c:tx>
          <c:spPr>
            <a:ln w="28575" cap="sq">
              <a:solidFill>
                <a:schemeClr val="bg2">
                  <a:lumMod val="50000"/>
                </a:schemeClr>
              </a:solidFill>
              <a:miter lim="800000"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5400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7623687264101356E-3"/>
                  <c:y val="-1.5843325337267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66-9941-B578-742BB742A7CD}"/>
                </c:ext>
              </c:extLst>
            </c:dLbl>
            <c:dLbl>
              <c:idx val="1"/>
              <c:layout>
                <c:manualLayout>
                  <c:x val="-9.7623687264101859E-3"/>
                  <c:y val="-1.5843325337267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66-9941-B578-742BB742A7CD}"/>
                </c:ext>
              </c:extLst>
            </c:dLbl>
            <c:dLbl>
              <c:idx val="2"/>
              <c:layout>
                <c:manualLayout>
                  <c:x val="-9.7657741144590478E-3"/>
                  <c:y val="-1.3685110984094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66-9941-B578-742BB742A7CD}"/>
                </c:ext>
              </c:extLst>
            </c:dLbl>
            <c:dLbl>
              <c:idx val="3"/>
              <c:layout>
                <c:manualLayout>
                  <c:x val="-8.3706635266791833E-3"/>
                  <c:y val="-1.3685110984094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B66-9941-B578-742BB742A7CD}"/>
                </c:ext>
              </c:extLst>
            </c:dLbl>
            <c:dLbl>
              <c:idx val="4"/>
              <c:layout>
                <c:manualLayout>
                  <c:x val="-9.7657741144591501E-3"/>
                  <c:y val="-1.3685110984095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66-9941-B578-742BB742A7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Planilha1!$C$6:$C$10</c:f>
              <c:numCache>
                <c:formatCode>General</c:formatCode>
                <c:ptCount val="5"/>
                <c:pt idx="0">
                  <c:v>1940</c:v>
                </c:pt>
                <c:pt idx="1">
                  <c:v>1950</c:v>
                </c:pt>
                <c:pt idx="2">
                  <c:v>1960</c:v>
                </c:pt>
                <c:pt idx="3">
                  <c:v>1970</c:v>
                </c:pt>
                <c:pt idx="4">
                  <c:v>1980</c:v>
                </c:pt>
              </c:numCache>
            </c:numRef>
          </c:xVal>
          <c:yVal>
            <c:numRef>
              <c:f>Planilha1!$D$6:$D$10</c:f>
              <c:numCache>
                <c:formatCode>0%</c:formatCode>
                <c:ptCount val="5"/>
                <c:pt idx="0">
                  <c:v>0.90939999999999999</c:v>
                </c:pt>
                <c:pt idx="1">
                  <c:v>0.91249999999999998</c:v>
                </c:pt>
                <c:pt idx="2">
                  <c:v>0.8569</c:v>
                </c:pt>
                <c:pt idx="3">
                  <c:v>0.74419999999999997</c:v>
                </c:pt>
                <c:pt idx="4">
                  <c:v>0.55430000000000001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66-9941-B578-742BB742A7CD}"/>
            </c:ext>
          </c:extLst>
        </c:ser>
        <c:ser>
          <c:idx val="1"/>
          <c:order val="1"/>
          <c:tx>
            <c:strRef>
              <c:f>Planilha1!$E$5</c:f>
              <c:strCache>
                <c:ptCount val="1"/>
                <c:pt idx="0">
                  <c:v>Mulheres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5400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7657741144590721E-3"/>
                  <c:y val="1.36851109840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66-9941-B578-742BB742A7CD}"/>
                </c:ext>
              </c:extLst>
            </c:dLbl>
            <c:dLbl>
              <c:idx val="1"/>
              <c:layout>
                <c:manualLayout>
                  <c:x val="-8.3706635266791833E-3"/>
                  <c:y val="1.36851109840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66-9941-B578-742BB742A7CD}"/>
                </c:ext>
              </c:extLst>
            </c:dLbl>
            <c:dLbl>
              <c:idx val="2"/>
              <c:layout>
                <c:manualLayout>
                  <c:x val="-9.7657741144590478E-3"/>
                  <c:y val="1.36851109840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66-9941-B578-742BB742A7CD}"/>
                </c:ext>
              </c:extLst>
            </c:dLbl>
            <c:dLbl>
              <c:idx val="3"/>
              <c:layout>
                <c:manualLayout>
                  <c:x val="-8.3706635266791833E-3"/>
                  <c:y val="1.36851109840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66-9941-B578-742BB742A7CD}"/>
                </c:ext>
              </c:extLst>
            </c:dLbl>
            <c:dLbl>
              <c:idx val="4"/>
              <c:layout>
                <c:manualLayout>
                  <c:x val="-9.7657741144591501E-3"/>
                  <c:y val="1.36851109840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66-9941-B578-742BB742A7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Planilha1!$C$6:$C$10</c:f>
              <c:numCache>
                <c:formatCode>General</c:formatCode>
                <c:ptCount val="5"/>
                <c:pt idx="0">
                  <c:v>1940</c:v>
                </c:pt>
                <c:pt idx="1">
                  <c:v>1950</c:v>
                </c:pt>
                <c:pt idx="2">
                  <c:v>1960</c:v>
                </c:pt>
                <c:pt idx="3">
                  <c:v>1970</c:v>
                </c:pt>
                <c:pt idx="4">
                  <c:v>1980</c:v>
                </c:pt>
              </c:numCache>
            </c:numRef>
          </c:xVal>
          <c:yVal>
            <c:numRef>
              <c:f>Planilha1!$E$6:$E$10</c:f>
              <c:numCache>
                <c:formatCode>0%</c:formatCode>
                <c:ptCount val="5"/>
                <c:pt idx="0">
                  <c:v>9.06E-2</c:v>
                </c:pt>
                <c:pt idx="1">
                  <c:v>8.7499999999999994E-2</c:v>
                </c:pt>
                <c:pt idx="2">
                  <c:v>0.1431</c:v>
                </c:pt>
                <c:pt idx="3">
                  <c:v>0.25580000000000003</c:v>
                </c:pt>
                <c:pt idx="4">
                  <c:v>0.44800000000000001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66-9941-B578-742BB742A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03967"/>
        <c:axId val="934492303"/>
      </c:scatterChart>
      <c:valAx>
        <c:axId val="930603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pt-BR"/>
          </a:p>
        </c:txPr>
        <c:crossAx val="934492303"/>
        <c:crosses val="autoZero"/>
        <c:crossBetween val="midCat"/>
      </c:valAx>
      <c:valAx>
        <c:axId val="93449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pt-BR"/>
          </a:p>
        </c:txPr>
        <c:crossAx val="93060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" pitchFamily="2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663223</xdr:colOff>
      <xdr:row>5</xdr:row>
      <xdr:rowOff>28222</xdr:rowOff>
    </xdr:from>
    <xdr:to>
      <xdr:col>16</xdr:col>
      <xdr:colOff>691444</xdr:colOff>
      <xdr:row>36</xdr:row>
      <xdr:rowOff>169333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E7FBCD-9FD9-34E1-E51D-10FBCFE9B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AEFD6-A7E8-534B-AF01-6C6B3E9E01CF}">
  <dimension ref="B1:T104"/>
  <sheetViews>
    <sheetView topLeftCell="A80" zoomScale="130" zoomScaleNormal="130" workbookViewId="0">
      <selection activeCell="G103" sqref="G103"/>
    </sheetView>
  </sheetViews>
  <sheetFormatPr baseColWidth="10" defaultRowHeight="16" x14ac:dyDescent="0.2"/>
  <cols>
    <col min="2" max="2" width="10.83203125" style="30"/>
    <col min="3" max="3" width="38.33203125" style="5" customWidth="1"/>
    <col min="4" max="6" width="10" style="1" bestFit="1" customWidth="1"/>
    <col min="7" max="7" width="10" style="2" bestFit="1" customWidth="1"/>
    <col min="8" max="8" width="10" style="1" bestFit="1" customWidth="1"/>
    <col min="9" max="9" width="11.33203125" style="1" customWidth="1"/>
    <col min="10" max="11" width="10" style="4" bestFit="1" customWidth="1"/>
    <col min="12" max="12" width="10.83203125" style="4" customWidth="1"/>
    <col min="13" max="15" width="10.83203125" style="1"/>
    <col min="16" max="18" width="10.83203125" style="4"/>
  </cols>
  <sheetData>
    <row r="1" spans="2:20" ht="17" thickBot="1" x14ac:dyDescent="0.25">
      <c r="B1" s="204"/>
      <c r="C1" s="205"/>
      <c r="D1" s="206"/>
      <c r="E1" s="206"/>
      <c r="F1" s="206"/>
      <c r="G1" s="207"/>
      <c r="H1" s="206"/>
      <c r="I1" s="206"/>
      <c r="J1" s="208"/>
      <c r="K1" s="208"/>
      <c r="L1" s="208"/>
      <c r="M1" s="206"/>
      <c r="N1" s="206"/>
      <c r="O1" s="206"/>
      <c r="P1" s="208"/>
      <c r="Q1" s="208"/>
      <c r="R1" s="208"/>
    </row>
    <row r="2" spans="2:20" ht="17" thickTop="1" x14ac:dyDescent="0.2">
      <c r="B2" s="18"/>
      <c r="C2" s="152"/>
      <c r="D2" s="404">
        <v>1940</v>
      </c>
      <c r="E2" s="402"/>
      <c r="F2" s="419"/>
      <c r="G2" s="396">
        <v>1950</v>
      </c>
      <c r="H2" s="397"/>
      <c r="I2" s="398"/>
      <c r="J2" s="401">
        <v>1960</v>
      </c>
      <c r="K2" s="402"/>
      <c r="L2" s="403"/>
      <c r="M2" s="396">
        <v>1970</v>
      </c>
      <c r="N2" s="397"/>
      <c r="O2" s="398"/>
      <c r="P2" s="404">
        <v>1980</v>
      </c>
      <c r="Q2" s="402"/>
      <c r="R2" s="403"/>
    </row>
    <row r="3" spans="2:20" ht="17" thickBot="1" x14ac:dyDescent="0.25">
      <c r="B3" s="18"/>
      <c r="D3" s="157" t="s">
        <v>7</v>
      </c>
      <c r="E3" s="153" t="s">
        <v>8</v>
      </c>
      <c r="F3" s="154" t="s">
        <v>9</v>
      </c>
      <c r="G3" s="158" t="s">
        <v>7</v>
      </c>
      <c r="H3" s="155" t="s">
        <v>8</v>
      </c>
      <c r="I3" s="156" t="s">
        <v>9</v>
      </c>
      <c r="J3" s="185" t="s">
        <v>7</v>
      </c>
      <c r="K3" s="153" t="s">
        <v>8</v>
      </c>
      <c r="L3" s="196" t="s">
        <v>9</v>
      </c>
      <c r="M3" s="158" t="s">
        <v>7</v>
      </c>
      <c r="N3" s="155" t="s">
        <v>8</v>
      </c>
      <c r="O3" s="156" t="s">
        <v>9</v>
      </c>
      <c r="P3" s="157" t="s">
        <v>7</v>
      </c>
      <c r="Q3" s="153" t="s">
        <v>8</v>
      </c>
      <c r="R3" s="196" t="s">
        <v>9</v>
      </c>
    </row>
    <row r="4" spans="2:20" ht="26" customHeight="1" thickTop="1" x14ac:dyDescent="0.2">
      <c r="B4" s="370" t="s">
        <v>6</v>
      </c>
      <c r="C4" s="176" t="s">
        <v>5</v>
      </c>
      <c r="D4" s="179">
        <v>41236315</v>
      </c>
      <c r="E4" s="168">
        <v>20614088</v>
      </c>
      <c r="F4" s="180">
        <v>20622227</v>
      </c>
      <c r="G4" s="189">
        <v>51944397</v>
      </c>
      <c r="H4" s="169">
        <v>25885001</v>
      </c>
      <c r="I4" s="190">
        <v>26059396</v>
      </c>
      <c r="J4" s="186">
        <v>70191370</v>
      </c>
      <c r="K4" s="168">
        <v>35059546</v>
      </c>
      <c r="L4" s="170">
        <v>35131824</v>
      </c>
      <c r="M4" s="198">
        <v>92341556</v>
      </c>
      <c r="N4" s="169">
        <v>45754659</v>
      </c>
      <c r="O4" s="190">
        <v>46586897</v>
      </c>
      <c r="P4" s="179">
        <v>119002706</v>
      </c>
      <c r="Q4" s="168">
        <v>59123361</v>
      </c>
      <c r="R4" s="170">
        <v>59879345</v>
      </c>
    </row>
    <row r="5" spans="2:20" s="2" customFormat="1" ht="16" customHeight="1" x14ac:dyDescent="0.2">
      <c r="B5" s="371"/>
      <c r="C5" s="177" t="s">
        <v>43</v>
      </c>
      <c r="D5" s="181">
        <v>21295490</v>
      </c>
      <c r="E5" s="162">
        <v>9908255</v>
      </c>
      <c r="F5" s="182">
        <v>11387235</v>
      </c>
      <c r="G5" s="191">
        <v>24907596</v>
      </c>
      <c r="H5" s="163">
        <v>11645573</v>
      </c>
      <c r="I5" s="192">
        <v>13262023</v>
      </c>
      <c r="J5" s="187">
        <v>27578971</v>
      </c>
      <c r="K5" s="162">
        <v>12978840</v>
      </c>
      <c r="L5" s="165">
        <v>14600131</v>
      </c>
      <c r="M5" s="199">
        <v>30718597</v>
      </c>
      <c r="N5" s="163">
        <v>14592133</v>
      </c>
      <c r="O5" s="192">
        <v>16126464</v>
      </c>
      <c r="P5" s="181">
        <v>32731347</v>
      </c>
      <c r="Q5" s="162">
        <v>15900859</v>
      </c>
      <c r="R5" s="165">
        <v>16830488</v>
      </c>
    </row>
    <row r="6" spans="2:20" s="2" customFormat="1" ht="25" customHeight="1" x14ac:dyDescent="0.2">
      <c r="B6" s="371"/>
      <c r="C6" s="177" t="s">
        <v>77</v>
      </c>
      <c r="D6" s="181">
        <v>40294</v>
      </c>
      <c r="E6" s="162">
        <v>32655</v>
      </c>
      <c r="F6" s="182">
        <v>7639</v>
      </c>
      <c r="G6" s="412" t="s">
        <v>95</v>
      </c>
      <c r="H6" s="413"/>
      <c r="I6" s="414"/>
      <c r="J6" s="187">
        <f>17681+15186+10467+5753+2281+291+5311</f>
        <v>56970</v>
      </c>
      <c r="K6" s="162">
        <f>13194+11414+7991+4919+1995+215+2916</f>
        <v>42644</v>
      </c>
      <c r="L6" s="165">
        <f>4487+3772+2476+834+286+76+2395</f>
        <v>14326</v>
      </c>
      <c r="M6" s="199">
        <v>607688</v>
      </c>
      <c r="N6" s="163">
        <v>349668</v>
      </c>
      <c r="O6" s="192">
        <v>258020</v>
      </c>
      <c r="P6" s="181">
        <v>1325808</v>
      </c>
      <c r="Q6" s="162">
        <v>673633</v>
      </c>
      <c r="R6" s="165">
        <v>652175</v>
      </c>
    </row>
    <row r="7" spans="2:20" s="1" customFormat="1" ht="16" customHeight="1" x14ac:dyDescent="0.2">
      <c r="B7" s="371"/>
      <c r="C7" s="177" t="s">
        <v>94</v>
      </c>
      <c r="D7" s="181"/>
      <c r="E7" s="162"/>
      <c r="F7" s="182"/>
      <c r="G7" s="412"/>
      <c r="H7" s="413"/>
      <c r="I7" s="414"/>
      <c r="J7" s="368" t="s">
        <v>17</v>
      </c>
      <c r="K7" s="357"/>
      <c r="L7" s="369"/>
      <c r="M7" s="365" t="s">
        <v>17</v>
      </c>
      <c r="N7" s="366"/>
      <c r="O7" s="367"/>
      <c r="P7" s="201">
        <v>36398</v>
      </c>
      <c r="Q7" s="166">
        <v>19662</v>
      </c>
      <c r="R7" s="167">
        <v>16736</v>
      </c>
    </row>
    <row r="8" spans="2:20" s="3" customFormat="1" x14ac:dyDescent="0.2">
      <c r="B8" s="371"/>
      <c r="C8" s="177" t="s">
        <v>91</v>
      </c>
      <c r="D8" s="181">
        <v>1561510</v>
      </c>
      <c r="E8" s="162">
        <v>783477</v>
      </c>
      <c r="F8" s="182">
        <v>778033</v>
      </c>
      <c r="G8" s="193">
        <v>5388695</v>
      </c>
      <c r="H8" s="163">
        <v>2704836</v>
      </c>
      <c r="I8" s="192">
        <v>2683859</v>
      </c>
      <c r="J8" s="187">
        <v>10073548</v>
      </c>
      <c r="K8" s="162">
        <v>5056473</v>
      </c>
      <c r="L8" s="165">
        <v>5017075</v>
      </c>
      <c r="M8" s="199">
        <v>14789917</v>
      </c>
      <c r="N8" s="163">
        <v>7392327</v>
      </c>
      <c r="O8" s="192">
        <v>7397590</v>
      </c>
      <c r="P8" s="181">
        <v>26506591</v>
      </c>
      <c r="Q8" s="162">
        <v>13128148</v>
      </c>
      <c r="R8" s="165">
        <v>13378443</v>
      </c>
    </row>
    <row r="9" spans="2:20" s="3" customFormat="1" x14ac:dyDescent="0.2">
      <c r="B9" s="371"/>
      <c r="C9" s="177" t="s">
        <v>92</v>
      </c>
      <c r="D9" s="181">
        <v>358686</v>
      </c>
      <c r="E9" s="162">
        <v>186096</v>
      </c>
      <c r="F9" s="182">
        <v>172590</v>
      </c>
      <c r="G9" s="193">
        <v>987148</v>
      </c>
      <c r="H9" s="163">
        <v>495910</v>
      </c>
      <c r="I9" s="192">
        <v>491238</v>
      </c>
      <c r="J9" s="187">
        <v>2047538</v>
      </c>
      <c r="K9" s="162">
        <f>635080+374364</f>
        <v>1009444</v>
      </c>
      <c r="L9" s="165">
        <f>686932+351162</f>
        <v>1038094</v>
      </c>
      <c r="M9" s="199">
        <v>4607963</v>
      </c>
      <c r="N9" s="163">
        <f>1334665+904321</f>
        <v>2238986</v>
      </c>
      <c r="O9" s="192">
        <f>1070674+1298303</f>
        <v>2368977</v>
      </c>
      <c r="P9" s="181">
        <f>7416682+5425665</f>
        <v>12842347</v>
      </c>
      <c r="Q9" s="162">
        <f>3668947+2521983</f>
        <v>6190930</v>
      </c>
      <c r="R9" s="165">
        <f>3747735+2903682</f>
        <v>6651417</v>
      </c>
    </row>
    <row r="10" spans="2:20" s="3" customFormat="1" x14ac:dyDescent="0.2">
      <c r="B10" s="371"/>
      <c r="C10" s="177" t="s">
        <v>93</v>
      </c>
      <c r="D10" s="181">
        <v>106496</v>
      </c>
      <c r="E10" s="162">
        <v>96846</v>
      </c>
      <c r="F10" s="182">
        <v>9650</v>
      </c>
      <c r="G10" s="193">
        <v>158070</v>
      </c>
      <c r="H10" s="163">
        <v>144233</v>
      </c>
      <c r="I10" s="192">
        <v>13837</v>
      </c>
      <c r="J10" s="187">
        <v>287954</v>
      </c>
      <c r="K10" s="162">
        <v>246755</v>
      </c>
      <c r="L10" s="165">
        <v>41199</v>
      </c>
      <c r="M10" s="199">
        <v>541348</v>
      </c>
      <c r="N10" s="163">
        <v>402852</v>
      </c>
      <c r="O10" s="192">
        <v>138496</v>
      </c>
      <c r="P10" s="181">
        <v>1809518</v>
      </c>
      <c r="Q10" s="162">
        <v>1002706</v>
      </c>
      <c r="R10" s="165">
        <v>806812</v>
      </c>
    </row>
    <row r="11" spans="2:20" ht="17" thickBot="1" x14ac:dyDescent="0.25">
      <c r="B11" s="372"/>
      <c r="C11" s="178" t="s">
        <v>90</v>
      </c>
      <c r="D11" s="183"/>
      <c r="E11" s="171"/>
      <c r="F11" s="184"/>
      <c r="G11" s="194"/>
      <c r="H11" s="172"/>
      <c r="I11" s="195"/>
      <c r="J11" s="188"/>
      <c r="K11" s="173"/>
      <c r="L11" s="197"/>
      <c r="M11" s="200"/>
      <c r="N11" s="172"/>
      <c r="O11" s="195"/>
      <c r="P11" s="202">
        <v>63537</v>
      </c>
      <c r="Q11" s="174">
        <v>43214</v>
      </c>
      <c r="R11" s="175">
        <v>20323</v>
      </c>
    </row>
    <row r="12" spans="2:20" s="68" customFormat="1" ht="17" thickTop="1" x14ac:dyDescent="0.2">
      <c r="B12" s="105"/>
      <c r="C12" s="102"/>
      <c r="D12" s="106"/>
      <c r="E12" s="107"/>
      <c r="F12" s="107"/>
      <c r="G12" s="106"/>
      <c r="H12" s="107"/>
      <c r="I12" s="107"/>
      <c r="J12" s="108"/>
      <c r="K12" s="109"/>
      <c r="L12" s="109"/>
      <c r="M12" s="107"/>
      <c r="N12" s="107"/>
      <c r="O12" s="107"/>
      <c r="P12" s="108"/>
      <c r="Q12" s="109"/>
      <c r="R12" s="109"/>
    </row>
    <row r="13" spans="2:20" ht="17" thickBot="1" x14ac:dyDescent="0.25">
      <c r="B13" s="203"/>
      <c r="C13" s="205"/>
      <c r="D13" s="213"/>
      <c r="E13" s="214"/>
      <c r="F13" s="214"/>
      <c r="G13" s="213"/>
      <c r="H13" s="214"/>
      <c r="I13" s="214"/>
      <c r="J13" s="215"/>
      <c r="K13" s="216"/>
      <c r="L13" s="216"/>
      <c r="M13" s="214"/>
      <c r="N13" s="214"/>
      <c r="O13" s="214"/>
      <c r="P13" s="215"/>
      <c r="Q13" s="216"/>
      <c r="R13" s="216"/>
    </row>
    <row r="14" spans="2:20" ht="16" customHeight="1" thickTop="1" x14ac:dyDescent="0.2">
      <c r="B14" s="373"/>
      <c r="C14" s="373"/>
      <c r="D14" s="384">
        <v>1940</v>
      </c>
      <c r="E14" s="384"/>
      <c r="F14" s="384"/>
      <c r="G14" s="399">
        <v>1950</v>
      </c>
      <c r="H14" s="385"/>
      <c r="I14" s="400"/>
      <c r="J14" s="384">
        <v>1960</v>
      </c>
      <c r="K14" s="384"/>
      <c r="L14" s="384"/>
      <c r="M14" s="399">
        <v>1970</v>
      </c>
      <c r="N14" s="385"/>
      <c r="O14" s="400"/>
      <c r="P14" s="384">
        <v>1980</v>
      </c>
      <c r="Q14" s="384"/>
      <c r="R14" s="384"/>
      <c r="T14" s="209"/>
    </row>
    <row r="15" spans="2:20" ht="17" thickBot="1" x14ac:dyDescent="0.25">
      <c r="B15" s="374"/>
      <c r="C15" s="374"/>
      <c r="D15" s="217" t="s">
        <v>7</v>
      </c>
      <c r="E15" s="218" t="s">
        <v>8</v>
      </c>
      <c r="F15" s="218" t="s">
        <v>9</v>
      </c>
      <c r="G15" s="225" t="s">
        <v>7</v>
      </c>
      <c r="H15" s="220" t="s">
        <v>8</v>
      </c>
      <c r="I15" s="226" t="s">
        <v>9</v>
      </c>
      <c r="J15" s="217" t="s">
        <v>7</v>
      </c>
      <c r="K15" s="218" t="s">
        <v>8</v>
      </c>
      <c r="L15" s="218" t="s">
        <v>9</v>
      </c>
      <c r="M15" s="225" t="s">
        <v>7</v>
      </c>
      <c r="N15" s="220" t="s">
        <v>8</v>
      </c>
      <c r="O15" s="226" t="s">
        <v>9</v>
      </c>
      <c r="P15" s="217" t="s">
        <v>7</v>
      </c>
      <c r="Q15" s="218" t="s">
        <v>8</v>
      </c>
      <c r="R15" s="221" t="s">
        <v>9</v>
      </c>
      <c r="T15" s="210"/>
    </row>
    <row r="16" spans="2:20" s="3" customFormat="1" ht="19" customHeight="1" thickTop="1" x14ac:dyDescent="0.2">
      <c r="B16" s="330" t="s">
        <v>29</v>
      </c>
      <c r="C16" s="222" t="s">
        <v>42</v>
      </c>
      <c r="D16" s="237">
        <v>106496</v>
      </c>
      <c r="E16" s="238">
        <v>96846</v>
      </c>
      <c r="F16" s="239">
        <v>9650</v>
      </c>
      <c r="G16" s="240">
        <v>158070</v>
      </c>
      <c r="H16" s="241">
        <v>144233</v>
      </c>
      <c r="I16" s="242">
        <v>13837</v>
      </c>
      <c r="J16" s="243">
        <v>287954</v>
      </c>
      <c r="K16" s="244">
        <v>246755</v>
      </c>
      <c r="L16" s="245">
        <v>41199</v>
      </c>
      <c r="M16" s="240">
        <v>541348</v>
      </c>
      <c r="N16" s="241">
        <v>402852</v>
      </c>
      <c r="O16" s="242">
        <v>138496</v>
      </c>
      <c r="P16" s="237">
        <v>1790000</v>
      </c>
      <c r="Q16" s="238">
        <v>992189</v>
      </c>
      <c r="R16" s="246">
        <v>794811</v>
      </c>
      <c r="T16" s="209"/>
    </row>
    <row r="17" spans="2:20" x14ac:dyDescent="0.2">
      <c r="B17" s="331"/>
      <c r="C17" s="223" t="s">
        <v>35</v>
      </c>
      <c r="D17" s="247"/>
      <c r="E17" s="248">
        <v>72</v>
      </c>
      <c r="F17" s="249">
        <v>12</v>
      </c>
      <c r="G17" s="250"/>
      <c r="H17" s="212"/>
      <c r="I17" s="230"/>
      <c r="J17" s="251"/>
      <c r="K17" s="248"/>
      <c r="L17" s="249"/>
      <c r="M17" s="228"/>
      <c r="N17" s="212">
        <v>6325</v>
      </c>
      <c r="O17" s="230">
        <v>1154</v>
      </c>
      <c r="P17" s="251">
        <v>137516</v>
      </c>
      <c r="Q17" s="248">
        <v>103972</v>
      </c>
      <c r="R17" s="252">
        <v>33544</v>
      </c>
      <c r="T17" s="210"/>
    </row>
    <row r="18" spans="2:20" x14ac:dyDescent="0.2">
      <c r="B18" s="331"/>
      <c r="C18" s="223" t="s">
        <v>11</v>
      </c>
      <c r="D18" s="247"/>
      <c r="E18" s="248">
        <v>3652</v>
      </c>
      <c r="F18" s="249">
        <v>47</v>
      </c>
      <c r="G18" s="250"/>
      <c r="H18" s="212">
        <v>5735</v>
      </c>
      <c r="I18" s="230">
        <v>79</v>
      </c>
      <c r="J18" s="251"/>
      <c r="K18" s="248">
        <v>9056</v>
      </c>
      <c r="L18" s="249">
        <v>217</v>
      </c>
      <c r="M18" s="228"/>
      <c r="N18" s="212">
        <v>12857</v>
      </c>
      <c r="O18" s="230">
        <v>474</v>
      </c>
      <c r="P18" s="251">
        <v>29029</v>
      </c>
      <c r="Q18" s="248">
        <v>26764</v>
      </c>
      <c r="R18" s="252">
        <v>2265</v>
      </c>
      <c r="T18" s="210"/>
    </row>
    <row r="19" spans="2:20" x14ac:dyDescent="0.2">
      <c r="B19" s="331"/>
      <c r="C19" s="223" t="s">
        <v>96</v>
      </c>
      <c r="D19" s="247"/>
      <c r="E19" s="248"/>
      <c r="F19" s="249"/>
      <c r="G19" s="250"/>
      <c r="H19" s="212">
        <v>1560</v>
      </c>
      <c r="I19" s="230">
        <v>78</v>
      </c>
      <c r="J19" s="251"/>
      <c r="K19" s="248">
        <v>3504</v>
      </c>
      <c r="L19" s="249">
        <v>402</v>
      </c>
      <c r="M19" s="228"/>
      <c r="N19" s="212">
        <v>5905</v>
      </c>
      <c r="O19" s="230">
        <v>1186</v>
      </c>
      <c r="P19" s="251">
        <v>20225</v>
      </c>
      <c r="Q19" s="248">
        <v>12326</v>
      </c>
      <c r="R19" s="252">
        <v>7899</v>
      </c>
      <c r="T19" s="210"/>
    </row>
    <row r="20" spans="2:20" x14ac:dyDescent="0.2">
      <c r="B20" s="331"/>
      <c r="C20" s="223" t="s">
        <v>22</v>
      </c>
      <c r="D20" s="247"/>
      <c r="E20" s="248"/>
      <c r="F20" s="249"/>
      <c r="G20" s="250"/>
      <c r="H20" s="212"/>
      <c r="I20" s="230"/>
      <c r="J20" s="251"/>
      <c r="K20" s="248">
        <v>18</v>
      </c>
      <c r="L20" s="249">
        <v>69</v>
      </c>
      <c r="M20" s="228"/>
      <c r="N20" s="212"/>
      <c r="O20" s="230"/>
      <c r="P20" s="251"/>
      <c r="Q20" s="248"/>
      <c r="R20" s="252"/>
      <c r="T20" s="210"/>
    </row>
    <row r="21" spans="2:20" x14ac:dyDescent="0.2">
      <c r="B21" s="331"/>
      <c r="C21" s="223" t="s">
        <v>71</v>
      </c>
      <c r="D21" s="247"/>
      <c r="E21" s="248">
        <v>581</v>
      </c>
      <c r="F21" s="249">
        <v>187</v>
      </c>
      <c r="G21" s="250"/>
      <c r="H21" s="212"/>
      <c r="I21" s="230"/>
      <c r="J21" s="251"/>
      <c r="K21" s="248">
        <v>461</v>
      </c>
      <c r="L21" s="249">
        <v>537</v>
      </c>
      <c r="M21" s="228"/>
      <c r="N21" s="212">
        <v>1257</v>
      </c>
      <c r="O21" s="230">
        <v>3120</v>
      </c>
      <c r="P21" s="251">
        <v>35477</v>
      </c>
      <c r="Q21" s="248">
        <v>6889</v>
      </c>
      <c r="R21" s="252">
        <v>28588</v>
      </c>
      <c r="T21" s="210"/>
    </row>
    <row r="22" spans="2:20" x14ac:dyDescent="0.2">
      <c r="B22" s="331"/>
      <c r="C22" s="223" t="s">
        <v>73</v>
      </c>
      <c r="D22" s="247"/>
      <c r="E22" s="248"/>
      <c r="F22" s="249"/>
      <c r="G22" s="250"/>
      <c r="H22" s="212"/>
      <c r="I22" s="230"/>
      <c r="J22" s="251"/>
      <c r="K22" s="248">
        <v>3787</v>
      </c>
      <c r="L22" s="249">
        <v>3610</v>
      </c>
      <c r="M22" s="227"/>
      <c r="N22" s="211"/>
      <c r="O22" s="229"/>
      <c r="P22" s="251"/>
      <c r="Q22" s="248"/>
      <c r="R22" s="252"/>
      <c r="T22" s="210"/>
    </row>
    <row r="23" spans="2:20" x14ac:dyDescent="0.2">
      <c r="B23" s="331"/>
      <c r="C23" s="223" t="s">
        <v>63</v>
      </c>
      <c r="D23" s="247"/>
      <c r="E23" s="248"/>
      <c r="F23" s="249"/>
      <c r="G23" s="250"/>
      <c r="H23" s="212"/>
      <c r="I23" s="230"/>
      <c r="J23" s="251"/>
      <c r="K23" s="248"/>
      <c r="L23" s="249"/>
      <c r="M23" s="227"/>
      <c r="N23" s="211"/>
      <c r="O23" s="229"/>
      <c r="P23" s="251">
        <v>12872</v>
      </c>
      <c r="Q23" s="248">
        <v>844</v>
      </c>
      <c r="R23" s="252">
        <v>12028</v>
      </c>
      <c r="T23" s="210"/>
    </row>
    <row r="24" spans="2:20" x14ac:dyDescent="0.2">
      <c r="B24" s="331"/>
      <c r="C24" s="223" t="s">
        <v>46</v>
      </c>
      <c r="D24" s="247"/>
      <c r="E24" s="248"/>
      <c r="F24" s="249"/>
      <c r="G24" s="250"/>
      <c r="H24" s="212"/>
      <c r="I24" s="230"/>
      <c r="J24" s="251"/>
      <c r="K24" s="248"/>
      <c r="L24" s="249"/>
      <c r="M24" s="227"/>
      <c r="N24" s="211"/>
      <c r="O24" s="229"/>
      <c r="P24" s="251">
        <v>22208</v>
      </c>
      <c r="Q24" s="248">
        <v>6154</v>
      </c>
      <c r="R24" s="252">
        <v>16054</v>
      </c>
      <c r="T24" s="210"/>
    </row>
    <row r="25" spans="2:20" x14ac:dyDescent="0.2">
      <c r="B25" s="331"/>
      <c r="C25" s="223" t="s">
        <v>49</v>
      </c>
      <c r="D25" s="247"/>
      <c r="E25" s="248"/>
      <c r="F25" s="249"/>
      <c r="G25" s="250"/>
      <c r="H25" s="212"/>
      <c r="I25" s="230"/>
      <c r="J25" s="251"/>
      <c r="K25" s="248"/>
      <c r="L25" s="249"/>
      <c r="M25" s="227"/>
      <c r="N25" s="211"/>
      <c r="O25" s="229"/>
      <c r="P25" s="251">
        <v>7906</v>
      </c>
      <c r="Q25" s="248">
        <v>2143</v>
      </c>
      <c r="R25" s="252">
        <v>5763</v>
      </c>
      <c r="T25" s="210"/>
    </row>
    <row r="26" spans="2:20" x14ac:dyDescent="0.2">
      <c r="B26" s="331"/>
      <c r="C26" s="223" t="s">
        <v>97</v>
      </c>
      <c r="D26" s="247"/>
      <c r="E26" s="248"/>
      <c r="F26" s="249"/>
      <c r="G26" s="250"/>
      <c r="H26" s="212"/>
      <c r="I26" s="230"/>
      <c r="J26" s="251"/>
      <c r="K26" s="248"/>
      <c r="L26" s="249"/>
      <c r="M26" s="228"/>
      <c r="N26" s="212">
        <v>13963</v>
      </c>
      <c r="O26" s="230">
        <v>3291</v>
      </c>
      <c r="P26" s="251">
        <v>60137</v>
      </c>
      <c r="Q26" s="248">
        <v>44462</v>
      </c>
      <c r="R26" s="252">
        <v>15675</v>
      </c>
      <c r="T26" s="210"/>
    </row>
    <row r="27" spans="2:20" x14ac:dyDescent="0.2">
      <c r="B27" s="331"/>
      <c r="C27" s="223" t="s">
        <v>50</v>
      </c>
      <c r="D27" s="247"/>
      <c r="E27" s="248"/>
      <c r="F27" s="249"/>
      <c r="G27" s="250"/>
      <c r="H27" s="212"/>
      <c r="I27" s="230"/>
      <c r="J27" s="251"/>
      <c r="K27" s="248"/>
      <c r="L27" s="249"/>
      <c r="M27" s="227"/>
      <c r="N27" s="211"/>
      <c r="O27" s="229"/>
      <c r="P27" s="251">
        <v>6495</v>
      </c>
      <c r="Q27" s="248">
        <v>4673</v>
      </c>
      <c r="R27" s="252">
        <v>1822</v>
      </c>
      <c r="T27" s="210"/>
    </row>
    <row r="28" spans="2:20" x14ac:dyDescent="0.2">
      <c r="B28" s="331"/>
      <c r="C28" s="223" t="s">
        <v>64</v>
      </c>
      <c r="D28" s="247"/>
      <c r="E28" s="248"/>
      <c r="F28" s="249"/>
      <c r="G28" s="250"/>
      <c r="H28" s="212"/>
      <c r="I28" s="230"/>
      <c r="J28" s="251"/>
      <c r="K28" s="248"/>
      <c r="L28" s="249"/>
      <c r="M28" s="228"/>
      <c r="N28" s="212"/>
      <c r="O28" s="230"/>
      <c r="P28" s="251">
        <v>42956</v>
      </c>
      <c r="Q28" s="248">
        <v>8250</v>
      </c>
      <c r="R28" s="252">
        <v>34706</v>
      </c>
      <c r="T28" s="210"/>
    </row>
    <row r="29" spans="2:20" x14ac:dyDescent="0.2">
      <c r="B29" s="331"/>
      <c r="C29" s="223" t="s">
        <v>98</v>
      </c>
      <c r="D29" s="247"/>
      <c r="E29" s="248"/>
      <c r="F29" s="249"/>
      <c r="G29" s="250"/>
      <c r="H29" s="212"/>
      <c r="I29" s="230"/>
      <c r="J29" s="251"/>
      <c r="K29" s="248"/>
      <c r="L29" s="249"/>
      <c r="M29" s="228"/>
      <c r="N29" s="212">
        <v>30930</v>
      </c>
      <c r="O29" s="230">
        <v>2971</v>
      </c>
      <c r="P29" s="251">
        <v>89525</v>
      </c>
      <c r="Q29" s="248">
        <v>71981</v>
      </c>
      <c r="R29" s="252">
        <v>17544</v>
      </c>
      <c r="T29" s="210"/>
    </row>
    <row r="30" spans="2:20" x14ac:dyDescent="0.2">
      <c r="B30" s="331"/>
      <c r="C30" s="223" t="s">
        <v>99</v>
      </c>
      <c r="D30" s="247"/>
      <c r="E30" s="248">
        <v>1735</v>
      </c>
      <c r="F30" s="249">
        <v>158</v>
      </c>
      <c r="G30" s="250"/>
      <c r="H30" s="212">
        <v>5150</v>
      </c>
      <c r="I30" s="230">
        <v>371</v>
      </c>
      <c r="J30" s="251"/>
      <c r="K30" s="248">
        <v>12141</v>
      </c>
      <c r="L30" s="249">
        <v>1269</v>
      </c>
      <c r="M30" s="228"/>
      <c r="N30" s="212"/>
      <c r="O30" s="230"/>
      <c r="P30" s="251"/>
      <c r="Q30" s="248"/>
      <c r="R30" s="252"/>
      <c r="T30" s="210"/>
    </row>
    <row r="31" spans="2:20" x14ac:dyDescent="0.2">
      <c r="B31" s="331"/>
      <c r="C31" s="223" t="s">
        <v>100</v>
      </c>
      <c r="D31" s="247"/>
      <c r="E31" s="248"/>
      <c r="F31" s="249"/>
      <c r="G31" s="250"/>
      <c r="H31" s="212"/>
      <c r="I31" s="230"/>
      <c r="J31" s="251"/>
      <c r="K31" s="248">
        <v>410</v>
      </c>
      <c r="L31" s="249">
        <v>97</v>
      </c>
      <c r="M31" s="228"/>
      <c r="N31" s="212">
        <v>574</v>
      </c>
      <c r="O31" s="230">
        <v>108</v>
      </c>
      <c r="P31" s="251">
        <v>2270</v>
      </c>
      <c r="Q31" s="248">
        <v>1437</v>
      </c>
      <c r="R31" s="252">
        <v>833</v>
      </c>
      <c r="T31" s="210"/>
    </row>
    <row r="32" spans="2:20" x14ac:dyDescent="0.2">
      <c r="B32" s="331"/>
      <c r="C32" s="223" t="s">
        <v>65</v>
      </c>
      <c r="D32" s="247"/>
      <c r="E32" s="248"/>
      <c r="F32" s="249"/>
      <c r="G32" s="250"/>
      <c r="H32" s="212"/>
      <c r="I32" s="230"/>
      <c r="J32" s="251"/>
      <c r="K32" s="248"/>
      <c r="L32" s="249"/>
      <c r="M32" s="228"/>
      <c r="N32" s="212"/>
      <c r="O32" s="230"/>
      <c r="P32" s="251">
        <v>38260</v>
      </c>
      <c r="Q32" s="248">
        <v>15498</v>
      </c>
      <c r="R32" s="252">
        <v>22762</v>
      </c>
      <c r="T32" s="210"/>
    </row>
    <row r="33" spans="2:20" x14ac:dyDescent="0.2">
      <c r="B33" s="331"/>
      <c r="C33" s="223" t="s">
        <v>12</v>
      </c>
      <c r="D33" s="247"/>
      <c r="E33" s="248">
        <v>20145</v>
      </c>
      <c r="F33" s="249">
        <v>482</v>
      </c>
      <c r="G33" s="250"/>
      <c r="H33" s="212">
        <v>30254</v>
      </c>
      <c r="I33" s="230">
        <v>1048</v>
      </c>
      <c r="J33" s="251"/>
      <c r="K33" s="248">
        <v>51768</v>
      </c>
      <c r="L33" s="249">
        <v>3845</v>
      </c>
      <c r="M33" s="228"/>
      <c r="N33" s="212">
        <v>79673</v>
      </c>
      <c r="O33" s="230">
        <v>11459</v>
      </c>
      <c r="P33" s="251">
        <v>221321</v>
      </c>
      <c r="Q33" s="248">
        <v>166827</v>
      </c>
      <c r="R33" s="252">
        <v>54494</v>
      </c>
      <c r="T33" s="210"/>
    </row>
    <row r="34" spans="2:20" x14ac:dyDescent="0.2">
      <c r="B34" s="331"/>
      <c r="C34" s="223" t="s">
        <v>101</v>
      </c>
      <c r="D34" s="247"/>
      <c r="E34" s="248">
        <v>4598</v>
      </c>
      <c r="F34" s="249">
        <v>86</v>
      </c>
      <c r="G34" s="250"/>
      <c r="H34" s="212">
        <v>8535</v>
      </c>
      <c r="I34" s="230"/>
      <c r="J34" s="251"/>
      <c r="K34" s="248">
        <v>9471</v>
      </c>
      <c r="L34" s="249">
        <v>338</v>
      </c>
      <c r="M34" s="228"/>
      <c r="N34" s="212">
        <v>12073</v>
      </c>
      <c r="O34" s="230">
        <v>907</v>
      </c>
      <c r="P34" s="251">
        <v>11508</v>
      </c>
      <c r="Q34" s="248">
        <v>10092</v>
      </c>
      <c r="R34" s="252">
        <v>1416</v>
      </c>
      <c r="T34" s="210"/>
    </row>
    <row r="35" spans="2:20" x14ac:dyDescent="0.2">
      <c r="B35" s="331"/>
      <c r="C35" s="223" t="s">
        <v>3</v>
      </c>
      <c r="D35" s="247"/>
      <c r="E35" s="248">
        <v>249</v>
      </c>
      <c r="F35" s="249">
        <v>87</v>
      </c>
      <c r="G35" s="250"/>
      <c r="H35" s="212">
        <v>450</v>
      </c>
      <c r="I35" s="230">
        <v>465</v>
      </c>
      <c r="J35" s="251"/>
      <c r="K35" s="248">
        <v>453</v>
      </c>
      <c r="L35" s="249">
        <v>465</v>
      </c>
      <c r="M35" s="228"/>
      <c r="N35" s="212">
        <v>2138</v>
      </c>
      <c r="O35" s="230">
        <v>2586</v>
      </c>
      <c r="P35" s="251">
        <v>37473</v>
      </c>
      <c r="Q35" s="248">
        <v>17773</v>
      </c>
      <c r="R35" s="252">
        <v>19700</v>
      </c>
      <c r="T35" s="210"/>
    </row>
    <row r="36" spans="2:20" x14ac:dyDescent="0.2">
      <c r="B36" s="331"/>
      <c r="C36" s="223" t="s">
        <v>32</v>
      </c>
      <c r="D36" s="247"/>
      <c r="E36" s="248"/>
      <c r="F36" s="249"/>
      <c r="G36" s="250"/>
      <c r="H36" s="212"/>
      <c r="I36" s="230"/>
      <c r="J36" s="251"/>
      <c r="K36" s="248"/>
      <c r="L36" s="249"/>
      <c r="M36" s="228"/>
      <c r="N36" s="212">
        <v>586</v>
      </c>
      <c r="O36" s="230">
        <v>8233</v>
      </c>
      <c r="P36" s="251">
        <v>18194</v>
      </c>
      <c r="Q36" s="248">
        <v>1306</v>
      </c>
      <c r="R36" s="252">
        <v>16888</v>
      </c>
      <c r="T36" s="210"/>
    </row>
    <row r="37" spans="2:20" x14ac:dyDescent="0.2">
      <c r="B37" s="331"/>
      <c r="C37" s="223" t="s">
        <v>51</v>
      </c>
      <c r="D37" s="247"/>
      <c r="E37" s="248"/>
      <c r="F37" s="249"/>
      <c r="G37" s="250"/>
      <c r="H37" s="212">
        <v>20256</v>
      </c>
      <c r="I37" s="230">
        <v>183</v>
      </c>
      <c r="J37" s="251"/>
      <c r="K37" s="248">
        <v>39314</v>
      </c>
      <c r="L37" s="249">
        <v>692</v>
      </c>
      <c r="M37" s="228"/>
      <c r="N37" s="212">
        <v>67452</v>
      </c>
      <c r="O37" s="230">
        <v>1267</v>
      </c>
      <c r="P37" s="251">
        <v>66247</v>
      </c>
      <c r="Q37" s="248">
        <v>62102</v>
      </c>
      <c r="R37" s="252">
        <v>4145</v>
      </c>
      <c r="T37" s="210"/>
    </row>
    <row r="38" spans="2:20" x14ac:dyDescent="0.2">
      <c r="B38" s="331"/>
      <c r="C38" s="223" t="s">
        <v>52</v>
      </c>
      <c r="D38" s="247"/>
      <c r="E38" s="248"/>
      <c r="F38" s="249"/>
      <c r="G38" s="250"/>
      <c r="H38" s="212"/>
      <c r="I38" s="230"/>
      <c r="J38" s="251"/>
      <c r="K38" s="248"/>
      <c r="L38" s="249"/>
      <c r="M38" s="228"/>
      <c r="N38" s="212"/>
      <c r="O38" s="230"/>
      <c r="P38" s="251">
        <v>30151</v>
      </c>
      <c r="Q38" s="248">
        <v>28926</v>
      </c>
      <c r="R38" s="252">
        <v>1225</v>
      </c>
      <c r="T38" s="210"/>
    </row>
    <row r="39" spans="2:20" x14ac:dyDescent="0.2">
      <c r="B39" s="331"/>
      <c r="C39" s="223" t="s">
        <v>102</v>
      </c>
      <c r="D39" s="247"/>
      <c r="E39" s="248"/>
      <c r="F39" s="249"/>
      <c r="G39" s="250"/>
      <c r="H39" s="212"/>
      <c r="I39" s="230"/>
      <c r="J39" s="251"/>
      <c r="K39" s="248"/>
      <c r="L39" s="249"/>
      <c r="M39" s="228"/>
      <c r="N39" s="212"/>
      <c r="O39" s="230"/>
      <c r="P39" s="251">
        <v>33253</v>
      </c>
      <c r="Q39" s="248">
        <v>32700</v>
      </c>
      <c r="R39" s="252">
        <v>553</v>
      </c>
      <c r="T39" s="210"/>
    </row>
    <row r="40" spans="2:20" x14ac:dyDescent="0.2">
      <c r="B40" s="331"/>
      <c r="C40" s="223" t="s">
        <v>55</v>
      </c>
      <c r="D40" s="247"/>
      <c r="E40" s="248"/>
      <c r="F40" s="249"/>
      <c r="G40" s="250"/>
      <c r="H40" s="212"/>
      <c r="I40" s="230"/>
      <c r="J40" s="251"/>
      <c r="K40" s="248"/>
      <c r="L40" s="249"/>
      <c r="M40" s="228"/>
      <c r="N40" s="212"/>
      <c r="O40" s="230"/>
      <c r="P40" s="251">
        <v>42253</v>
      </c>
      <c r="Q40" s="248">
        <v>40032</v>
      </c>
      <c r="R40" s="252">
        <v>2221</v>
      </c>
      <c r="T40" s="210"/>
    </row>
    <row r="41" spans="2:20" x14ac:dyDescent="0.2">
      <c r="B41" s="331"/>
      <c r="C41" s="223" t="s">
        <v>33</v>
      </c>
      <c r="D41" s="247"/>
      <c r="E41" s="248">
        <v>8242</v>
      </c>
      <c r="F41" s="249">
        <v>1841</v>
      </c>
      <c r="G41" s="250"/>
      <c r="H41" s="212">
        <v>8685</v>
      </c>
      <c r="I41" s="230">
        <v>2560</v>
      </c>
      <c r="J41" s="251"/>
      <c r="K41" s="248">
        <v>11207</v>
      </c>
      <c r="L41" s="249">
        <v>4485</v>
      </c>
      <c r="M41" s="228"/>
      <c r="N41" s="212">
        <v>10469</v>
      </c>
      <c r="O41" s="230">
        <v>4933</v>
      </c>
      <c r="P41" s="251">
        <v>20002</v>
      </c>
      <c r="Q41" s="248">
        <v>9879</v>
      </c>
      <c r="R41" s="252">
        <v>10123</v>
      </c>
      <c r="T41" s="210"/>
    </row>
    <row r="42" spans="2:20" x14ac:dyDescent="0.2">
      <c r="B42" s="331"/>
      <c r="C42" s="223" t="s">
        <v>66</v>
      </c>
      <c r="D42" s="247"/>
      <c r="E42" s="248"/>
      <c r="F42" s="249"/>
      <c r="G42" s="250"/>
      <c r="H42" s="212"/>
      <c r="I42" s="230"/>
      <c r="J42" s="251"/>
      <c r="K42" s="248"/>
      <c r="L42" s="249"/>
      <c r="M42" s="228"/>
      <c r="N42" s="212"/>
      <c r="O42" s="230"/>
      <c r="P42" s="251">
        <v>31395</v>
      </c>
      <c r="Q42" s="248">
        <v>9908</v>
      </c>
      <c r="R42" s="252">
        <v>21487</v>
      </c>
      <c r="T42" s="210"/>
    </row>
    <row r="43" spans="2:20" x14ac:dyDescent="0.2">
      <c r="B43" s="331"/>
      <c r="C43" s="223" t="s">
        <v>57</v>
      </c>
      <c r="D43" s="247"/>
      <c r="E43" s="248"/>
      <c r="F43" s="249"/>
      <c r="G43" s="250"/>
      <c r="H43" s="212"/>
      <c r="I43" s="230"/>
      <c r="J43" s="251"/>
      <c r="K43" s="248"/>
      <c r="L43" s="249"/>
      <c r="M43" s="228"/>
      <c r="N43" s="212"/>
      <c r="O43" s="230"/>
      <c r="P43" s="251">
        <v>4938</v>
      </c>
      <c r="Q43" s="248">
        <v>3302</v>
      </c>
      <c r="R43" s="252">
        <v>1636</v>
      </c>
      <c r="T43" s="210"/>
    </row>
    <row r="44" spans="2:20" x14ac:dyDescent="0.2">
      <c r="B44" s="331"/>
      <c r="C44" s="223" t="s">
        <v>67</v>
      </c>
      <c r="D44" s="247"/>
      <c r="E44" s="248"/>
      <c r="F44" s="249"/>
      <c r="G44" s="250"/>
      <c r="H44" s="212"/>
      <c r="I44" s="230"/>
      <c r="J44" s="251"/>
      <c r="K44" s="248"/>
      <c r="L44" s="249"/>
      <c r="M44" s="228"/>
      <c r="N44" s="212"/>
      <c r="O44" s="230"/>
      <c r="P44" s="251">
        <v>12638</v>
      </c>
      <c r="Q44" s="248">
        <v>2851</v>
      </c>
      <c r="R44" s="252">
        <v>9787</v>
      </c>
      <c r="T44" s="210"/>
    </row>
    <row r="45" spans="2:20" x14ac:dyDescent="0.2">
      <c r="B45" s="331"/>
      <c r="C45" s="223" t="s">
        <v>23</v>
      </c>
      <c r="D45" s="247"/>
      <c r="E45" s="248"/>
      <c r="F45" s="249"/>
      <c r="G45" s="250"/>
      <c r="H45" s="212"/>
      <c r="I45" s="230"/>
      <c r="J45" s="251"/>
      <c r="K45" s="248">
        <v>1472</v>
      </c>
      <c r="L45" s="249">
        <v>2491</v>
      </c>
      <c r="M45" s="227"/>
      <c r="N45" s="211"/>
      <c r="O45" s="229"/>
      <c r="P45" s="251"/>
      <c r="Q45" s="248"/>
      <c r="R45" s="252"/>
      <c r="T45" s="210"/>
    </row>
    <row r="46" spans="2:20" x14ac:dyDescent="0.2">
      <c r="B46" s="331"/>
      <c r="C46" s="223" t="s">
        <v>58</v>
      </c>
      <c r="D46" s="247"/>
      <c r="E46" s="248"/>
      <c r="F46" s="249"/>
      <c r="G46" s="250"/>
      <c r="H46" s="212"/>
      <c r="I46" s="230"/>
      <c r="J46" s="251"/>
      <c r="K46" s="248"/>
      <c r="L46" s="249"/>
      <c r="M46" s="228"/>
      <c r="N46" s="212"/>
      <c r="O46" s="230"/>
      <c r="P46" s="251">
        <v>3920</v>
      </c>
      <c r="Q46" s="248">
        <v>3371</v>
      </c>
      <c r="R46" s="252">
        <v>549</v>
      </c>
      <c r="T46" s="210"/>
    </row>
    <row r="47" spans="2:20" x14ac:dyDescent="0.2">
      <c r="B47" s="331"/>
      <c r="C47" s="223" t="s">
        <v>68</v>
      </c>
      <c r="D47" s="247"/>
      <c r="E47" s="248"/>
      <c r="F47" s="249"/>
      <c r="G47" s="250"/>
      <c r="H47" s="212"/>
      <c r="I47" s="230"/>
      <c r="J47" s="251"/>
      <c r="K47" s="248"/>
      <c r="L47" s="249"/>
      <c r="M47" s="228"/>
      <c r="N47" s="212"/>
      <c r="O47" s="230"/>
      <c r="P47" s="251">
        <v>19554</v>
      </c>
      <c r="Q47" s="248">
        <v>3943</v>
      </c>
      <c r="R47" s="252">
        <v>15611</v>
      </c>
      <c r="T47" s="210"/>
    </row>
    <row r="48" spans="2:20" x14ac:dyDescent="0.2">
      <c r="B48" s="331"/>
      <c r="C48" s="223" t="s">
        <v>103</v>
      </c>
      <c r="D48" s="247"/>
      <c r="E48" s="248"/>
      <c r="F48" s="249"/>
      <c r="G48" s="250"/>
      <c r="H48" s="212"/>
      <c r="I48" s="230"/>
      <c r="J48" s="251"/>
      <c r="K48" s="248">
        <v>732</v>
      </c>
      <c r="L48" s="249">
        <v>1013</v>
      </c>
      <c r="M48" s="227"/>
      <c r="N48" s="211"/>
      <c r="O48" s="229"/>
      <c r="P48" s="251"/>
      <c r="Q48" s="248"/>
      <c r="R48" s="252"/>
      <c r="T48" s="210"/>
    </row>
    <row r="49" spans="2:20" x14ac:dyDescent="0.2">
      <c r="B49" s="331"/>
      <c r="C49" s="223" t="s">
        <v>25</v>
      </c>
      <c r="D49" s="247"/>
      <c r="E49" s="248"/>
      <c r="F49" s="249"/>
      <c r="G49" s="250"/>
      <c r="H49" s="212"/>
      <c r="I49" s="230"/>
      <c r="J49" s="251"/>
      <c r="K49" s="248">
        <v>5306</v>
      </c>
      <c r="L49" s="249">
        <v>8404</v>
      </c>
      <c r="M49" s="227"/>
      <c r="N49" s="211"/>
      <c r="O49" s="229"/>
      <c r="P49" s="251">
        <v>123784</v>
      </c>
      <c r="Q49" s="248">
        <v>17931</v>
      </c>
      <c r="R49" s="252">
        <v>105853</v>
      </c>
      <c r="T49" s="210"/>
    </row>
    <row r="50" spans="2:20" x14ac:dyDescent="0.2">
      <c r="B50" s="331"/>
      <c r="C50" s="223" t="s">
        <v>59</v>
      </c>
      <c r="D50" s="247"/>
      <c r="E50" s="248"/>
      <c r="F50" s="249"/>
      <c r="G50" s="250"/>
      <c r="H50" s="212"/>
      <c r="I50" s="230"/>
      <c r="J50" s="251"/>
      <c r="K50" s="248"/>
      <c r="L50" s="249"/>
      <c r="M50" s="228"/>
      <c r="N50" s="212"/>
      <c r="O50" s="230"/>
      <c r="P50" s="251">
        <v>27573</v>
      </c>
      <c r="Q50" s="248">
        <v>11288</v>
      </c>
      <c r="R50" s="252">
        <v>16285</v>
      </c>
      <c r="T50" s="210"/>
    </row>
    <row r="51" spans="2:20" x14ac:dyDescent="0.2">
      <c r="B51" s="331"/>
      <c r="C51" s="223" t="s">
        <v>26</v>
      </c>
      <c r="D51" s="247"/>
      <c r="E51" s="248"/>
      <c r="F51" s="249"/>
      <c r="G51" s="250"/>
      <c r="H51" s="212"/>
      <c r="I51" s="230"/>
      <c r="J51" s="251"/>
      <c r="K51" s="248">
        <v>4695</v>
      </c>
      <c r="L51" s="249">
        <v>1959</v>
      </c>
      <c r="M51" s="227"/>
      <c r="N51" s="211"/>
      <c r="O51" s="229"/>
      <c r="P51" s="251"/>
      <c r="Q51" s="248"/>
      <c r="R51" s="252"/>
      <c r="T51" s="210"/>
    </row>
    <row r="52" spans="2:20" x14ac:dyDescent="0.2">
      <c r="B52" s="331"/>
      <c r="C52" s="223" t="s">
        <v>13</v>
      </c>
      <c r="D52" s="247"/>
      <c r="E52" s="248">
        <v>18042</v>
      </c>
      <c r="F52" s="249">
        <v>543</v>
      </c>
      <c r="G52" s="250"/>
      <c r="H52" s="212">
        <v>24718</v>
      </c>
      <c r="I52" s="230">
        <v>1093</v>
      </c>
      <c r="J52" s="251"/>
      <c r="K52" s="248">
        <v>36925</v>
      </c>
      <c r="L52" s="249">
        <v>3232</v>
      </c>
      <c r="M52" s="228"/>
      <c r="N52" s="212">
        <v>48316</v>
      </c>
      <c r="O52" s="230">
        <v>5786</v>
      </c>
      <c r="P52" s="251">
        <v>137626</v>
      </c>
      <c r="Q52" s="248">
        <v>104591</v>
      </c>
      <c r="R52" s="252">
        <v>33035</v>
      </c>
      <c r="T52" s="210"/>
    </row>
    <row r="53" spans="2:20" x14ac:dyDescent="0.2">
      <c r="B53" s="331"/>
      <c r="C53" s="223" t="s">
        <v>14</v>
      </c>
      <c r="D53" s="247"/>
      <c r="E53" s="248">
        <v>5089</v>
      </c>
      <c r="F53" s="249"/>
      <c r="G53" s="250"/>
      <c r="H53" s="212">
        <v>13612</v>
      </c>
      <c r="I53" s="230"/>
      <c r="J53" s="251"/>
      <c r="K53" s="248">
        <v>22030</v>
      </c>
      <c r="L53" s="249">
        <v>19</v>
      </c>
      <c r="M53" s="228"/>
      <c r="N53" s="212">
        <v>18002</v>
      </c>
      <c r="O53" s="230">
        <v>46</v>
      </c>
      <c r="P53" s="251">
        <v>10818</v>
      </c>
      <c r="Q53" s="248">
        <v>10696</v>
      </c>
      <c r="R53" s="252">
        <v>122</v>
      </c>
      <c r="T53" s="210"/>
    </row>
    <row r="54" spans="2:20" x14ac:dyDescent="0.2">
      <c r="B54" s="331"/>
      <c r="C54" s="223" t="s">
        <v>4</v>
      </c>
      <c r="D54" s="247"/>
      <c r="E54" s="248">
        <v>456</v>
      </c>
      <c r="F54" s="249">
        <v>2648</v>
      </c>
      <c r="G54" s="250"/>
      <c r="H54" s="212"/>
      <c r="I54" s="230"/>
      <c r="J54" s="251"/>
      <c r="K54" s="248"/>
      <c r="L54" s="249"/>
      <c r="M54" s="228"/>
      <c r="N54" s="212"/>
      <c r="O54" s="230"/>
      <c r="P54" s="251"/>
      <c r="Q54" s="248"/>
      <c r="R54" s="252"/>
      <c r="T54" s="210"/>
    </row>
    <row r="55" spans="2:20" x14ac:dyDescent="0.2">
      <c r="B55" s="331"/>
      <c r="C55" s="223" t="s">
        <v>2</v>
      </c>
      <c r="D55" s="247"/>
      <c r="E55" s="248">
        <v>10817</v>
      </c>
      <c r="F55" s="249">
        <v>1225</v>
      </c>
      <c r="G55" s="250"/>
      <c r="H55" s="212">
        <v>15291</v>
      </c>
      <c r="I55" s="230">
        <v>2027</v>
      </c>
      <c r="J55" s="251"/>
      <c r="K55" s="248">
        <v>24623</v>
      </c>
      <c r="L55" s="249">
        <v>3801</v>
      </c>
      <c r="M55" s="228"/>
      <c r="N55" s="212">
        <v>29941</v>
      </c>
      <c r="O55" s="230">
        <v>6476</v>
      </c>
      <c r="P55" s="251">
        <v>59984</v>
      </c>
      <c r="Q55" s="248">
        <v>41390</v>
      </c>
      <c r="R55" s="252">
        <v>18594</v>
      </c>
      <c r="T55" s="210"/>
    </row>
    <row r="56" spans="2:20" x14ac:dyDescent="0.2">
      <c r="B56" s="331"/>
      <c r="C56" s="223" t="s">
        <v>74</v>
      </c>
      <c r="D56" s="247"/>
      <c r="E56" s="248">
        <v>4047</v>
      </c>
      <c r="F56" s="249">
        <v>1636</v>
      </c>
      <c r="G56" s="250"/>
      <c r="H56" s="212">
        <v>1587</v>
      </c>
      <c r="I56" s="230">
        <v>1116</v>
      </c>
      <c r="J56" s="251"/>
      <c r="K56" s="248">
        <v>1974</v>
      </c>
      <c r="L56" s="249">
        <v>1881</v>
      </c>
      <c r="M56" s="228"/>
      <c r="N56" s="212">
        <v>22888</v>
      </c>
      <c r="O56" s="230">
        <v>20188</v>
      </c>
      <c r="P56" s="251"/>
      <c r="Q56" s="248"/>
      <c r="R56" s="252"/>
      <c r="T56" s="210"/>
    </row>
    <row r="57" spans="2:20" x14ac:dyDescent="0.2">
      <c r="B57" s="331"/>
      <c r="C57" s="223" t="s">
        <v>104</v>
      </c>
      <c r="D57" s="247"/>
      <c r="E57" s="248"/>
      <c r="F57" s="249"/>
      <c r="G57" s="250"/>
      <c r="H57" s="212"/>
      <c r="I57" s="230"/>
      <c r="J57" s="251"/>
      <c r="K57" s="248"/>
      <c r="L57" s="249"/>
      <c r="M57" s="228"/>
      <c r="N57" s="212"/>
      <c r="O57" s="230"/>
      <c r="P57" s="251">
        <v>3575</v>
      </c>
      <c r="Q57" s="248">
        <v>3184</v>
      </c>
      <c r="R57" s="252">
        <v>391</v>
      </c>
      <c r="T57" s="210"/>
    </row>
    <row r="58" spans="2:20" x14ac:dyDescent="0.2">
      <c r="B58" s="331"/>
      <c r="C58" s="223" t="s">
        <v>47</v>
      </c>
      <c r="D58" s="247"/>
      <c r="E58" s="248"/>
      <c r="F58" s="249"/>
      <c r="G58" s="250"/>
      <c r="H58" s="212"/>
      <c r="I58" s="230"/>
      <c r="J58" s="251"/>
      <c r="K58" s="248"/>
      <c r="L58" s="249"/>
      <c r="M58" s="228"/>
      <c r="N58" s="212"/>
      <c r="O58" s="230"/>
      <c r="P58" s="251">
        <v>12216</v>
      </c>
      <c r="Q58" s="248">
        <v>1545</v>
      </c>
      <c r="R58" s="252">
        <v>10671</v>
      </c>
      <c r="T58" s="210"/>
    </row>
    <row r="59" spans="2:20" x14ac:dyDescent="0.2">
      <c r="B59" s="331"/>
      <c r="C59" s="223" t="s">
        <v>70</v>
      </c>
      <c r="D59" s="247"/>
      <c r="E59" s="248"/>
      <c r="F59" s="249"/>
      <c r="G59" s="250"/>
      <c r="H59" s="212"/>
      <c r="I59" s="230"/>
      <c r="J59" s="251"/>
      <c r="K59" s="248"/>
      <c r="L59" s="249"/>
      <c r="M59" s="228"/>
      <c r="N59" s="212"/>
      <c r="O59" s="230"/>
      <c r="P59" s="251">
        <v>2125</v>
      </c>
      <c r="Q59" s="248">
        <v>766</v>
      </c>
      <c r="R59" s="252">
        <v>1359</v>
      </c>
      <c r="T59" s="210"/>
    </row>
    <row r="60" spans="2:20" x14ac:dyDescent="0.2">
      <c r="B60" s="331"/>
      <c r="C60" s="223" t="s">
        <v>72</v>
      </c>
      <c r="D60" s="247"/>
      <c r="E60" s="248"/>
      <c r="F60" s="249"/>
      <c r="G60" s="250"/>
      <c r="H60" s="212"/>
      <c r="I60" s="230"/>
      <c r="J60" s="251"/>
      <c r="K60" s="248"/>
      <c r="L60" s="249"/>
      <c r="M60" s="228"/>
      <c r="N60" s="212"/>
      <c r="O60" s="230"/>
      <c r="P60" s="251">
        <v>111901</v>
      </c>
      <c r="Q60" s="248">
        <v>54515</v>
      </c>
      <c r="R60" s="252">
        <v>57386</v>
      </c>
      <c r="T60" s="210"/>
    </row>
    <row r="61" spans="2:20" x14ac:dyDescent="0.2">
      <c r="B61" s="331"/>
      <c r="C61" s="223" t="s">
        <v>106</v>
      </c>
      <c r="D61" s="247"/>
      <c r="E61" s="248"/>
      <c r="F61" s="249"/>
      <c r="G61" s="250"/>
      <c r="H61" s="212"/>
      <c r="I61" s="230"/>
      <c r="J61" s="251"/>
      <c r="K61" s="248"/>
      <c r="L61" s="249"/>
      <c r="M61" s="228"/>
      <c r="N61" s="212"/>
      <c r="O61" s="230"/>
      <c r="P61" s="251">
        <v>1116</v>
      </c>
      <c r="Q61" s="248">
        <v>796</v>
      </c>
      <c r="R61" s="252">
        <v>320</v>
      </c>
      <c r="T61" s="210"/>
    </row>
    <row r="62" spans="2:20" x14ac:dyDescent="0.2">
      <c r="B62" s="331"/>
      <c r="C62" s="223" t="s">
        <v>75</v>
      </c>
      <c r="D62" s="247"/>
      <c r="E62" s="248">
        <v>1665</v>
      </c>
      <c r="F62" s="249">
        <v>305</v>
      </c>
      <c r="G62" s="250"/>
      <c r="H62" s="212">
        <v>3673</v>
      </c>
      <c r="I62" s="230">
        <v>4381</v>
      </c>
      <c r="J62" s="251"/>
      <c r="K62" s="248"/>
      <c r="L62" s="249"/>
      <c r="M62" s="228"/>
      <c r="N62" s="212"/>
      <c r="O62" s="230"/>
      <c r="P62" s="251">
        <v>149505</v>
      </c>
      <c r="Q62" s="248">
        <v>13106</v>
      </c>
      <c r="R62" s="252">
        <v>133399</v>
      </c>
      <c r="T62" s="210"/>
    </row>
    <row r="63" spans="2:20" x14ac:dyDescent="0.2">
      <c r="B63" s="331"/>
      <c r="C63" s="223" t="s">
        <v>1</v>
      </c>
      <c r="D63" s="247"/>
      <c r="E63" s="248">
        <v>13912</v>
      </c>
      <c r="F63" s="249">
        <v>96</v>
      </c>
      <c r="G63" s="250"/>
      <c r="H63" s="212"/>
      <c r="I63" s="230"/>
      <c r="J63" s="251"/>
      <c r="K63" s="248"/>
      <c r="L63" s="249"/>
      <c r="M63" s="228"/>
      <c r="N63" s="212"/>
      <c r="O63" s="230"/>
      <c r="P63" s="251"/>
      <c r="Q63" s="248"/>
      <c r="R63" s="252"/>
      <c r="T63" s="210"/>
    </row>
    <row r="64" spans="2:20" x14ac:dyDescent="0.2">
      <c r="B64" s="331"/>
      <c r="C64" s="223" t="s">
        <v>34</v>
      </c>
      <c r="D64" s="247"/>
      <c r="E64" s="248"/>
      <c r="F64" s="249"/>
      <c r="G64" s="250"/>
      <c r="H64" s="212"/>
      <c r="I64" s="230"/>
      <c r="J64" s="251"/>
      <c r="K64" s="248"/>
      <c r="L64" s="249"/>
      <c r="M64" s="228"/>
      <c r="N64" s="212">
        <v>844</v>
      </c>
      <c r="O64" s="230">
        <v>1980</v>
      </c>
      <c r="P64" s="251">
        <v>30767</v>
      </c>
      <c r="Q64" s="248">
        <v>4248</v>
      </c>
      <c r="R64" s="252">
        <v>26519</v>
      </c>
      <c r="T64" s="210"/>
    </row>
    <row r="65" spans="2:20" x14ac:dyDescent="0.2">
      <c r="B65" s="331"/>
      <c r="C65" s="223" t="s">
        <v>60</v>
      </c>
      <c r="D65" s="247"/>
      <c r="E65" s="248"/>
      <c r="F65" s="249"/>
      <c r="G65" s="250"/>
      <c r="H65" s="212"/>
      <c r="I65" s="230"/>
      <c r="J65" s="251"/>
      <c r="K65" s="248"/>
      <c r="L65" s="249"/>
      <c r="M65" s="228"/>
      <c r="N65" s="212"/>
      <c r="O65" s="230"/>
      <c r="P65" s="251">
        <v>9167</v>
      </c>
      <c r="Q65" s="248">
        <v>5799</v>
      </c>
      <c r="R65" s="252">
        <v>3368</v>
      </c>
      <c r="T65" s="210"/>
    </row>
    <row r="66" spans="2:20" x14ac:dyDescent="0.2">
      <c r="B66" s="331"/>
      <c r="C66" s="223" t="s">
        <v>105</v>
      </c>
      <c r="D66" s="247"/>
      <c r="E66" s="248">
        <v>1558</v>
      </c>
      <c r="F66" s="249">
        <v>125</v>
      </c>
      <c r="G66" s="250"/>
      <c r="H66" s="212">
        <v>3095</v>
      </c>
      <c r="I66" s="230">
        <v>401</v>
      </c>
      <c r="J66" s="251"/>
      <c r="K66" s="248">
        <v>4082</v>
      </c>
      <c r="L66" s="249">
        <v>380</v>
      </c>
      <c r="M66" s="228"/>
      <c r="N66" s="212">
        <v>7502</v>
      </c>
      <c r="O66" s="230">
        <v>1227</v>
      </c>
      <c r="P66" s="251">
        <v>15950</v>
      </c>
      <c r="Q66" s="248">
        <v>13077</v>
      </c>
      <c r="R66" s="252">
        <v>2873</v>
      </c>
      <c r="T66" s="210"/>
    </row>
    <row r="67" spans="2:20" x14ac:dyDescent="0.2">
      <c r="B67" s="331"/>
      <c r="C67" s="223" t="s">
        <v>0</v>
      </c>
      <c r="D67" s="247"/>
      <c r="E67" s="248">
        <v>694</v>
      </c>
      <c r="F67" s="249">
        <v>49</v>
      </c>
      <c r="G67" s="250"/>
      <c r="H67" s="212"/>
      <c r="I67" s="230"/>
      <c r="J67" s="251"/>
      <c r="K67" s="248"/>
      <c r="L67" s="249"/>
      <c r="M67" s="228"/>
      <c r="N67" s="212"/>
      <c r="O67" s="230"/>
      <c r="P67" s="251"/>
      <c r="Q67" s="248"/>
      <c r="R67" s="252"/>
      <c r="T67" s="210"/>
    </row>
    <row r="68" spans="2:20" x14ac:dyDescent="0.2">
      <c r="B68" s="331"/>
      <c r="C68" s="223" t="s">
        <v>107</v>
      </c>
      <c r="D68" s="247"/>
      <c r="E68" s="248">
        <v>42</v>
      </c>
      <c r="F68" s="249">
        <v>89</v>
      </c>
      <c r="G68" s="250"/>
      <c r="H68" s="212"/>
      <c r="I68" s="230"/>
      <c r="J68" s="251"/>
      <c r="K68" s="248">
        <v>154</v>
      </c>
      <c r="L68" s="249">
        <v>1704</v>
      </c>
      <c r="M68" s="228"/>
      <c r="N68" s="212">
        <v>575</v>
      </c>
      <c r="O68" s="230">
        <v>5120</v>
      </c>
      <c r="P68" s="251">
        <v>24620</v>
      </c>
      <c r="Q68" s="248">
        <v>940</v>
      </c>
      <c r="R68" s="252">
        <v>23680</v>
      </c>
    </row>
    <row r="69" spans="2:20" ht="17" thickBot="1" x14ac:dyDescent="0.25">
      <c r="B69" s="332"/>
      <c r="C69" s="224" t="s">
        <v>15</v>
      </c>
      <c r="D69" s="253"/>
      <c r="E69" s="171">
        <v>1250</v>
      </c>
      <c r="F69" s="254">
        <v>34</v>
      </c>
      <c r="G69" s="255"/>
      <c r="H69" s="172">
        <v>1632</v>
      </c>
      <c r="I69" s="256">
        <v>35</v>
      </c>
      <c r="J69" s="257"/>
      <c r="K69" s="171">
        <v>3172</v>
      </c>
      <c r="L69" s="254">
        <v>289</v>
      </c>
      <c r="M69" s="258"/>
      <c r="N69" s="172">
        <v>4558</v>
      </c>
      <c r="O69" s="256">
        <v>280</v>
      </c>
      <c r="P69" s="257">
        <v>11550</v>
      </c>
      <c r="Q69" s="171">
        <v>9912</v>
      </c>
      <c r="R69" s="259">
        <v>1638</v>
      </c>
    </row>
    <row r="70" spans="2:20" ht="18" thickTop="1" thickBot="1" x14ac:dyDescent="0.25">
      <c r="B70" s="266"/>
      <c r="C70" s="267"/>
      <c r="D70" s="268"/>
      <c r="E70" s="268"/>
      <c r="F70" s="268"/>
      <c r="G70" s="269"/>
      <c r="H70" s="268"/>
      <c r="I70" s="268"/>
      <c r="J70" s="270"/>
      <c r="K70" s="271"/>
      <c r="L70" s="271"/>
      <c r="M70" s="268"/>
      <c r="N70" s="268"/>
      <c r="O70" s="268"/>
      <c r="P70" s="270"/>
      <c r="Q70" s="271"/>
      <c r="R70" s="271"/>
    </row>
    <row r="71" spans="2:20" ht="16" customHeight="1" thickTop="1" x14ac:dyDescent="0.2">
      <c r="B71" s="381"/>
      <c r="C71" s="381"/>
      <c r="D71" s="384">
        <v>1940</v>
      </c>
      <c r="E71" s="384"/>
      <c r="F71" s="384"/>
      <c r="G71" s="385">
        <v>1950</v>
      </c>
      <c r="H71" s="385"/>
      <c r="I71" s="385"/>
      <c r="J71" s="401">
        <v>1960</v>
      </c>
      <c r="K71" s="402"/>
      <c r="L71" s="403"/>
      <c r="M71" s="385">
        <v>1970</v>
      </c>
      <c r="N71" s="385"/>
      <c r="O71" s="385"/>
      <c r="P71" s="401">
        <v>1980</v>
      </c>
      <c r="Q71" s="402"/>
      <c r="R71" s="402"/>
      <c r="T71" s="209"/>
    </row>
    <row r="72" spans="2:20" ht="17" thickBot="1" x14ac:dyDescent="0.25">
      <c r="B72" s="382"/>
      <c r="C72" s="382"/>
      <c r="D72" s="217" t="s">
        <v>7</v>
      </c>
      <c r="E72" s="218" t="s">
        <v>8</v>
      </c>
      <c r="F72" s="218" t="s">
        <v>9</v>
      </c>
      <c r="G72" s="219" t="s">
        <v>7</v>
      </c>
      <c r="H72" s="220" t="s">
        <v>8</v>
      </c>
      <c r="I72" s="220" t="s">
        <v>9</v>
      </c>
      <c r="J72" s="276" t="s">
        <v>7</v>
      </c>
      <c r="K72" s="218" t="s">
        <v>8</v>
      </c>
      <c r="L72" s="221" t="s">
        <v>9</v>
      </c>
      <c r="M72" s="219" t="s">
        <v>7</v>
      </c>
      <c r="N72" s="220" t="s">
        <v>8</v>
      </c>
      <c r="O72" s="220" t="s">
        <v>9</v>
      </c>
      <c r="P72" s="276" t="s">
        <v>7</v>
      </c>
      <c r="Q72" s="218" t="s">
        <v>8</v>
      </c>
      <c r="R72" s="221" t="s">
        <v>9</v>
      </c>
      <c r="T72" s="210"/>
    </row>
    <row r="73" spans="2:20" ht="26" customHeight="1" thickTop="1" x14ac:dyDescent="0.2">
      <c r="B73" s="373" t="s">
        <v>16</v>
      </c>
      <c r="C73" s="272" t="s">
        <v>108</v>
      </c>
      <c r="D73" s="386" t="s">
        <v>17</v>
      </c>
      <c r="E73" s="376"/>
      <c r="F73" s="387"/>
      <c r="G73" s="280">
        <v>149088</v>
      </c>
      <c r="H73" s="260">
        <v>29488</v>
      </c>
      <c r="I73" s="281">
        <v>119600</v>
      </c>
      <c r="J73" s="277">
        <v>294620</v>
      </c>
      <c r="K73" s="261">
        <v>52317</v>
      </c>
      <c r="L73" s="284">
        <v>242312</v>
      </c>
      <c r="M73" s="280"/>
      <c r="N73" s="260"/>
      <c r="O73" s="281"/>
      <c r="P73" s="375" t="s">
        <v>17</v>
      </c>
      <c r="Q73" s="376"/>
      <c r="R73" s="377"/>
    </row>
    <row r="74" spans="2:20" x14ac:dyDescent="0.2">
      <c r="B74" s="383"/>
      <c r="C74" s="264" t="s">
        <v>109</v>
      </c>
      <c r="D74" s="356"/>
      <c r="E74" s="357"/>
      <c r="F74" s="358"/>
      <c r="G74" s="282">
        <v>64970</v>
      </c>
      <c r="H74" s="262">
        <v>22184</v>
      </c>
      <c r="I74" s="283">
        <v>42786</v>
      </c>
      <c r="J74" s="278">
        <v>84209</v>
      </c>
      <c r="K74" s="263">
        <v>28385</v>
      </c>
      <c r="L74" s="285">
        <v>55824</v>
      </c>
      <c r="M74" s="282"/>
      <c r="N74" s="262"/>
      <c r="O74" s="283"/>
      <c r="P74" s="368"/>
      <c r="Q74" s="357"/>
      <c r="R74" s="369"/>
    </row>
    <row r="75" spans="2:20" x14ac:dyDescent="0.2">
      <c r="B75" s="383"/>
      <c r="C75" s="265" t="s">
        <v>19</v>
      </c>
      <c r="D75" s="356"/>
      <c r="E75" s="357"/>
      <c r="F75" s="358"/>
      <c r="G75" s="390"/>
      <c r="H75" s="391"/>
      <c r="I75" s="392"/>
      <c r="J75" s="278">
        <v>281658</v>
      </c>
      <c r="K75" s="263">
        <v>32610</v>
      </c>
      <c r="L75" s="285">
        <v>249048</v>
      </c>
      <c r="M75" s="282">
        <v>571930</v>
      </c>
      <c r="N75" s="262">
        <v>36437</v>
      </c>
      <c r="O75" s="283">
        <v>535493</v>
      </c>
      <c r="P75" s="368"/>
      <c r="Q75" s="357"/>
      <c r="R75" s="369"/>
    </row>
    <row r="76" spans="2:20" x14ac:dyDescent="0.2">
      <c r="B76" s="383"/>
      <c r="C76" s="265" t="s">
        <v>20</v>
      </c>
      <c r="D76" s="356"/>
      <c r="E76" s="357"/>
      <c r="F76" s="358"/>
      <c r="G76" s="390"/>
      <c r="H76" s="391"/>
      <c r="I76" s="392"/>
      <c r="J76" s="278">
        <v>21384</v>
      </c>
      <c r="K76" s="263">
        <v>11495</v>
      </c>
      <c r="L76" s="285">
        <v>10339</v>
      </c>
      <c r="M76" s="282">
        <v>98982</v>
      </c>
      <c r="N76" s="262">
        <v>40042</v>
      </c>
      <c r="O76" s="283">
        <v>58940</v>
      </c>
      <c r="P76" s="368"/>
      <c r="Q76" s="357"/>
      <c r="R76" s="369"/>
    </row>
    <row r="77" spans="2:20" x14ac:dyDescent="0.2">
      <c r="B77" s="383"/>
      <c r="C77" s="265" t="s">
        <v>18</v>
      </c>
      <c r="D77" s="356"/>
      <c r="E77" s="357"/>
      <c r="F77" s="358"/>
      <c r="G77" s="390"/>
      <c r="H77" s="391"/>
      <c r="I77" s="392"/>
      <c r="J77" s="278">
        <v>5659</v>
      </c>
      <c r="K77" s="263">
        <v>4616</v>
      </c>
      <c r="L77" s="285">
        <v>1043</v>
      </c>
      <c r="M77" s="282">
        <v>17555</v>
      </c>
      <c r="N77" s="262">
        <v>12420</v>
      </c>
      <c r="O77" s="287">
        <v>5135</v>
      </c>
      <c r="P77" s="368"/>
      <c r="Q77" s="357"/>
      <c r="R77" s="369"/>
    </row>
    <row r="78" spans="2:20" x14ac:dyDescent="0.2">
      <c r="B78" s="383"/>
      <c r="C78" s="265" t="s">
        <v>110</v>
      </c>
      <c r="D78" s="356"/>
      <c r="E78" s="357"/>
      <c r="F78" s="358"/>
      <c r="G78" s="390"/>
      <c r="H78" s="391"/>
      <c r="I78" s="392"/>
      <c r="J78" s="278">
        <v>8300</v>
      </c>
      <c r="K78" s="263">
        <v>2933</v>
      </c>
      <c r="L78" s="285">
        <v>5367</v>
      </c>
      <c r="M78" s="282">
        <v>6879</v>
      </c>
      <c r="N78" s="262">
        <v>1957</v>
      </c>
      <c r="O78" s="283">
        <v>4922</v>
      </c>
      <c r="P78" s="368"/>
      <c r="Q78" s="357"/>
      <c r="R78" s="369"/>
    </row>
    <row r="79" spans="2:20" ht="17" thickBot="1" x14ac:dyDescent="0.25">
      <c r="B79" s="374"/>
      <c r="C79" s="273" t="s">
        <v>28</v>
      </c>
      <c r="D79" s="388"/>
      <c r="E79" s="379"/>
      <c r="F79" s="389"/>
      <c r="G79" s="393"/>
      <c r="H79" s="394"/>
      <c r="I79" s="395"/>
      <c r="J79" s="279">
        <v>3821</v>
      </c>
      <c r="K79" s="274">
        <v>1841</v>
      </c>
      <c r="L79" s="286">
        <v>1980</v>
      </c>
      <c r="M79" s="288">
        <v>6879</v>
      </c>
      <c r="N79" s="275">
        <v>1957</v>
      </c>
      <c r="O79" s="289">
        <v>4922</v>
      </c>
      <c r="P79" s="378"/>
      <c r="Q79" s="379"/>
      <c r="R79" s="380"/>
    </row>
    <row r="80" spans="2:20" ht="17" thickTop="1" x14ac:dyDescent="0.2"/>
    <row r="81" spans="2:20" ht="17" thickBot="1" x14ac:dyDescent="0.25">
      <c r="B81" s="204"/>
      <c r="C81" s="205"/>
      <c r="D81" s="206"/>
      <c r="E81" s="206"/>
      <c r="F81" s="206"/>
      <c r="G81" s="207"/>
      <c r="H81" s="206"/>
      <c r="I81" s="206"/>
      <c r="J81" s="208"/>
      <c r="K81" s="208"/>
      <c r="L81" s="208"/>
      <c r="M81" s="206"/>
      <c r="N81" s="206"/>
      <c r="O81" s="206"/>
      <c r="P81" s="208"/>
      <c r="Q81" s="208"/>
      <c r="R81" s="208"/>
    </row>
    <row r="82" spans="2:20" ht="16" customHeight="1" thickTop="1" x14ac:dyDescent="0.2">
      <c r="B82" s="381" t="s">
        <v>111</v>
      </c>
      <c r="C82" s="381"/>
      <c r="D82" s="418">
        <v>1940</v>
      </c>
      <c r="E82" s="418"/>
      <c r="F82" s="418"/>
      <c r="G82" s="385">
        <v>1950</v>
      </c>
      <c r="H82" s="385"/>
      <c r="I82" s="385"/>
      <c r="J82" s="384">
        <v>1960</v>
      </c>
      <c r="K82" s="384"/>
      <c r="L82" s="384"/>
      <c r="M82" s="385">
        <v>1970</v>
      </c>
      <c r="N82" s="385"/>
      <c r="O82" s="385"/>
      <c r="P82" s="384">
        <v>1980</v>
      </c>
      <c r="Q82" s="384"/>
      <c r="R82" s="417"/>
      <c r="T82" s="209"/>
    </row>
    <row r="83" spans="2:20" ht="17" thickBot="1" x14ac:dyDescent="0.25">
      <c r="B83" s="382"/>
      <c r="C83" s="382"/>
      <c r="D83" s="328" t="s">
        <v>7</v>
      </c>
      <c r="E83" s="329" t="s">
        <v>8</v>
      </c>
      <c r="F83" s="329" t="s">
        <v>9</v>
      </c>
      <c r="G83" s="219" t="s">
        <v>7</v>
      </c>
      <c r="H83" s="220" t="s">
        <v>8</v>
      </c>
      <c r="I83" s="220" t="s">
        <v>9</v>
      </c>
      <c r="J83" s="217" t="s">
        <v>7</v>
      </c>
      <c r="K83" s="218" t="s">
        <v>8</v>
      </c>
      <c r="L83" s="218" t="s">
        <v>9</v>
      </c>
      <c r="M83" s="219" t="s">
        <v>7</v>
      </c>
      <c r="N83" s="220" t="s">
        <v>8</v>
      </c>
      <c r="O83" s="220" t="s">
        <v>9</v>
      </c>
      <c r="P83" s="217" t="s">
        <v>7</v>
      </c>
      <c r="Q83" s="218" t="s">
        <v>8</v>
      </c>
      <c r="R83" s="221" t="s">
        <v>9</v>
      </c>
      <c r="T83" s="210"/>
    </row>
    <row r="84" spans="2:20" ht="17" thickTop="1" x14ac:dyDescent="0.2">
      <c r="B84" s="290"/>
      <c r="C84" s="299" t="s">
        <v>37</v>
      </c>
      <c r="D84" s="304">
        <v>1236276</v>
      </c>
      <c r="E84" s="291">
        <v>633431</v>
      </c>
      <c r="F84" s="305">
        <v>602845</v>
      </c>
      <c r="G84" s="303">
        <v>2115547</v>
      </c>
      <c r="H84" s="160">
        <v>1091320</v>
      </c>
      <c r="I84" s="307">
        <v>1024227</v>
      </c>
      <c r="J84" s="311">
        <v>4263721</v>
      </c>
      <c r="K84" s="159">
        <v>2211922</v>
      </c>
      <c r="L84" s="312">
        <v>2051799</v>
      </c>
      <c r="M84" s="303">
        <v>6865928</v>
      </c>
      <c r="N84" s="160">
        <v>3501342</v>
      </c>
      <c r="O84" s="307">
        <v>3364586</v>
      </c>
      <c r="P84" s="323">
        <v>7629392</v>
      </c>
      <c r="Q84" s="159">
        <v>3850657</v>
      </c>
      <c r="R84" s="161">
        <v>3778735</v>
      </c>
    </row>
    <row r="85" spans="2:20" s="1" customFormat="1" ht="17" customHeight="1" x14ac:dyDescent="0.2">
      <c r="B85" s="405" t="s">
        <v>6</v>
      </c>
      <c r="C85" s="300" t="s">
        <v>10</v>
      </c>
      <c r="D85" s="235">
        <v>589275</v>
      </c>
      <c r="E85" s="231">
        <v>270571</v>
      </c>
      <c r="F85" s="232">
        <v>318704</v>
      </c>
      <c r="G85" s="233">
        <v>945237</v>
      </c>
      <c r="H85" s="163">
        <v>438626</v>
      </c>
      <c r="I85" s="234">
        <v>506611</v>
      </c>
      <c r="J85" s="313">
        <v>1541375</v>
      </c>
      <c r="K85" s="162">
        <v>721061</v>
      </c>
      <c r="L85" s="314">
        <v>820314</v>
      </c>
      <c r="M85" s="236">
        <v>2101003</v>
      </c>
      <c r="N85" s="163">
        <v>976438</v>
      </c>
      <c r="O85" s="234">
        <v>1124565</v>
      </c>
      <c r="P85" s="324">
        <v>1698985</v>
      </c>
      <c r="Q85" s="162">
        <v>780674</v>
      </c>
      <c r="R85" s="165">
        <v>918311</v>
      </c>
    </row>
    <row r="86" spans="2:20" x14ac:dyDescent="0.2">
      <c r="B86" s="405"/>
      <c r="C86" s="300" t="s">
        <v>44</v>
      </c>
      <c r="D86" s="235"/>
      <c r="E86" s="231"/>
      <c r="F86" s="232"/>
      <c r="G86" s="233">
        <v>8064</v>
      </c>
      <c r="H86" s="164">
        <f>866+675+406+202+60+4770+63+134</f>
        <v>7176</v>
      </c>
      <c r="I86" s="308">
        <f>136+92+29+8+5+445+16+157</f>
        <v>888</v>
      </c>
      <c r="J86" s="356" t="s">
        <v>17</v>
      </c>
      <c r="K86" s="357"/>
      <c r="L86" s="358"/>
      <c r="M86" s="233">
        <v>27020</v>
      </c>
      <c r="N86" s="163">
        <v>15634</v>
      </c>
      <c r="O86" s="234">
        <v>11386</v>
      </c>
      <c r="P86" s="324">
        <v>69191</v>
      </c>
      <c r="Q86" s="162">
        <v>35507</v>
      </c>
      <c r="R86" s="165">
        <v>33684</v>
      </c>
    </row>
    <row r="87" spans="2:20" s="1" customFormat="1" x14ac:dyDescent="0.2">
      <c r="B87" s="405"/>
      <c r="C87" s="300" t="s">
        <v>38</v>
      </c>
      <c r="D87" s="235"/>
      <c r="E87" s="292"/>
      <c r="F87" s="306"/>
      <c r="G87" s="233"/>
      <c r="H87" s="164"/>
      <c r="I87" s="308"/>
      <c r="J87" s="356"/>
      <c r="K87" s="357"/>
      <c r="L87" s="358"/>
      <c r="M87" s="233"/>
      <c r="N87" s="164"/>
      <c r="O87" s="308"/>
      <c r="P87" s="325">
        <v>1173</v>
      </c>
      <c r="Q87" s="166">
        <v>579</v>
      </c>
      <c r="R87" s="167">
        <v>594</v>
      </c>
    </row>
    <row r="88" spans="2:20" ht="16" customHeight="1" x14ac:dyDescent="0.2">
      <c r="B88" s="405"/>
      <c r="C88" s="300" t="s">
        <v>39</v>
      </c>
      <c r="D88" s="235">
        <v>57753</v>
      </c>
      <c r="E88" s="231">
        <v>30462</v>
      </c>
      <c r="F88" s="232">
        <v>27291</v>
      </c>
      <c r="G88" s="233">
        <v>200215</v>
      </c>
      <c r="H88" s="163">
        <v>104132</v>
      </c>
      <c r="I88" s="234">
        <v>96083</v>
      </c>
      <c r="J88" s="315">
        <v>583830</v>
      </c>
      <c r="K88" s="166">
        <v>311428</v>
      </c>
      <c r="L88" s="316">
        <v>272402</v>
      </c>
      <c r="M88" s="233">
        <v>930566</v>
      </c>
      <c r="N88" s="163">
        <v>486268</v>
      </c>
      <c r="O88" s="234">
        <v>444298</v>
      </c>
      <c r="P88" s="324">
        <v>1840743</v>
      </c>
      <c r="Q88" s="162">
        <v>951070</v>
      </c>
      <c r="R88" s="165">
        <v>889673</v>
      </c>
    </row>
    <row r="89" spans="2:20" x14ac:dyDescent="0.2">
      <c r="B89" s="405"/>
      <c r="C89" s="300" t="s">
        <v>40</v>
      </c>
      <c r="D89" s="235">
        <v>10719</v>
      </c>
      <c r="E89" s="231">
        <v>6337</v>
      </c>
      <c r="F89" s="232">
        <v>4382</v>
      </c>
      <c r="G89" s="233">
        <v>29877</v>
      </c>
      <c r="H89" s="163">
        <v>17482</v>
      </c>
      <c r="I89" s="234">
        <v>12395</v>
      </c>
      <c r="J89" s="315">
        <v>91296</v>
      </c>
      <c r="K89" s="166">
        <f>29393+19295</f>
        <v>48688</v>
      </c>
      <c r="L89" s="316">
        <f>28363+14245</f>
        <v>42608</v>
      </c>
      <c r="M89" s="233">
        <v>224997</v>
      </c>
      <c r="N89" s="163">
        <f>69569+43102</f>
        <v>112671</v>
      </c>
      <c r="O89" s="234">
        <f>64765+47561</f>
        <v>112326</v>
      </c>
      <c r="P89" s="324">
        <f>421498+295715</f>
        <v>717213</v>
      </c>
      <c r="Q89" s="162">
        <f>144413+214823</f>
        <v>359236</v>
      </c>
      <c r="R89" s="165">
        <f>206675+151302</f>
        <v>357977</v>
      </c>
    </row>
    <row r="90" spans="2:20" x14ac:dyDescent="0.2">
      <c r="B90" s="405"/>
      <c r="C90" s="300" t="s">
        <v>41</v>
      </c>
      <c r="D90" s="235">
        <v>2730</v>
      </c>
      <c r="E90" s="231">
        <v>2548</v>
      </c>
      <c r="F90" s="232">
        <v>182</v>
      </c>
      <c r="G90" s="233">
        <v>5125</v>
      </c>
      <c r="H90" s="163">
        <v>4770</v>
      </c>
      <c r="I90" s="234">
        <v>445</v>
      </c>
      <c r="J90" s="315">
        <v>13668</v>
      </c>
      <c r="K90" s="166">
        <v>11921</v>
      </c>
      <c r="L90" s="316">
        <v>1747</v>
      </c>
      <c r="M90" s="233">
        <v>25962</v>
      </c>
      <c r="N90" s="163">
        <v>20018</v>
      </c>
      <c r="O90" s="234">
        <v>5944</v>
      </c>
      <c r="P90" s="324">
        <v>94004</v>
      </c>
      <c r="Q90" s="162">
        <v>51841</v>
      </c>
      <c r="R90" s="165">
        <v>42163</v>
      </c>
    </row>
    <row r="91" spans="2:20" x14ac:dyDescent="0.2">
      <c r="B91" s="405"/>
      <c r="C91" s="300" t="s">
        <v>45</v>
      </c>
      <c r="D91" s="359"/>
      <c r="E91" s="360"/>
      <c r="F91" s="361"/>
      <c r="G91" s="233"/>
      <c r="H91" s="163"/>
      <c r="I91" s="234"/>
      <c r="J91" s="315"/>
      <c r="K91" s="166"/>
      <c r="L91" s="316"/>
      <c r="M91" s="233"/>
      <c r="N91" s="163"/>
      <c r="O91" s="234"/>
      <c r="P91" s="324">
        <v>2136</v>
      </c>
      <c r="Q91" s="162">
        <v>1523</v>
      </c>
      <c r="R91" s="165">
        <v>613</v>
      </c>
    </row>
    <row r="92" spans="2:20" x14ac:dyDescent="0.2">
      <c r="B92" s="415" t="s">
        <v>16</v>
      </c>
      <c r="C92" s="301" t="s">
        <v>19</v>
      </c>
      <c r="D92" s="359"/>
      <c r="E92" s="360"/>
      <c r="F92" s="361"/>
      <c r="G92" s="406"/>
      <c r="H92" s="407"/>
      <c r="I92" s="408"/>
      <c r="J92" s="317">
        <v>19708</v>
      </c>
      <c r="K92" s="293">
        <v>2311</v>
      </c>
      <c r="L92" s="318">
        <v>17397</v>
      </c>
      <c r="M92" s="309">
        <v>43092</v>
      </c>
      <c r="N92" s="294">
        <v>4485</v>
      </c>
      <c r="O92" s="321">
        <v>38607</v>
      </c>
      <c r="P92" s="326"/>
      <c r="Q92" s="293"/>
      <c r="R92" s="295"/>
    </row>
    <row r="93" spans="2:20" x14ac:dyDescent="0.2">
      <c r="B93" s="415"/>
      <c r="C93" s="301" t="s">
        <v>20</v>
      </c>
      <c r="D93" s="359"/>
      <c r="E93" s="360"/>
      <c r="F93" s="361"/>
      <c r="G93" s="406"/>
      <c r="H93" s="407"/>
      <c r="I93" s="408"/>
      <c r="J93" s="317">
        <v>1091</v>
      </c>
      <c r="K93" s="293">
        <v>662</v>
      </c>
      <c r="L93" s="318">
        <v>429</v>
      </c>
      <c r="M93" s="309">
        <v>7150</v>
      </c>
      <c r="N93" s="294">
        <v>2833</v>
      </c>
      <c r="O93" s="321">
        <v>4317</v>
      </c>
      <c r="P93" s="326"/>
      <c r="Q93" s="293"/>
      <c r="R93" s="295"/>
    </row>
    <row r="94" spans="2:20" x14ac:dyDescent="0.2">
      <c r="B94" s="415"/>
      <c r="C94" s="301" t="s">
        <v>18</v>
      </c>
      <c r="D94" s="359"/>
      <c r="E94" s="360"/>
      <c r="F94" s="361"/>
      <c r="G94" s="406"/>
      <c r="H94" s="407"/>
      <c r="I94" s="408"/>
      <c r="J94" s="317">
        <v>367</v>
      </c>
      <c r="K94" s="293">
        <v>316</v>
      </c>
      <c r="L94" s="318">
        <v>51</v>
      </c>
      <c r="M94" s="309">
        <v>873</v>
      </c>
      <c r="N94" s="294">
        <v>613</v>
      </c>
      <c r="O94" s="321">
        <v>260</v>
      </c>
      <c r="P94" s="326"/>
      <c r="Q94" s="293"/>
      <c r="R94" s="295"/>
    </row>
    <row r="95" spans="2:20" x14ac:dyDescent="0.2">
      <c r="B95" s="415"/>
      <c r="C95" s="301" t="s">
        <v>21</v>
      </c>
      <c r="D95" s="359"/>
      <c r="E95" s="360"/>
      <c r="F95" s="361"/>
      <c r="G95" s="406"/>
      <c r="H95" s="407"/>
      <c r="I95" s="408"/>
      <c r="J95" s="317">
        <v>278</v>
      </c>
      <c r="K95" s="293">
        <v>124</v>
      </c>
      <c r="L95" s="318">
        <v>154</v>
      </c>
      <c r="M95" s="309">
        <v>1642</v>
      </c>
      <c r="N95" s="294">
        <v>601</v>
      </c>
      <c r="O95" s="321">
        <v>1041</v>
      </c>
      <c r="P95" s="326"/>
      <c r="Q95" s="293"/>
      <c r="R95" s="295"/>
    </row>
    <row r="96" spans="2:20" ht="17" thickBot="1" x14ac:dyDescent="0.25">
      <c r="B96" s="416"/>
      <c r="C96" s="302" t="s">
        <v>28</v>
      </c>
      <c r="D96" s="362"/>
      <c r="E96" s="363"/>
      <c r="F96" s="364"/>
      <c r="G96" s="409"/>
      <c r="H96" s="410"/>
      <c r="I96" s="411"/>
      <c r="J96" s="319">
        <v>118</v>
      </c>
      <c r="K96" s="296">
        <v>61</v>
      </c>
      <c r="L96" s="320">
        <v>57</v>
      </c>
      <c r="M96" s="310">
        <v>1040</v>
      </c>
      <c r="N96" s="297">
        <f>89+273</f>
        <v>362</v>
      </c>
      <c r="O96" s="322">
        <f>264+414</f>
        <v>678</v>
      </c>
      <c r="P96" s="327"/>
      <c r="Q96" s="296"/>
      <c r="R96" s="298"/>
    </row>
    <row r="97" spans="2:18" ht="17" thickTop="1" x14ac:dyDescent="0.2">
      <c r="G97" s="355"/>
    </row>
    <row r="98" spans="2:18" x14ac:dyDescent="0.2">
      <c r="G98" s="355"/>
      <c r="H98" s="1" t="s">
        <v>116</v>
      </c>
      <c r="I98" s="1" t="s">
        <v>117</v>
      </c>
    </row>
    <row r="99" spans="2:18" s="68" customFormat="1" x14ac:dyDescent="0.2">
      <c r="B99" s="101"/>
      <c r="C99" s="102" t="s">
        <v>84</v>
      </c>
      <c r="F99" s="68" t="s">
        <v>115</v>
      </c>
      <c r="G99" s="103">
        <f>G88/G84</f>
        <v>9.4639826011901407E-2</v>
      </c>
      <c r="H99" s="68">
        <f>H88/G88</f>
        <v>0.52010089154159278</v>
      </c>
      <c r="I99" s="68">
        <f>I88/G88</f>
        <v>0.47989910845840722</v>
      </c>
      <c r="J99" s="104"/>
      <c r="K99" s="104"/>
      <c r="L99" s="104"/>
      <c r="P99" s="104"/>
      <c r="Q99" s="104"/>
      <c r="R99" s="104"/>
    </row>
    <row r="100" spans="2:18" x14ac:dyDescent="0.2">
      <c r="F100" s="1" t="s">
        <v>118</v>
      </c>
      <c r="G100" s="103">
        <f>G89/G84</f>
        <v>1.4122588626014926E-2</v>
      </c>
      <c r="H100" s="68">
        <f>H89/G89</f>
        <v>0.58513237607524182</v>
      </c>
      <c r="I100" s="68">
        <f>I89/G89</f>
        <v>0.41486762392475818</v>
      </c>
    </row>
    <row r="101" spans="2:18" x14ac:dyDescent="0.2">
      <c r="F101" s="1" t="s">
        <v>119</v>
      </c>
      <c r="G101" s="355">
        <f>G90/G84</f>
        <v>2.4225413096471029E-3</v>
      </c>
      <c r="H101" s="68"/>
      <c r="I101" s="68"/>
    </row>
    <row r="102" spans="2:18" x14ac:dyDescent="0.2">
      <c r="G102" s="355"/>
      <c r="H102" s="68"/>
      <c r="I102" s="68"/>
    </row>
    <row r="103" spans="2:18" x14ac:dyDescent="0.2">
      <c r="G103" s="355"/>
    </row>
    <row r="104" spans="2:18" x14ac:dyDescent="0.2">
      <c r="G104" s="355"/>
    </row>
  </sheetData>
  <sortState xmlns:xlrd2="http://schemas.microsoft.com/office/spreadsheetml/2017/richdata2" ref="C17:R69">
    <sortCondition ref="C17:C69"/>
  </sortState>
  <mergeCells count="36">
    <mergeCell ref="P14:R14"/>
    <mergeCell ref="P2:R2"/>
    <mergeCell ref="B85:B91"/>
    <mergeCell ref="G92:I96"/>
    <mergeCell ref="G6:I7"/>
    <mergeCell ref="B92:B96"/>
    <mergeCell ref="P71:R71"/>
    <mergeCell ref="P82:R82"/>
    <mergeCell ref="M82:O82"/>
    <mergeCell ref="B82:C83"/>
    <mergeCell ref="D82:F82"/>
    <mergeCell ref="G82:I82"/>
    <mergeCell ref="J82:L82"/>
    <mergeCell ref="J71:L71"/>
    <mergeCell ref="M71:O71"/>
    <mergeCell ref="D2:F2"/>
    <mergeCell ref="G2:I2"/>
    <mergeCell ref="J14:L14"/>
    <mergeCell ref="M14:O14"/>
    <mergeCell ref="D14:F14"/>
    <mergeCell ref="G14:I14"/>
    <mergeCell ref="J2:L2"/>
    <mergeCell ref="M2:O2"/>
    <mergeCell ref="P73:R79"/>
    <mergeCell ref="B71:C72"/>
    <mergeCell ref="B73:B79"/>
    <mergeCell ref="D71:F71"/>
    <mergeCell ref="G71:I71"/>
    <mergeCell ref="D73:F79"/>
    <mergeCell ref="G75:I79"/>
    <mergeCell ref="J86:L87"/>
    <mergeCell ref="D91:F96"/>
    <mergeCell ref="M7:O7"/>
    <mergeCell ref="J7:L7"/>
    <mergeCell ref="B4:B11"/>
    <mergeCell ref="B14:C1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1695A-08EC-6544-A714-F1178AE79374}">
  <dimension ref="A1:V47"/>
  <sheetViews>
    <sheetView zoomScale="130" zoomScaleNormal="130" workbookViewId="0">
      <selection activeCell="K53" sqref="K53"/>
    </sheetView>
  </sheetViews>
  <sheetFormatPr baseColWidth="10" defaultRowHeight="16" x14ac:dyDescent="0.2"/>
  <cols>
    <col min="7" max="7" width="17" customWidth="1"/>
    <col min="8" max="22" width="7.83203125" customWidth="1"/>
  </cols>
  <sheetData>
    <row r="1" spans="1:17" ht="17" thickTop="1" x14ac:dyDescent="0.2">
      <c r="A1" s="373"/>
      <c r="B1" s="373"/>
      <c r="C1" s="384">
        <v>1940</v>
      </c>
      <c r="D1" s="384"/>
      <c r="E1" s="384"/>
      <c r="F1" s="399">
        <v>1950</v>
      </c>
      <c r="G1" s="385"/>
      <c r="H1" s="400"/>
      <c r="I1" s="384">
        <v>1960</v>
      </c>
      <c r="J1" s="384"/>
      <c r="K1" s="384"/>
      <c r="L1" s="399">
        <v>1970</v>
      </c>
      <c r="M1" s="385"/>
      <c r="N1" s="400"/>
      <c r="O1" s="384">
        <v>1980</v>
      </c>
      <c r="P1" s="384"/>
      <c r="Q1" s="384"/>
    </row>
    <row r="2" spans="1:17" ht="17" thickBot="1" x14ac:dyDescent="0.25">
      <c r="A2" s="374"/>
      <c r="B2" s="374"/>
      <c r="C2" s="217" t="s">
        <v>7</v>
      </c>
      <c r="D2" s="218" t="s">
        <v>8</v>
      </c>
      <c r="E2" s="218" t="s">
        <v>9</v>
      </c>
      <c r="F2" s="225" t="s">
        <v>7</v>
      </c>
      <c r="G2" s="220" t="s">
        <v>8</v>
      </c>
      <c r="H2" s="226" t="s">
        <v>9</v>
      </c>
      <c r="I2" s="217" t="s">
        <v>7</v>
      </c>
      <c r="J2" s="218" t="s">
        <v>8</v>
      </c>
      <c r="K2" s="218" t="s">
        <v>9</v>
      </c>
      <c r="L2" s="225" t="s">
        <v>7</v>
      </c>
      <c r="M2" s="220" t="s">
        <v>8</v>
      </c>
      <c r="N2" s="226" t="s">
        <v>9</v>
      </c>
      <c r="O2" s="217" t="s">
        <v>7</v>
      </c>
      <c r="P2" s="218" t="s">
        <v>8</v>
      </c>
      <c r="Q2" s="221" t="s">
        <v>9</v>
      </c>
    </row>
    <row r="3" spans="1:17" ht="37" thickTop="1" x14ac:dyDescent="0.2">
      <c r="A3" s="330" t="s">
        <v>29</v>
      </c>
      <c r="B3" s="222" t="s">
        <v>42</v>
      </c>
      <c r="C3" s="237">
        <v>106496</v>
      </c>
      <c r="D3" s="238">
        <v>96846</v>
      </c>
      <c r="E3" s="239">
        <v>9650</v>
      </c>
      <c r="F3" s="240">
        <v>158070</v>
      </c>
      <c r="G3" s="241">
        <v>144233</v>
      </c>
      <c r="H3" s="242">
        <v>13837</v>
      </c>
      <c r="I3" s="243">
        <v>287954</v>
      </c>
      <c r="J3" s="244">
        <v>246755</v>
      </c>
      <c r="K3" s="245">
        <v>41199</v>
      </c>
      <c r="L3" s="240">
        <v>541348</v>
      </c>
      <c r="M3" s="241">
        <v>402852</v>
      </c>
      <c r="N3" s="242">
        <v>138496</v>
      </c>
      <c r="O3" s="237">
        <v>1790000</v>
      </c>
      <c r="P3" s="238">
        <v>992189</v>
      </c>
      <c r="Q3" s="246">
        <v>794811</v>
      </c>
    </row>
    <row r="4" spans="1:17" s="68" customFormat="1" x14ac:dyDescent="0.2">
      <c r="D4" s="333">
        <f>D3/C3</f>
        <v>0.90938626802884615</v>
      </c>
      <c r="E4" s="333">
        <f>E3/C3</f>
        <v>9.0613731971153841E-2</v>
      </c>
      <c r="G4" s="68">
        <f>G3/F3</f>
        <v>0.91246283292212316</v>
      </c>
      <c r="H4" s="68">
        <f>H3/F3</f>
        <v>8.7537167077876885E-2</v>
      </c>
      <c r="J4" s="68">
        <f>J3/I3</f>
        <v>0.85692506442001148</v>
      </c>
      <c r="K4" s="68">
        <f>K3/I3</f>
        <v>0.14307493557998846</v>
      </c>
      <c r="M4" s="68">
        <f>M3/L3</f>
        <v>0.74416456696986044</v>
      </c>
      <c r="N4" s="68">
        <f>N3/L3</f>
        <v>0.25583543303013956</v>
      </c>
      <c r="P4" s="68">
        <f>P3/O3</f>
        <v>0.55429553072625704</v>
      </c>
      <c r="Q4" s="68">
        <f>Q3/O3</f>
        <v>0.44402849162011171</v>
      </c>
    </row>
    <row r="5" spans="1:17" s="68" customFormat="1" x14ac:dyDescent="0.2">
      <c r="C5" s="104" t="s">
        <v>112</v>
      </c>
      <c r="D5" s="334" t="s">
        <v>8</v>
      </c>
      <c r="E5" s="334" t="s">
        <v>9</v>
      </c>
    </row>
    <row r="6" spans="1:17" x14ac:dyDescent="0.2">
      <c r="C6" s="335">
        <v>1940</v>
      </c>
      <c r="D6" s="334">
        <v>0.90939999999999999</v>
      </c>
      <c r="E6" s="334">
        <v>9.06E-2</v>
      </c>
      <c r="F6" s="68"/>
    </row>
    <row r="7" spans="1:17" x14ac:dyDescent="0.2">
      <c r="C7" s="335">
        <v>1950</v>
      </c>
      <c r="D7" s="334">
        <v>0.91249999999999998</v>
      </c>
      <c r="E7" s="334">
        <v>8.7499999999999994E-2</v>
      </c>
      <c r="F7" s="68"/>
    </row>
    <row r="8" spans="1:17" x14ac:dyDescent="0.2">
      <c r="C8" s="335">
        <v>1960</v>
      </c>
      <c r="D8" s="334">
        <v>0.8569</v>
      </c>
      <c r="E8" s="334">
        <v>0.1431</v>
      </c>
      <c r="F8" s="68"/>
    </row>
    <row r="9" spans="1:17" x14ac:dyDescent="0.2">
      <c r="C9" s="335">
        <v>1970</v>
      </c>
      <c r="D9" s="334">
        <v>0.74419999999999997</v>
      </c>
      <c r="E9" s="334">
        <v>0.25580000000000003</v>
      </c>
      <c r="F9" s="68"/>
    </row>
    <row r="10" spans="1:17" x14ac:dyDescent="0.2">
      <c r="C10" s="335">
        <v>1980</v>
      </c>
      <c r="D10" s="334">
        <v>0.55430000000000001</v>
      </c>
      <c r="E10" s="334">
        <v>0.44800000000000001</v>
      </c>
      <c r="F10" s="68"/>
    </row>
    <row r="42" spans="6:22" ht="17" thickBot="1" x14ac:dyDescent="0.25"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</row>
    <row r="43" spans="6:22" ht="18" thickTop="1" thickBot="1" x14ac:dyDescent="0.25">
      <c r="F43" s="429" t="s">
        <v>111</v>
      </c>
      <c r="G43" s="430"/>
      <c r="H43" s="420">
        <v>1940</v>
      </c>
      <c r="I43" s="421"/>
      <c r="J43" s="422"/>
      <c r="K43" s="423">
        <v>1950</v>
      </c>
      <c r="L43" s="421"/>
      <c r="M43" s="424"/>
      <c r="N43" s="420">
        <v>1960</v>
      </c>
      <c r="O43" s="421"/>
      <c r="P43" s="422"/>
      <c r="Q43" s="423">
        <v>1970</v>
      </c>
      <c r="R43" s="421"/>
      <c r="S43" s="424"/>
      <c r="T43" s="420">
        <v>1980</v>
      </c>
      <c r="U43" s="421"/>
      <c r="V43" s="424"/>
    </row>
    <row r="44" spans="6:22" ht="17" thickBot="1" x14ac:dyDescent="0.25">
      <c r="F44" s="431"/>
      <c r="G44" s="432"/>
      <c r="H44" s="350" t="s">
        <v>7</v>
      </c>
      <c r="I44" s="351" t="s">
        <v>8</v>
      </c>
      <c r="J44" s="352" t="s">
        <v>9</v>
      </c>
      <c r="K44" s="353" t="s">
        <v>7</v>
      </c>
      <c r="L44" s="351" t="s">
        <v>8</v>
      </c>
      <c r="M44" s="354" t="s">
        <v>9</v>
      </c>
      <c r="N44" s="350" t="s">
        <v>7</v>
      </c>
      <c r="O44" s="351" t="s">
        <v>8</v>
      </c>
      <c r="P44" s="352" t="s">
        <v>9</v>
      </c>
      <c r="Q44" s="353" t="s">
        <v>7</v>
      </c>
      <c r="R44" s="351" t="s">
        <v>8</v>
      </c>
      <c r="S44" s="354" t="s">
        <v>9</v>
      </c>
      <c r="T44" s="350" t="s">
        <v>7</v>
      </c>
      <c r="U44" s="351" t="s">
        <v>8</v>
      </c>
      <c r="V44" s="354" t="s">
        <v>9</v>
      </c>
    </row>
    <row r="45" spans="6:22" x14ac:dyDescent="0.2">
      <c r="F45" s="425" t="s">
        <v>114</v>
      </c>
      <c r="G45" s="426"/>
      <c r="H45" s="337">
        <v>2730</v>
      </c>
      <c r="I45" s="338">
        <v>2548</v>
      </c>
      <c r="J45" s="345">
        <v>182</v>
      </c>
      <c r="K45" s="339">
        <v>5125</v>
      </c>
      <c r="L45" s="338">
        <v>4770</v>
      </c>
      <c r="M45" s="348">
        <v>445</v>
      </c>
      <c r="N45" s="340">
        <v>13668</v>
      </c>
      <c r="O45" s="341">
        <v>11921</v>
      </c>
      <c r="P45" s="347">
        <v>1747</v>
      </c>
      <c r="Q45" s="339">
        <v>25962</v>
      </c>
      <c r="R45" s="338">
        <v>20018</v>
      </c>
      <c r="S45" s="348">
        <v>5944</v>
      </c>
      <c r="T45" s="337">
        <v>94004</v>
      </c>
      <c r="U45" s="338">
        <v>51841</v>
      </c>
      <c r="V45" s="348">
        <v>42163</v>
      </c>
    </row>
    <row r="46" spans="6:22" s="333" customFormat="1" ht="17" thickBot="1" x14ac:dyDescent="0.25">
      <c r="F46" s="427" t="s">
        <v>113</v>
      </c>
      <c r="G46" s="428"/>
      <c r="H46" s="342"/>
      <c r="I46" s="343">
        <f>I45/H45</f>
        <v>0.93333333333333335</v>
      </c>
      <c r="J46" s="346">
        <f>J45/H45</f>
        <v>6.6666666666666666E-2</v>
      </c>
      <c r="K46" s="344"/>
      <c r="L46" s="343">
        <f>L45/K45</f>
        <v>0.93073170731707322</v>
      </c>
      <c r="M46" s="349">
        <f>M45/K45</f>
        <v>8.6829268292682921E-2</v>
      </c>
      <c r="N46" s="342"/>
      <c r="O46" s="343">
        <f>O45/N45</f>
        <v>0.87218320163886454</v>
      </c>
      <c r="P46" s="346">
        <f>P45/N45</f>
        <v>0.12781679836113549</v>
      </c>
      <c r="Q46" s="344"/>
      <c r="R46" s="343">
        <f>R45/Q45</f>
        <v>0.77104999614821668</v>
      </c>
      <c r="S46" s="349">
        <f>S45/Q45</f>
        <v>0.22895000385178338</v>
      </c>
      <c r="T46" s="342"/>
      <c r="U46" s="343">
        <f>U45/T45</f>
        <v>0.55147653291349308</v>
      </c>
      <c r="V46" s="349">
        <f>V45/T45</f>
        <v>0.44852346708650698</v>
      </c>
    </row>
    <row r="47" spans="6:22" ht="17" thickTop="1" x14ac:dyDescent="0.2"/>
  </sheetData>
  <mergeCells count="14">
    <mergeCell ref="F45:G45"/>
    <mergeCell ref="F46:G46"/>
    <mergeCell ref="F43:G44"/>
    <mergeCell ref="H43:J43"/>
    <mergeCell ref="K43:M43"/>
    <mergeCell ref="N43:P43"/>
    <mergeCell ref="Q43:S43"/>
    <mergeCell ref="T43:V43"/>
    <mergeCell ref="A1:B2"/>
    <mergeCell ref="C1:E1"/>
    <mergeCell ref="F1:H1"/>
    <mergeCell ref="I1:K1"/>
    <mergeCell ref="L1:N1"/>
    <mergeCell ref="O1:Q1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3F88-AF26-B443-B4A2-66D71E5B24B0}">
  <dimension ref="A2:R44"/>
  <sheetViews>
    <sheetView tabSelected="1" topLeftCell="A6" zoomScale="177" zoomScaleNormal="177" workbookViewId="0">
      <selection activeCell="N22" sqref="N22"/>
    </sheetView>
  </sheetViews>
  <sheetFormatPr baseColWidth="10" defaultRowHeight="16" x14ac:dyDescent="0.2"/>
  <cols>
    <col min="2" max="2" width="22" bestFit="1" customWidth="1"/>
    <col min="3" max="5" width="8.83203125" bestFit="1" customWidth="1"/>
    <col min="6" max="6" width="11.1640625" bestFit="1" customWidth="1"/>
    <col min="7" max="14" width="8.83203125" bestFit="1" customWidth="1"/>
    <col min="15" max="15" width="9.6640625" bestFit="1" customWidth="1"/>
    <col min="16" max="17" width="8.83203125" bestFit="1" customWidth="1"/>
  </cols>
  <sheetData>
    <row r="2" spans="2:18" ht="17" thickBot="1" x14ac:dyDescent="0.2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2:18" x14ac:dyDescent="0.2">
      <c r="B3" s="454"/>
      <c r="C3" s="463">
        <v>1940</v>
      </c>
      <c r="D3" s="462"/>
      <c r="E3" s="464"/>
      <c r="F3" s="463">
        <v>1950</v>
      </c>
      <c r="G3" s="462"/>
      <c r="H3" s="464"/>
      <c r="I3" s="463">
        <v>1960</v>
      </c>
      <c r="J3" s="462"/>
      <c r="K3" s="464"/>
      <c r="L3" s="463">
        <v>1970</v>
      </c>
      <c r="M3" s="462"/>
      <c r="N3" s="464"/>
      <c r="O3" s="462">
        <v>1980</v>
      </c>
      <c r="P3" s="462"/>
      <c r="Q3" s="462"/>
    </row>
    <row r="4" spans="2:18" x14ac:dyDescent="0.2">
      <c r="B4" s="455"/>
      <c r="C4" s="52" t="s">
        <v>7</v>
      </c>
      <c r="D4" s="53" t="s">
        <v>8</v>
      </c>
      <c r="E4" s="54" t="s">
        <v>9</v>
      </c>
      <c r="F4" s="52" t="s">
        <v>7</v>
      </c>
      <c r="G4" s="53" t="s">
        <v>8</v>
      </c>
      <c r="H4" s="54" t="s">
        <v>9</v>
      </c>
      <c r="I4" s="55" t="s">
        <v>7</v>
      </c>
      <c r="J4" s="56" t="s">
        <v>8</v>
      </c>
      <c r="K4" s="57" t="s">
        <v>9</v>
      </c>
      <c r="L4" s="55" t="s">
        <v>7</v>
      </c>
      <c r="M4" s="56" t="s">
        <v>8</v>
      </c>
      <c r="N4" s="57" t="s">
        <v>9</v>
      </c>
      <c r="O4" s="56" t="s">
        <v>7</v>
      </c>
      <c r="P4" s="56" t="s">
        <v>8</v>
      </c>
      <c r="Q4" s="56" t="s">
        <v>9</v>
      </c>
    </row>
    <row r="5" spans="2:18" ht="18" customHeight="1" x14ac:dyDescent="0.2">
      <c r="B5" s="46" t="s">
        <v>78</v>
      </c>
      <c r="C5" s="58">
        <v>41236315</v>
      </c>
      <c r="D5" s="59">
        <v>20614088</v>
      </c>
      <c r="E5" s="60">
        <v>20622227</v>
      </c>
      <c r="F5" s="58">
        <v>51944397</v>
      </c>
      <c r="G5" s="59">
        <v>25885001</v>
      </c>
      <c r="H5" s="60">
        <v>26059396</v>
      </c>
      <c r="I5" s="58">
        <v>70191370</v>
      </c>
      <c r="J5" s="59">
        <v>35059546</v>
      </c>
      <c r="K5" s="60">
        <v>35131824</v>
      </c>
      <c r="L5" s="58">
        <v>92341556</v>
      </c>
      <c r="M5" s="59">
        <v>45754659</v>
      </c>
      <c r="N5" s="60">
        <v>46586897</v>
      </c>
      <c r="O5" s="61">
        <v>119002706</v>
      </c>
      <c r="P5" s="59">
        <v>59123361</v>
      </c>
      <c r="Q5" s="59">
        <v>59879345</v>
      </c>
      <c r="R5" s="19"/>
    </row>
    <row r="6" spans="2:18" ht="18" customHeight="1" x14ac:dyDescent="0.2">
      <c r="B6" s="49" t="s">
        <v>76</v>
      </c>
      <c r="C6" s="62">
        <v>21295490</v>
      </c>
      <c r="D6" s="63">
        <v>9908255</v>
      </c>
      <c r="E6" s="64">
        <v>11387235</v>
      </c>
      <c r="F6" s="62">
        <v>24907596</v>
      </c>
      <c r="G6" s="63">
        <v>11645573</v>
      </c>
      <c r="H6" s="64">
        <v>13262023</v>
      </c>
      <c r="I6" s="62">
        <v>27578971</v>
      </c>
      <c r="J6" s="63">
        <v>12978840</v>
      </c>
      <c r="K6" s="64">
        <v>14600131</v>
      </c>
      <c r="L6" s="62">
        <v>30718597</v>
      </c>
      <c r="M6" s="63">
        <v>14592133</v>
      </c>
      <c r="N6" s="64">
        <v>16126464</v>
      </c>
      <c r="O6" s="65">
        <v>32731347</v>
      </c>
      <c r="P6" s="63">
        <v>15900859</v>
      </c>
      <c r="Q6" s="63">
        <v>16830488</v>
      </c>
    </row>
    <row r="7" spans="2:18" ht="18" customHeight="1" x14ac:dyDescent="0.2">
      <c r="B7" s="49" t="s">
        <v>77</v>
      </c>
      <c r="C7" s="62">
        <v>40294</v>
      </c>
      <c r="D7" s="63">
        <v>32655</v>
      </c>
      <c r="E7" s="64">
        <v>7639</v>
      </c>
      <c r="F7" s="439" t="s">
        <v>17</v>
      </c>
      <c r="G7" s="440"/>
      <c r="H7" s="441"/>
      <c r="I7" s="62">
        <v>56970</v>
      </c>
      <c r="J7" s="63">
        <v>42644</v>
      </c>
      <c r="K7" s="64">
        <v>14326</v>
      </c>
      <c r="L7" s="62">
        <v>607688</v>
      </c>
      <c r="M7" s="63">
        <v>349668</v>
      </c>
      <c r="N7" s="64">
        <v>258020</v>
      </c>
      <c r="O7" s="65">
        <v>1325808</v>
      </c>
      <c r="P7" s="63">
        <v>673633</v>
      </c>
      <c r="Q7" s="63">
        <v>652175</v>
      </c>
    </row>
    <row r="8" spans="2:18" ht="18" customHeight="1" thickBot="1" x14ac:dyDescent="0.25">
      <c r="B8" s="51" t="s">
        <v>79</v>
      </c>
      <c r="C8" s="456" t="s">
        <v>17</v>
      </c>
      <c r="D8" s="457"/>
      <c r="E8" s="458"/>
      <c r="F8" s="459" t="s">
        <v>17</v>
      </c>
      <c r="G8" s="460"/>
      <c r="H8" s="461"/>
      <c r="I8" s="456" t="s">
        <v>17</v>
      </c>
      <c r="J8" s="457"/>
      <c r="K8" s="458"/>
      <c r="L8" s="477" t="s">
        <v>17</v>
      </c>
      <c r="M8" s="478"/>
      <c r="N8" s="479"/>
      <c r="O8" s="480">
        <v>36398</v>
      </c>
      <c r="P8" s="481">
        <v>19662</v>
      </c>
      <c r="Q8" s="481">
        <v>16736</v>
      </c>
    </row>
    <row r="9" spans="2:18" ht="17" thickBot="1" x14ac:dyDescent="0.25">
      <c r="L9" s="483"/>
      <c r="M9" s="483"/>
      <c r="N9" s="483"/>
      <c r="O9" s="483"/>
      <c r="P9" s="483"/>
      <c r="Q9" s="483"/>
      <c r="R9" s="483"/>
    </row>
    <row r="10" spans="2:18" ht="17" thickBot="1" x14ac:dyDescent="0.25">
      <c r="B10" s="494"/>
      <c r="C10" s="499">
        <v>1940</v>
      </c>
      <c r="D10" s="500"/>
      <c r="E10" s="501"/>
      <c r="F10" s="502">
        <v>1950</v>
      </c>
      <c r="G10" s="500"/>
      <c r="H10" s="501"/>
      <c r="I10" s="502">
        <v>1960</v>
      </c>
      <c r="J10" s="500"/>
      <c r="K10" s="500"/>
      <c r="L10" s="484"/>
      <c r="M10" s="484"/>
      <c r="N10" s="484"/>
      <c r="O10" s="484"/>
      <c r="P10" s="484"/>
      <c r="Q10" s="484"/>
      <c r="R10" s="483"/>
    </row>
    <row r="11" spans="2:18" x14ac:dyDescent="0.2">
      <c r="B11" s="455"/>
      <c r="C11" s="495" t="s">
        <v>7</v>
      </c>
      <c r="D11" s="496" t="s">
        <v>8</v>
      </c>
      <c r="E11" s="497" t="s">
        <v>9</v>
      </c>
      <c r="F11" s="495" t="s">
        <v>7</v>
      </c>
      <c r="G11" s="496" t="s">
        <v>8</v>
      </c>
      <c r="H11" s="497" t="s">
        <v>9</v>
      </c>
      <c r="I11" s="498" t="s">
        <v>7</v>
      </c>
      <c r="J11" s="482" t="s">
        <v>8</v>
      </c>
      <c r="K11" s="482" t="s">
        <v>9</v>
      </c>
      <c r="L11" s="485"/>
      <c r="M11" s="485"/>
      <c r="N11" s="485"/>
      <c r="O11" s="485"/>
      <c r="P11" s="485"/>
      <c r="Q11" s="485"/>
      <c r="R11" s="483"/>
    </row>
    <row r="12" spans="2:18" ht="18" customHeight="1" x14ac:dyDescent="0.2">
      <c r="B12" s="46" t="s">
        <v>78</v>
      </c>
      <c r="C12" s="58">
        <v>41236315</v>
      </c>
      <c r="D12" s="59">
        <v>20614088</v>
      </c>
      <c r="E12" s="60">
        <v>20622227</v>
      </c>
      <c r="F12" s="58">
        <v>51944397</v>
      </c>
      <c r="G12" s="59">
        <v>25885001</v>
      </c>
      <c r="H12" s="60">
        <v>26059396</v>
      </c>
      <c r="I12" s="58">
        <v>70191370</v>
      </c>
      <c r="J12" s="59">
        <v>35059546</v>
      </c>
      <c r="K12" s="59">
        <v>35131824</v>
      </c>
      <c r="L12" s="486"/>
      <c r="M12" s="487"/>
      <c r="N12" s="487"/>
      <c r="O12" s="486"/>
      <c r="P12" s="487"/>
      <c r="Q12" s="487"/>
      <c r="R12" s="488"/>
    </row>
    <row r="13" spans="2:18" ht="18" customHeight="1" x14ac:dyDescent="0.2">
      <c r="B13" s="49" t="s">
        <v>76</v>
      </c>
      <c r="C13" s="62">
        <v>21295490</v>
      </c>
      <c r="D13" s="63">
        <v>9908255</v>
      </c>
      <c r="E13" s="64">
        <v>11387235</v>
      </c>
      <c r="F13" s="62">
        <v>24907596</v>
      </c>
      <c r="G13" s="63">
        <v>11645573</v>
      </c>
      <c r="H13" s="64">
        <v>13262023</v>
      </c>
      <c r="I13" s="62">
        <v>27578971</v>
      </c>
      <c r="J13" s="63">
        <v>12978840</v>
      </c>
      <c r="K13" s="476">
        <v>14600131</v>
      </c>
      <c r="L13" s="489"/>
      <c r="M13" s="490"/>
      <c r="N13" s="490"/>
      <c r="O13" s="489"/>
      <c r="P13" s="490"/>
      <c r="Q13" s="490"/>
      <c r="R13" s="483"/>
    </row>
    <row r="14" spans="2:18" ht="18" customHeight="1" x14ac:dyDescent="0.2">
      <c r="B14" s="49" t="s">
        <v>77</v>
      </c>
      <c r="C14" s="62">
        <v>40294</v>
      </c>
      <c r="D14" s="63">
        <v>32655</v>
      </c>
      <c r="E14" s="64">
        <v>7639</v>
      </c>
      <c r="F14" s="439" t="s">
        <v>17</v>
      </c>
      <c r="G14" s="440"/>
      <c r="H14" s="441"/>
      <c r="I14" s="62">
        <v>56970</v>
      </c>
      <c r="J14" s="63">
        <v>42644</v>
      </c>
      <c r="K14" s="476">
        <v>14326</v>
      </c>
      <c r="L14" s="489"/>
      <c r="M14" s="490"/>
      <c r="N14" s="490"/>
      <c r="O14" s="489"/>
      <c r="P14" s="490"/>
      <c r="Q14" s="490"/>
      <c r="R14" s="483"/>
    </row>
    <row r="15" spans="2:18" ht="18" customHeight="1" thickBot="1" x14ac:dyDescent="0.25">
      <c r="B15" s="51"/>
      <c r="C15" s="456"/>
      <c r="D15" s="457"/>
      <c r="E15" s="458"/>
      <c r="F15" s="459"/>
      <c r="G15" s="460"/>
      <c r="H15" s="461"/>
      <c r="I15" s="456"/>
      <c r="J15" s="457"/>
      <c r="K15" s="457"/>
      <c r="L15" s="491"/>
      <c r="M15" s="491"/>
      <c r="N15" s="491"/>
      <c r="O15" s="492"/>
      <c r="P15" s="493"/>
      <c r="Q15" s="493"/>
      <c r="R15" s="483"/>
    </row>
    <row r="16" spans="2:18" x14ac:dyDescent="0.2">
      <c r="C16" s="473">
        <v>1970</v>
      </c>
      <c r="D16" s="474"/>
      <c r="E16" s="475"/>
      <c r="F16" s="474">
        <v>1980</v>
      </c>
      <c r="G16" s="474"/>
      <c r="H16" s="474"/>
    </row>
    <row r="17" spans="1:17" x14ac:dyDescent="0.2">
      <c r="C17" s="55" t="s">
        <v>7</v>
      </c>
      <c r="D17" s="56" t="s">
        <v>8</v>
      </c>
      <c r="E17" s="57" t="s">
        <v>9</v>
      </c>
      <c r="F17" s="56" t="s">
        <v>7</v>
      </c>
      <c r="G17" s="56" t="s">
        <v>8</v>
      </c>
      <c r="H17" s="56" t="s">
        <v>9</v>
      </c>
    </row>
    <row r="18" spans="1:17" x14ac:dyDescent="0.2">
      <c r="B18" s="46" t="s">
        <v>78</v>
      </c>
      <c r="C18" s="58">
        <v>92341556</v>
      </c>
      <c r="D18" s="59">
        <v>45754659</v>
      </c>
      <c r="E18" s="60">
        <v>46586897</v>
      </c>
      <c r="F18" s="61">
        <v>119002706</v>
      </c>
      <c r="G18" s="59">
        <v>59123361</v>
      </c>
      <c r="H18" s="59">
        <v>59879345</v>
      </c>
    </row>
    <row r="19" spans="1:17" x14ac:dyDescent="0.2">
      <c r="B19" s="49" t="s">
        <v>76</v>
      </c>
      <c r="C19" s="62">
        <v>30718597</v>
      </c>
      <c r="D19" s="63">
        <v>14592133</v>
      </c>
      <c r="E19" s="64">
        <v>16126464</v>
      </c>
      <c r="F19" s="65">
        <v>32731347</v>
      </c>
      <c r="G19" s="63">
        <v>15900859</v>
      </c>
      <c r="H19" s="63">
        <v>16830488</v>
      </c>
    </row>
    <row r="20" spans="1:17" x14ac:dyDescent="0.2">
      <c r="B20" s="49" t="s">
        <v>77</v>
      </c>
      <c r="C20" s="62">
        <v>607688</v>
      </c>
      <c r="D20" s="63">
        <v>349668</v>
      </c>
      <c r="E20" s="64">
        <v>258020</v>
      </c>
      <c r="F20" s="65">
        <v>1325808</v>
      </c>
      <c r="G20" s="63">
        <v>673633</v>
      </c>
      <c r="H20" s="63">
        <v>652175</v>
      </c>
    </row>
    <row r="21" spans="1:17" ht="17" thickBot="1" x14ac:dyDescent="0.25">
      <c r="C21" s="456"/>
      <c r="D21" s="457"/>
      <c r="E21" s="458"/>
      <c r="F21" s="66"/>
      <c r="G21" s="67"/>
      <c r="H21" s="67"/>
    </row>
    <row r="25" spans="1:17" s="110" customFormat="1" x14ac:dyDescent="0.2">
      <c r="B25" s="110" t="s">
        <v>80</v>
      </c>
      <c r="C25" s="111">
        <f>C6/C5</f>
        <v>0.51642563114575102</v>
      </c>
      <c r="F25" s="111">
        <f t="shared" ref="F25:O25" si="0">F6/F5</f>
        <v>0.47950495989009173</v>
      </c>
      <c r="I25" s="111">
        <f t="shared" si="0"/>
        <v>0.39291113708138192</v>
      </c>
      <c r="L25" s="111">
        <f t="shared" si="0"/>
        <v>0.33266276128160543</v>
      </c>
      <c r="O25" s="111">
        <f t="shared" si="0"/>
        <v>0.27504708170249509</v>
      </c>
    </row>
    <row r="26" spans="1:17" s="112" customFormat="1" x14ac:dyDescent="0.2">
      <c r="B26" s="112" t="s">
        <v>77</v>
      </c>
      <c r="C26" s="113">
        <f>C7/C5</f>
        <v>9.771484188148237E-4</v>
      </c>
      <c r="I26" s="113">
        <f>I7/I5</f>
        <v>8.1163823985769192E-4</v>
      </c>
      <c r="L26" s="113">
        <f>L7/L5</f>
        <v>6.5808724297433327E-3</v>
      </c>
      <c r="O26" s="113">
        <f>O7/O5</f>
        <v>1.1140990356975579E-2</v>
      </c>
    </row>
    <row r="28" spans="1:17" ht="18" customHeight="1" x14ac:dyDescent="0.2">
      <c r="A28" t="s">
        <v>85</v>
      </c>
      <c r="B28" s="49" t="s">
        <v>77</v>
      </c>
      <c r="C28" s="62">
        <v>40294</v>
      </c>
      <c r="D28" s="63">
        <v>32655</v>
      </c>
      <c r="E28" s="64">
        <v>7639</v>
      </c>
      <c r="F28" s="439" t="s">
        <v>17</v>
      </c>
      <c r="G28" s="440"/>
      <c r="H28" s="441"/>
      <c r="I28" s="62">
        <v>56970</v>
      </c>
      <c r="J28" s="63">
        <v>42644</v>
      </c>
      <c r="K28" s="64">
        <v>14326</v>
      </c>
      <c r="L28" s="62">
        <v>607688</v>
      </c>
      <c r="M28" s="63">
        <v>349668</v>
      </c>
      <c r="N28" s="64">
        <v>258020</v>
      </c>
      <c r="O28" s="65">
        <v>1325808</v>
      </c>
      <c r="P28" s="63">
        <v>673633</v>
      </c>
      <c r="Q28" s="63">
        <v>652175</v>
      </c>
    </row>
    <row r="29" spans="1:17" s="68" customFormat="1" x14ac:dyDescent="0.2">
      <c r="E29" s="69">
        <f>E28/C28</f>
        <v>0.18958157542065815</v>
      </c>
      <c r="K29" s="69">
        <f>K28/I28</f>
        <v>0.25146568369317185</v>
      </c>
      <c r="N29" s="69">
        <f>N28/L28</f>
        <v>0.42459288319005806</v>
      </c>
      <c r="Q29" s="69">
        <f>Q28/O28</f>
        <v>0.49190757636098137</v>
      </c>
    </row>
    <row r="34" spans="2:18" ht="17" thickBot="1" x14ac:dyDescent="0.25"/>
    <row r="35" spans="2:18" ht="39" customHeight="1" x14ac:dyDescent="0.2">
      <c r="B35" s="442" t="s">
        <v>83</v>
      </c>
      <c r="C35" s="443"/>
      <c r="D35" s="446">
        <v>1940</v>
      </c>
      <c r="E35" s="447"/>
      <c r="F35" s="448"/>
      <c r="G35" s="449">
        <v>1950</v>
      </c>
      <c r="H35" s="450"/>
      <c r="I35" s="451"/>
      <c r="J35" s="433">
        <v>1960</v>
      </c>
      <c r="K35" s="434"/>
      <c r="L35" s="452"/>
      <c r="M35" s="449">
        <v>1970</v>
      </c>
      <c r="N35" s="450"/>
      <c r="O35" s="453"/>
      <c r="P35" s="433">
        <v>1980</v>
      </c>
      <c r="Q35" s="434"/>
      <c r="R35" s="435"/>
    </row>
    <row r="36" spans="2:18" ht="25" customHeight="1" x14ac:dyDescent="0.2">
      <c r="B36" s="444"/>
      <c r="C36" s="445"/>
      <c r="D36" s="89" t="s">
        <v>7</v>
      </c>
      <c r="E36" s="90" t="s">
        <v>8</v>
      </c>
      <c r="F36" s="91" t="s">
        <v>9</v>
      </c>
      <c r="G36" s="27" t="s">
        <v>7</v>
      </c>
      <c r="H36" s="6" t="s">
        <v>8</v>
      </c>
      <c r="I36" s="7" t="s">
        <v>9</v>
      </c>
      <c r="J36" s="20" t="s">
        <v>7</v>
      </c>
      <c r="K36" s="21" t="s">
        <v>8</v>
      </c>
      <c r="L36" s="35" t="s">
        <v>9</v>
      </c>
      <c r="M36" s="33" t="s">
        <v>7</v>
      </c>
      <c r="N36" s="34" t="s">
        <v>8</v>
      </c>
      <c r="O36" s="42" t="s">
        <v>9</v>
      </c>
      <c r="P36" s="44" t="s">
        <v>7</v>
      </c>
      <c r="Q36" s="43" t="s">
        <v>8</v>
      </c>
      <c r="R36" s="45" t="s">
        <v>9</v>
      </c>
    </row>
    <row r="37" spans="2:18" ht="17" thickBot="1" x14ac:dyDescent="0.25">
      <c r="B37" s="29"/>
      <c r="C37" s="81" t="s">
        <v>37</v>
      </c>
      <c r="D37" s="92">
        <v>1236276</v>
      </c>
      <c r="E37" s="93">
        <v>633431</v>
      </c>
      <c r="F37" s="94">
        <v>602845</v>
      </c>
      <c r="G37" s="47">
        <v>2115547</v>
      </c>
      <c r="H37" s="10">
        <v>1091320</v>
      </c>
      <c r="I37" s="48">
        <v>1024227</v>
      </c>
      <c r="J37" s="25">
        <v>4263721</v>
      </c>
      <c r="K37" s="26">
        <v>2211922</v>
      </c>
      <c r="L37" s="82">
        <v>2051799</v>
      </c>
      <c r="M37" s="47">
        <v>6865928</v>
      </c>
      <c r="N37" s="10">
        <v>3501342</v>
      </c>
      <c r="O37" s="41">
        <v>3364586</v>
      </c>
      <c r="P37" s="25">
        <v>7629392</v>
      </c>
      <c r="Q37" s="26">
        <v>3850657</v>
      </c>
      <c r="R37" s="24">
        <v>3778735</v>
      </c>
    </row>
    <row r="38" spans="2:18" x14ac:dyDescent="0.2">
      <c r="C38" s="31" t="s">
        <v>44</v>
      </c>
      <c r="D38" s="98"/>
      <c r="E38" s="99"/>
      <c r="F38" s="100"/>
      <c r="G38" s="12">
        <v>8064</v>
      </c>
      <c r="H38" s="8">
        <f>866+675+406+202+60+4770+63+134</f>
        <v>7176</v>
      </c>
      <c r="I38" s="14">
        <f>136+92+29+8+5+445+16+157</f>
        <v>888</v>
      </c>
      <c r="J38" s="436" t="s">
        <v>17</v>
      </c>
      <c r="K38" s="437"/>
      <c r="L38" s="438"/>
      <c r="M38" s="12">
        <v>27020</v>
      </c>
      <c r="N38" s="9">
        <v>15634</v>
      </c>
      <c r="O38" s="13">
        <v>11386</v>
      </c>
      <c r="P38" s="22">
        <v>69191</v>
      </c>
      <c r="Q38" s="23">
        <v>35507</v>
      </c>
      <c r="R38" s="80">
        <v>33684</v>
      </c>
    </row>
    <row r="39" spans="2:18" s="68" customFormat="1" x14ac:dyDescent="0.2">
      <c r="B39" s="68" t="s">
        <v>86</v>
      </c>
      <c r="G39" s="68">
        <f>G38/G37</f>
        <v>3.8117801211696076E-3</v>
      </c>
      <c r="M39" s="68">
        <f>M38/M37</f>
        <v>3.9353747956576302E-3</v>
      </c>
      <c r="P39" s="68">
        <f>P38/P37</f>
        <v>9.0690057608784555E-3</v>
      </c>
    </row>
    <row r="40" spans="2:18" s="68" customFormat="1" x14ac:dyDescent="0.2">
      <c r="B40" s="68" t="s">
        <v>86</v>
      </c>
      <c r="I40" s="68">
        <f>I38/G38</f>
        <v>0.11011904761904762</v>
      </c>
      <c r="O40" s="68">
        <f>O38/M38</f>
        <v>0.42139156180606957</v>
      </c>
      <c r="R40" s="68">
        <f>R38/P38</f>
        <v>0.48682632134237114</v>
      </c>
    </row>
    <row r="41" spans="2:18" s="68" customFormat="1" x14ac:dyDescent="0.2"/>
    <row r="42" spans="2:18" ht="17" thickBot="1" x14ac:dyDescent="0.25">
      <c r="G42">
        <v>1950</v>
      </c>
      <c r="M42">
        <v>1970</v>
      </c>
      <c r="P42">
        <v>1980</v>
      </c>
    </row>
    <row r="43" spans="2:18" s="1" customFormat="1" ht="17" customHeight="1" thickBot="1" x14ac:dyDescent="0.25">
      <c r="B43"/>
      <c r="C43" s="11" t="s">
        <v>10</v>
      </c>
      <c r="D43" s="95">
        <v>589275</v>
      </c>
      <c r="E43" s="96">
        <v>270571</v>
      </c>
      <c r="F43" s="97">
        <v>318704</v>
      </c>
      <c r="G43" s="28">
        <v>945237</v>
      </c>
      <c r="H43" s="16">
        <v>438626</v>
      </c>
      <c r="I43" s="17">
        <v>506611</v>
      </c>
      <c r="J43" s="83">
        <v>1541375</v>
      </c>
      <c r="K43" s="84">
        <v>721061</v>
      </c>
      <c r="L43" s="85">
        <v>820314</v>
      </c>
      <c r="M43" s="86">
        <v>2101003</v>
      </c>
      <c r="N43" s="16">
        <v>976438</v>
      </c>
      <c r="O43" s="87">
        <v>1124565</v>
      </c>
      <c r="P43" s="83">
        <v>1698985</v>
      </c>
      <c r="Q43" s="88">
        <v>780674</v>
      </c>
      <c r="R43" s="79">
        <v>918311</v>
      </c>
    </row>
    <row r="44" spans="2:18" s="110" customFormat="1" x14ac:dyDescent="0.2">
      <c r="D44" s="110">
        <f>D43/D37</f>
        <v>0.47665327159954574</v>
      </c>
      <c r="G44" s="110">
        <f>G43/G37</f>
        <v>0.44680501071354123</v>
      </c>
      <c r="J44" s="110">
        <f>J43/J37</f>
        <v>0.36150934828990922</v>
      </c>
      <c r="M44" s="110">
        <f>M43/M37</f>
        <v>0.30600422841602765</v>
      </c>
      <c r="P44" s="110">
        <f>P43/P37</f>
        <v>0.22268943580301026</v>
      </c>
    </row>
  </sheetData>
  <mergeCells count="33">
    <mergeCell ref="C16:E16"/>
    <mergeCell ref="F16:H16"/>
    <mergeCell ref="C21:E21"/>
    <mergeCell ref="L10:N10"/>
    <mergeCell ref="O10:Q10"/>
    <mergeCell ref="F14:H14"/>
    <mergeCell ref="I15:K15"/>
    <mergeCell ref="L15:N15"/>
    <mergeCell ref="C10:E10"/>
    <mergeCell ref="F10:H10"/>
    <mergeCell ref="I10:K10"/>
    <mergeCell ref="C15:E15"/>
    <mergeCell ref="F15:H15"/>
    <mergeCell ref="B10:B11"/>
    <mergeCell ref="O3:Q3"/>
    <mergeCell ref="L8:N8"/>
    <mergeCell ref="C3:E3"/>
    <mergeCell ref="F3:H3"/>
    <mergeCell ref="I3:K3"/>
    <mergeCell ref="L3:N3"/>
    <mergeCell ref="B3:B4"/>
    <mergeCell ref="F7:H7"/>
    <mergeCell ref="C8:E8"/>
    <mergeCell ref="F8:H8"/>
    <mergeCell ref="I8:K8"/>
    <mergeCell ref="P35:R35"/>
    <mergeCell ref="J38:L38"/>
    <mergeCell ref="F28:H28"/>
    <mergeCell ref="B35:C36"/>
    <mergeCell ref="D35:F35"/>
    <mergeCell ref="G35:I35"/>
    <mergeCell ref="J35:L35"/>
    <mergeCell ref="M35:O3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B2268-DCB7-2749-B655-BB67D7FDFC54}">
  <dimension ref="B1:N60"/>
  <sheetViews>
    <sheetView topLeftCell="A30" zoomScale="110" zoomScaleNormal="110" workbookViewId="0">
      <selection activeCell="N24" sqref="N24"/>
    </sheetView>
  </sheetViews>
  <sheetFormatPr baseColWidth="10" defaultRowHeight="16" x14ac:dyDescent="0.2"/>
  <cols>
    <col min="2" max="2" width="48.83203125" style="114" bestFit="1" customWidth="1"/>
    <col min="3" max="12" width="10.83203125" customWidth="1"/>
  </cols>
  <sheetData>
    <row r="1" spans="2:13" ht="17" thickBot="1" x14ac:dyDescent="0.25">
      <c r="B1" s="116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2:13" ht="17" thickBot="1" x14ac:dyDescent="0.25">
      <c r="B2" s="140"/>
      <c r="C2" s="465">
        <v>1940</v>
      </c>
      <c r="D2" s="466"/>
      <c r="E2" s="465">
        <v>1950</v>
      </c>
      <c r="F2" s="466"/>
      <c r="G2" s="467">
        <v>1960</v>
      </c>
      <c r="H2" s="467"/>
      <c r="I2" s="465">
        <v>1970</v>
      </c>
      <c r="J2" s="466"/>
      <c r="K2" s="467">
        <v>1980</v>
      </c>
      <c r="L2" s="467"/>
    </row>
    <row r="3" spans="2:13" ht="18" thickTop="1" thickBot="1" x14ac:dyDescent="0.25">
      <c r="B3" s="141"/>
      <c r="C3" s="148" t="s">
        <v>8</v>
      </c>
      <c r="D3" s="126" t="s">
        <v>9</v>
      </c>
      <c r="E3" s="148" t="s">
        <v>8</v>
      </c>
      <c r="F3" s="126" t="s">
        <v>9</v>
      </c>
      <c r="G3" s="150" t="s">
        <v>8</v>
      </c>
      <c r="H3" s="137" t="s">
        <v>9</v>
      </c>
      <c r="I3" s="148" t="s">
        <v>8</v>
      </c>
      <c r="J3" s="126" t="s">
        <v>9</v>
      </c>
      <c r="K3" s="150" t="s">
        <v>8</v>
      </c>
      <c r="L3" s="137" t="s">
        <v>9</v>
      </c>
    </row>
    <row r="4" spans="2:13" ht="16" customHeight="1" thickTop="1" x14ac:dyDescent="0.2">
      <c r="B4" s="142" t="s">
        <v>88</v>
      </c>
      <c r="C4" s="149">
        <v>96846</v>
      </c>
      <c r="D4" s="127">
        <v>9650</v>
      </c>
      <c r="E4" s="149">
        <v>144233</v>
      </c>
      <c r="F4" s="127">
        <v>13837</v>
      </c>
      <c r="G4" s="151">
        <v>246755</v>
      </c>
      <c r="H4" s="138">
        <v>41199</v>
      </c>
      <c r="I4" s="149">
        <v>402852</v>
      </c>
      <c r="J4" s="127">
        <v>138496</v>
      </c>
      <c r="K4" s="151">
        <v>992189</v>
      </c>
      <c r="L4" s="138">
        <v>704811</v>
      </c>
      <c r="M4" s="115"/>
    </row>
    <row r="5" spans="2:13" ht="16" customHeight="1" x14ac:dyDescent="0.2">
      <c r="B5" s="143" t="s">
        <v>87</v>
      </c>
      <c r="C5" s="124"/>
      <c r="D5" s="128"/>
      <c r="E5" s="117"/>
      <c r="F5" s="132"/>
      <c r="G5" s="124"/>
      <c r="H5" s="128"/>
      <c r="I5" s="117"/>
      <c r="J5" s="132"/>
      <c r="K5" s="124"/>
      <c r="L5" s="139"/>
      <c r="M5" s="115"/>
    </row>
    <row r="6" spans="2:13" ht="16" customHeight="1" x14ac:dyDescent="0.2">
      <c r="B6" s="144" t="s">
        <v>75</v>
      </c>
      <c r="C6" s="121">
        <v>1665</v>
      </c>
      <c r="D6" s="129">
        <v>305</v>
      </c>
      <c r="E6" s="118">
        <v>3673</v>
      </c>
      <c r="F6" s="133">
        <v>4381</v>
      </c>
      <c r="G6" s="121"/>
      <c r="H6" s="129"/>
      <c r="I6" s="118"/>
      <c r="J6" s="133"/>
      <c r="K6" s="121">
        <v>13106</v>
      </c>
      <c r="L6" s="133">
        <v>133399</v>
      </c>
      <c r="M6" s="115"/>
    </row>
    <row r="7" spans="2:13" x14ac:dyDescent="0.2">
      <c r="B7" s="144" t="s">
        <v>25</v>
      </c>
      <c r="C7" s="121"/>
      <c r="D7" s="129"/>
      <c r="E7" s="118"/>
      <c r="F7" s="133"/>
      <c r="G7" s="121">
        <v>5306</v>
      </c>
      <c r="H7" s="129">
        <v>8404</v>
      </c>
      <c r="I7" s="125"/>
      <c r="J7" s="136"/>
      <c r="K7" s="121">
        <v>17931</v>
      </c>
      <c r="L7" s="133">
        <v>105853</v>
      </c>
      <c r="M7" s="115"/>
    </row>
    <row r="8" spans="2:13" x14ac:dyDescent="0.2">
      <c r="B8" s="144" t="s">
        <v>72</v>
      </c>
      <c r="C8" s="121"/>
      <c r="D8" s="129"/>
      <c r="E8" s="118"/>
      <c r="F8" s="133"/>
      <c r="G8" s="121"/>
      <c r="H8" s="129"/>
      <c r="I8" s="118"/>
      <c r="J8" s="133"/>
      <c r="K8" s="121">
        <v>54515</v>
      </c>
      <c r="L8" s="133">
        <v>57386</v>
      </c>
      <c r="M8" s="115"/>
    </row>
    <row r="9" spans="2:13" x14ac:dyDescent="0.2">
      <c r="B9" s="144" t="s">
        <v>12</v>
      </c>
      <c r="C9" s="121">
        <v>20145</v>
      </c>
      <c r="D9" s="129">
        <v>482</v>
      </c>
      <c r="E9" s="118">
        <v>30254</v>
      </c>
      <c r="F9" s="133">
        <v>1048</v>
      </c>
      <c r="G9" s="121">
        <v>51768</v>
      </c>
      <c r="H9" s="129">
        <v>3845</v>
      </c>
      <c r="I9" s="118">
        <v>79673</v>
      </c>
      <c r="J9" s="133">
        <v>11459</v>
      </c>
      <c r="K9" s="121">
        <v>166827</v>
      </c>
      <c r="L9" s="133">
        <v>54494</v>
      </c>
      <c r="M9" s="115"/>
    </row>
    <row r="10" spans="2:13" x14ac:dyDescent="0.2">
      <c r="B10" s="144" t="s">
        <v>64</v>
      </c>
      <c r="C10" s="121"/>
      <c r="D10" s="129"/>
      <c r="E10" s="118"/>
      <c r="F10" s="133"/>
      <c r="G10" s="121"/>
      <c r="H10" s="129"/>
      <c r="I10" s="118"/>
      <c r="J10" s="133"/>
      <c r="K10" s="121">
        <v>8250</v>
      </c>
      <c r="L10" s="133">
        <v>34706</v>
      </c>
      <c r="M10" s="115"/>
    </row>
    <row r="11" spans="2:13" x14ac:dyDescent="0.2">
      <c r="B11" s="144" t="s">
        <v>35</v>
      </c>
      <c r="C11" s="121">
        <v>72</v>
      </c>
      <c r="D11" s="129">
        <v>12</v>
      </c>
      <c r="E11" s="118"/>
      <c r="F11" s="133"/>
      <c r="G11" s="121"/>
      <c r="H11" s="129"/>
      <c r="I11" s="118">
        <v>6325</v>
      </c>
      <c r="J11" s="133">
        <v>1154</v>
      </c>
      <c r="K11" s="121">
        <v>103972</v>
      </c>
      <c r="L11" s="133">
        <v>33544</v>
      </c>
      <c r="M11" s="115"/>
    </row>
    <row r="12" spans="2:13" x14ac:dyDescent="0.2">
      <c r="B12" s="144" t="s">
        <v>13</v>
      </c>
      <c r="C12" s="121">
        <v>18042</v>
      </c>
      <c r="D12" s="129">
        <v>543</v>
      </c>
      <c r="E12" s="118">
        <v>24718</v>
      </c>
      <c r="F12" s="133">
        <v>1093</v>
      </c>
      <c r="G12" s="121">
        <v>36925</v>
      </c>
      <c r="H12" s="129">
        <v>3232</v>
      </c>
      <c r="I12" s="118">
        <v>48316</v>
      </c>
      <c r="J12" s="133">
        <v>5786</v>
      </c>
      <c r="K12" s="121">
        <v>104591</v>
      </c>
      <c r="L12" s="133">
        <v>33035</v>
      </c>
      <c r="M12" s="115"/>
    </row>
    <row r="13" spans="2:13" x14ac:dyDescent="0.2">
      <c r="B13" s="144" t="s">
        <v>71</v>
      </c>
      <c r="C13" s="121">
        <v>581</v>
      </c>
      <c r="D13" s="129">
        <v>187</v>
      </c>
      <c r="E13" s="118"/>
      <c r="F13" s="133"/>
      <c r="G13" s="121">
        <v>461</v>
      </c>
      <c r="H13" s="129">
        <v>537</v>
      </c>
      <c r="I13" s="118">
        <v>1257</v>
      </c>
      <c r="J13" s="133">
        <v>3120</v>
      </c>
      <c r="K13" s="121">
        <v>6889</v>
      </c>
      <c r="L13" s="133">
        <v>28588</v>
      </c>
      <c r="M13" s="115"/>
    </row>
    <row r="14" spans="2:13" x14ac:dyDescent="0.2">
      <c r="B14" s="144" t="s">
        <v>34</v>
      </c>
      <c r="C14" s="121"/>
      <c r="D14" s="129"/>
      <c r="E14" s="118"/>
      <c r="F14" s="133"/>
      <c r="G14" s="121"/>
      <c r="H14" s="129"/>
      <c r="I14" s="118">
        <v>844</v>
      </c>
      <c r="J14" s="133">
        <v>1980</v>
      </c>
      <c r="K14" s="121">
        <v>4248</v>
      </c>
      <c r="L14" s="133">
        <v>26519</v>
      </c>
      <c r="M14" s="115"/>
    </row>
    <row r="15" spans="2:13" x14ac:dyDescent="0.2">
      <c r="B15" s="144" t="s">
        <v>36</v>
      </c>
      <c r="C15" s="121">
        <v>42</v>
      </c>
      <c r="D15" s="129">
        <v>89</v>
      </c>
      <c r="E15" s="118"/>
      <c r="F15" s="133"/>
      <c r="G15" s="121">
        <v>154</v>
      </c>
      <c r="H15" s="129">
        <v>1704</v>
      </c>
      <c r="I15" s="118">
        <v>575</v>
      </c>
      <c r="J15" s="133">
        <v>5120</v>
      </c>
      <c r="K15" s="121">
        <v>940</v>
      </c>
      <c r="L15" s="133">
        <v>23680</v>
      </c>
      <c r="M15" s="115"/>
    </row>
    <row r="16" spans="2:13" x14ac:dyDescent="0.2">
      <c r="B16" s="144" t="s">
        <v>65</v>
      </c>
      <c r="C16" s="121"/>
      <c r="D16" s="129"/>
      <c r="E16" s="118"/>
      <c r="F16" s="133"/>
      <c r="G16" s="121"/>
      <c r="H16" s="129"/>
      <c r="I16" s="118"/>
      <c r="J16" s="133"/>
      <c r="K16" s="121">
        <v>15498</v>
      </c>
      <c r="L16" s="133">
        <v>22762</v>
      </c>
      <c r="M16" s="115"/>
    </row>
    <row r="17" spans="2:14" x14ac:dyDescent="0.2">
      <c r="B17" s="144" t="s">
        <v>66</v>
      </c>
      <c r="C17" s="121"/>
      <c r="D17" s="129"/>
      <c r="E17" s="118"/>
      <c r="F17" s="133"/>
      <c r="G17" s="121"/>
      <c r="H17" s="129"/>
      <c r="I17" s="118"/>
      <c r="J17" s="133"/>
      <c r="K17" s="121">
        <v>9908</v>
      </c>
      <c r="L17" s="133">
        <v>21487</v>
      </c>
      <c r="M17" s="115"/>
    </row>
    <row r="18" spans="2:14" x14ac:dyDescent="0.2">
      <c r="B18" s="144" t="s">
        <v>3</v>
      </c>
      <c r="C18" s="121">
        <v>249</v>
      </c>
      <c r="D18" s="129">
        <v>87</v>
      </c>
      <c r="E18" s="118">
        <v>450</v>
      </c>
      <c r="F18" s="133">
        <v>465</v>
      </c>
      <c r="G18" s="121">
        <v>453</v>
      </c>
      <c r="H18" s="129">
        <v>465</v>
      </c>
      <c r="I18" s="118">
        <v>2138</v>
      </c>
      <c r="J18" s="133">
        <v>2586</v>
      </c>
      <c r="K18" s="121">
        <v>17773</v>
      </c>
      <c r="L18" s="133">
        <v>19700</v>
      </c>
      <c r="M18" s="115"/>
    </row>
    <row r="19" spans="2:14" x14ac:dyDescent="0.2">
      <c r="B19" s="144" t="s">
        <v>2</v>
      </c>
      <c r="C19" s="121">
        <v>10817</v>
      </c>
      <c r="D19" s="129">
        <v>1225</v>
      </c>
      <c r="E19" s="118">
        <v>15291</v>
      </c>
      <c r="F19" s="133">
        <v>2027</v>
      </c>
      <c r="G19" s="121">
        <v>24623</v>
      </c>
      <c r="H19" s="129">
        <v>3801</v>
      </c>
      <c r="I19" s="118">
        <v>29941</v>
      </c>
      <c r="J19" s="133">
        <v>6476</v>
      </c>
      <c r="K19" s="121">
        <v>41390</v>
      </c>
      <c r="L19" s="133">
        <v>18594</v>
      </c>
      <c r="M19" s="115"/>
    </row>
    <row r="20" spans="2:14" x14ac:dyDescent="0.2">
      <c r="B20" s="144" t="s">
        <v>30</v>
      </c>
      <c r="C20" s="121"/>
      <c r="D20" s="129"/>
      <c r="E20" s="118"/>
      <c r="F20" s="133"/>
      <c r="G20" s="121"/>
      <c r="H20" s="129"/>
      <c r="I20" s="118">
        <v>30930</v>
      </c>
      <c r="J20" s="133">
        <v>2971</v>
      </c>
      <c r="K20" s="121">
        <v>71981</v>
      </c>
      <c r="L20" s="133">
        <v>17544</v>
      </c>
      <c r="M20" s="115"/>
    </row>
    <row r="21" spans="2:14" x14ac:dyDescent="0.2">
      <c r="B21" s="144" t="s">
        <v>32</v>
      </c>
      <c r="C21" s="121"/>
      <c r="D21" s="129"/>
      <c r="E21" s="118"/>
      <c r="F21" s="133"/>
      <c r="G21" s="121"/>
      <c r="H21" s="129"/>
      <c r="I21" s="118">
        <v>586</v>
      </c>
      <c r="J21" s="133">
        <v>8233</v>
      </c>
      <c r="K21" s="121">
        <v>1306</v>
      </c>
      <c r="L21" s="133">
        <v>16888</v>
      </c>
      <c r="M21" s="115"/>
    </row>
    <row r="22" spans="2:14" x14ac:dyDescent="0.2">
      <c r="B22" s="144" t="s">
        <v>59</v>
      </c>
      <c r="C22" s="121"/>
      <c r="D22" s="129"/>
      <c r="E22" s="118"/>
      <c r="F22" s="133"/>
      <c r="G22" s="121"/>
      <c r="H22" s="129"/>
      <c r="I22" s="118"/>
      <c r="J22" s="133"/>
      <c r="K22" s="121">
        <v>11288</v>
      </c>
      <c r="L22" s="133">
        <v>16285</v>
      </c>
      <c r="M22" s="115"/>
    </row>
    <row r="23" spans="2:14" x14ac:dyDescent="0.2">
      <c r="B23" s="145" t="s">
        <v>46</v>
      </c>
      <c r="C23" s="121"/>
      <c r="D23" s="129"/>
      <c r="E23" s="118"/>
      <c r="F23" s="133"/>
      <c r="G23" s="121"/>
      <c r="H23" s="129"/>
      <c r="I23" s="125"/>
      <c r="J23" s="136"/>
      <c r="K23" s="121">
        <v>6154</v>
      </c>
      <c r="L23" s="133">
        <v>16054</v>
      </c>
      <c r="M23" s="115"/>
    </row>
    <row r="24" spans="2:14" x14ac:dyDescent="0.2">
      <c r="B24" s="144" t="s">
        <v>31</v>
      </c>
      <c r="C24" s="121"/>
      <c r="D24" s="129"/>
      <c r="E24" s="118"/>
      <c r="F24" s="133"/>
      <c r="G24" s="121"/>
      <c r="H24" s="129"/>
      <c r="I24" s="118">
        <v>13963</v>
      </c>
      <c r="J24" s="133">
        <v>3291</v>
      </c>
      <c r="K24" s="121">
        <v>44462</v>
      </c>
      <c r="L24" s="133">
        <v>15675</v>
      </c>
      <c r="M24" s="115"/>
      <c r="N24" t="s">
        <v>89</v>
      </c>
    </row>
    <row r="25" spans="2:14" x14ac:dyDescent="0.2">
      <c r="B25" s="144" t="s">
        <v>68</v>
      </c>
      <c r="C25" s="121"/>
      <c r="D25" s="129"/>
      <c r="E25" s="118"/>
      <c r="F25" s="133"/>
      <c r="G25" s="121"/>
      <c r="H25" s="129"/>
      <c r="I25" s="118"/>
      <c r="J25" s="133"/>
      <c r="K25" s="121">
        <v>3943</v>
      </c>
      <c r="L25" s="133">
        <v>15611</v>
      </c>
      <c r="M25" s="115"/>
    </row>
    <row r="26" spans="2:14" x14ac:dyDescent="0.2">
      <c r="B26" s="145" t="s">
        <v>63</v>
      </c>
      <c r="C26" s="121"/>
      <c r="D26" s="129"/>
      <c r="E26" s="118"/>
      <c r="F26" s="133"/>
      <c r="G26" s="121"/>
      <c r="H26" s="129"/>
      <c r="I26" s="125"/>
      <c r="J26" s="136"/>
      <c r="K26" s="121">
        <v>844</v>
      </c>
      <c r="L26" s="133">
        <v>12028</v>
      </c>
      <c r="M26" s="115"/>
    </row>
    <row r="27" spans="2:14" x14ac:dyDescent="0.2">
      <c r="B27" s="144" t="s">
        <v>47</v>
      </c>
      <c r="C27" s="121"/>
      <c r="D27" s="129"/>
      <c r="E27" s="118"/>
      <c r="F27" s="133"/>
      <c r="G27" s="121"/>
      <c r="H27" s="129"/>
      <c r="I27" s="118"/>
      <c r="J27" s="133"/>
      <c r="K27" s="121">
        <v>1545</v>
      </c>
      <c r="L27" s="133">
        <v>10671</v>
      </c>
      <c r="M27" s="115"/>
    </row>
    <row r="28" spans="2:14" x14ac:dyDescent="0.2">
      <c r="B28" s="144" t="s">
        <v>33</v>
      </c>
      <c r="C28" s="121">
        <v>8242</v>
      </c>
      <c r="D28" s="129">
        <v>1841</v>
      </c>
      <c r="E28" s="118">
        <v>8685</v>
      </c>
      <c r="F28" s="133">
        <v>2560</v>
      </c>
      <c r="G28" s="121">
        <v>11207</v>
      </c>
      <c r="H28" s="129">
        <v>4485</v>
      </c>
      <c r="I28" s="118">
        <v>10469</v>
      </c>
      <c r="J28" s="133">
        <v>4933</v>
      </c>
      <c r="K28" s="121">
        <v>9879</v>
      </c>
      <c r="L28" s="133">
        <v>10123</v>
      </c>
      <c r="M28" s="115"/>
    </row>
    <row r="29" spans="2:14" x14ac:dyDescent="0.2">
      <c r="B29" s="144" t="s">
        <v>67</v>
      </c>
      <c r="C29" s="121"/>
      <c r="D29" s="129"/>
      <c r="E29" s="118"/>
      <c r="F29" s="133"/>
      <c r="G29" s="121"/>
      <c r="H29" s="129"/>
      <c r="I29" s="118"/>
      <c r="J29" s="133"/>
      <c r="K29" s="121">
        <v>2851</v>
      </c>
      <c r="L29" s="133">
        <v>9787</v>
      </c>
      <c r="M29" s="115"/>
    </row>
    <row r="30" spans="2:14" x14ac:dyDescent="0.2">
      <c r="B30" s="144" t="s">
        <v>48</v>
      </c>
      <c r="C30" s="121"/>
      <c r="D30" s="129"/>
      <c r="E30" s="118">
        <v>1560</v>
      </c>
      <c r="F30" s="133">
        <v>78</v>
      </c>
      <c r="G30" s="121">
        <v>3504</v>
      </c>
      <c r="H30" s="129">
        <v>402</v>
      </c>
      <c r="I30" s="118">
        <v>5905</v>
      </c>
      <c r="J30" s="133">
        <v>1186</v>
      </c>
      <c r="K30" s="121">
        <v>12326</v>
      </c>
      <c r="L30" s="133">
        <v>7899</v>
      </c>
      <c r="M30" s="115"/>
    </row>
    <row r="31" spans="2:14" x14ac:dyDescent="0.2">
      <c r="B31" s="145" t="s">
        <v>49</v>
      </c>
      <c r="C31" s="121"/>
      <c r="D31" s="129"/>
      <c r="E31" s="118"/>
      <c r="F31" s="133"/>
      <c r="G31" s="121"/>
      <c r="H31" s="129"/>
      <c r="I31" s="125"/>
      <c r="J31" s="136"/>
      <c r="K31" s="121">
        <v>2143</v>
      </c>
      <c r="L31" s="133">
        <v>5763</v>
      </c>
      <c r="M31" s="115"/>
    </row>
    <row r="32" spans="2:14" x14ac:dyDescent="0.2">
      <c r="B32" s="144" t="s">
        <v>51</v>
      </c>
      <c r="C32" s="121"/>
      <c r="D32" s="129"/>
      <c r="E32" s="118">
        <v>20256</v>
      </c>
      <c r="F32" s="133">
        <v>183</v>
      </c>
      <c r="G32" s="121">
        <v>39314</v>
      </c>
      <c r="H32" s="129">
        <v>692</v>
      </c>
      <c r="I32" s="118">
        <v>67452</v>
      </c>
      <c r="J32" s="133">
        <v>1267</v>
      </c>
      <c r="K32" s="121">
        <v>62102</v>
      </c>
      <c r="L32" s="133">
        <v>4145</v>
      </c>
      <c r="M32" s="115"/>
    </row>
    <row r="33" spans="2:13" x14ac:dyDescent="0.2">
      <c r="B33" s="144" t="s">
        <v>60</v>
      </c>
      <c r="C33" s="121"/>
      <c r="D33" s="129"/>
      <c r="E33" s="118"/>
      <c r="F33" s="133"/>
      <c r="G33" s="121"/>
      <c r="H33" s="129"/>
      <c r="I33" s="118"/>
      <c r="J33" s="133"/>
      <c r="K33" s="121">
        <v>5799</v>
      </c>
      <c r="L33" s="133">
        <v>3368</v>
      </c>
      <c r="M33" s="115"/>
    </row>
    <row r="34" spans="2:13" x14ac:dyDescent="0.2">
      <c r="B34" s="144" t="s">
        <v>54</v>
      </c>
      <c r="C34" s="121">
        <v>1558</v>
      </c>
      <c r="D34" s="129">
        <v>125</v>
      </c>
      <c r="E34" s="118">
        <v>3095</v>
      </c>
      <c r="F34" s="133">
        <v>401</v>
      </c>
      <c r="G34" s="121">
        <v>4082</v>
      </c>
      <c r="H34" s="129">
        <v>380</v>
      </c>
      <c r="I34" s="118">
        <v>7502</v>
      </c>
      <c r="J34" s="133">
        <v>1227</v>
      </c>
      <c r="K34" s="121">
        <v>13077</v>
      </c>
      <c r="L34" s="133">
        <v>2873</v>
      </c>
      <c r="M34" s="115"/>
    </row>
    <row r="35" spans="2:13" x14ac:dyDescent="0.2">
      <c r="B35" s="144" t="s">
        <v>11</v>
      </c>
      <c r="C35" s="121">
        <v>3652</v>
      </c>
      <c r="D35" s="129">
        <v>47</v>
      </c>
      <c r="E35" s="118">
        <v>5735</v>
      </c>
      <c r="F35" s="133">
        <v>79</v>
      </c>
      <c r="G35" s="121">
        <v>9056</v>
      </c>
      <c r="H35" s="129">
        <v>217</v>
      </c>
      <c r="I35" s="118">
        <v>12857</v>
      </c>
      <c r="J35" s="133">
        <v>474</v>
      </c>
      <c r="K35" s="121">
        <v>26764</v>
      </c>
      <c r="L35" s="133">
        <v>2265</v>
      </c>
      <c r="M35" s="115"/>
    </row>
    <row r="36" spans="2:13" x14ac:dyDescent="0.2">
      <c r="B36" s="144" t="s">
        <v>55</v>
      </c>
      <c r="C36" s="121"/>
      <c r="D36" s="129"/>
      <c r="E36" s="118"/>
      <c r="F36" s="133"/>
      <c r="G36" s="121"/>
      <c r="H36" s="129"/>
      <c r="I36" s="118"/>
      <c r="J36" s="133"/>
      <c r="K36" s="121">
        <v>40032</v>
      </c>
      <c r="L36" s="133">
        <v>2221</v>
      </c>
      <c r="M36" s="115"/>
    </row>
    <row r="37" spans="2:13" x14ac:dyDescent="0.2">
      <c r="B37" s="145" t="s">
        <v>50</v>
      </c>
      <c r="C37" s="121"/>
      <c r="D37" s="129"/>
      <c r="E37" s="118"/>
      <c r="F37" s="133"/>
      <c r="G37" s="121"/>
      <c r="H37" s="129"/>
      <c r="I37" s="125"/>
      <c r="J37" s="136"/>
      <c r="K37" s="121">
        <v>4673</v>
      </c>
      <c r="L37" s="133">
        <v>1822</v>
      </c>
      <c r="M37" s="115"/>
    </row>
    <row r="38" spans="2:13" x14ac:dyDescent="0.2">
      <c r="B38" s="144" t="s">
        <v>15</v>
      </c>
      <c r="C38" s="121">
        <v>1250</v>
      </c>
      <c r="D38" s="129">
        <v>34</v>
      </c>
      <c r="E38" s="118">
        <v>1632</v>
      </c>
      <c r="F38" s="133">
        <v>35</v>
      </c>
      <c r="G38" s="121">
        <v>3172</v>
      </c>
      <c r="H38" s="129">
        <v>289</v>
      </c>
      <c r="I38" s="118">
        <v>4558</v>
      </c>
      <c r="J38" s="133">
        <v>280</v>
      </c>
      <c r="K38" s="121">
        <v>9912</v>
      </c>
      <c r="L38" s="133">
        <v>1638</v>
      </c>
      <c r="M38" s="115"/>
    </row>
    <row r="39" spans="2:13" x14ac:dyDescent="0.2">
      <c r="B39" s="144" t="s">
        <v>57</v>
      </c>
      <c r="C39" s="121"/>
      <c r="D39" s="129"/>
      <c r="E39" s="118"/>
      <c r="F39" s="133"/>
      <c r="G39" s="121"/>
      <c r="H39" s="129"/>
      <c r="I39" s="118"/>
      <c r="J39" s="133"/>
      <c r="K39" s="121">
        <v>3302</v>
      </c>
      <c r="L39" s="133">
        <v>1636</v>
      </c>
      <c r="M39" s="115"/>
    </row>
    <row r="40" spans="2:13" x14ac:dyDescent="0.2">
      <c r="B40" s="144" t="s">
        <v>69</v>
      </c>
      <c r="C40" s="121">
        <v>4598</v>
      </c>
      <c r="D40" s="129">
        <v>86</v>
      </c>
      <c r="E40" s="118">
        <v>8535</v>
      </c>
      <c r="F40" s="133"/>
      <c r="G40" s="121">
        <v>9471</v>
      </c>
      <c r="H40" s="129">
        <v>338</v>
      </c>
      <c r="I40" s="118">
        <v>12073</v>
      </c>
      <c r="J40" s="133">
        <v>907</v>
      </c>
      <c r="K40" s="121">
        <v>10092</v>
      </c>
      <c r="L40" s="133">
        <v>1416</v>
      </c>
      <c r="M40" s="115"/>
    </row>
    <row r="41" spans="2:13" x14ac:dyDescent="0.2">
      <c r="B41" s="144" t="s">
        <v>70</v>
      </c>
      <c r="C41" s="121"/>
      <c r="D41" s="129"/>
      <c r="E41" s="118"/>
      <c r="F41" s="133"/>
      <c r="G41" s="121"/>
      <c r="H41" s="129"/>
      <c r="I41" s="118"/>
      <c r="J41" s="133"/>
      <c r="K41" s="121">
        <v>766</v>
      </c>
      <c r="L41" s="133">
        <v>1359</v>
      </c>
      <c r="M41" s="115"/>
    </row>
    <row r="42" spans="2:13" x14ac:dyDescent="0.2">
      <c r="B42" s="144" t="s">
        <v>52</v>
      </c>
      <c r="C42" s="121"/>
      <c r="D42" s="129"/>
      <c r="E42" s="118"/>
      <c r="F42" s="133"/>
      <c r="G42" s="121"/>
      <c r="H42" s="129"/>
      <c r="I42" s="118"/>
      <c r="J42" s="133"/>
      <c r="K42" s="121">
        <v>28926</v>
      </c>
      <c r="L42" s="133">
        <v>1225</v>
      </c>
      <c r="M42" s="115"/>
    </row>
    <row r="43" spans="2:13" x14ac:dyDescent="0.2">
      <c r="B43" s="144" t="s">
        <v>56</v>
      </c>
      <c r="C43" s="121"/>
      <c r="D43" s="129"/>
      <c r="E43" s="118"/>
      <c r="F43" s="133"/>
      <c r="G43" s="121">
        <v>410</v>
      </c>
      <c r="H43" s="129">
        <v>97</v>
      </c>
      <c r="I43" s="118">
        <v>574</v>
      </c>
      <c r="J43" s="133">
        <v>108</v>
      </c>
      <c r="K43" s="121">
        <v>1437</v>
      </c>
      <c r="L43" s="133">
        <v>833</v>
      </c>
      <c r="M43" s="115"/>
    </row>
    <row r="44" spans="2:13" x14ac:dyDescent="0.2">
      <c r="B44" s="144" t="s">
        <v>53</v>
      </c>
      <c r="C44" s="121"/>
      <c r="D44" s="129"/>
      <c r="E44" s="118"/>
      <c r="F44" s="133"/>
      <c r="G44" s="121"/>
      <c r="H44" s="129"/>
      <c r="I44" s="118"/>
      <c r="J44" s="133"/>
      <c r="K44" s="121">
        <v>32700</v>
      </c>
      <c r="L44" s="133">
        <v>553</v>
      </c>
      <c r="M44" s="115"/>
    </row>
    <row r="45" spans="2:13" x14ac:dyDescent="0.2">
      <c r="B45" s="144" t="s">
        <v>58</v>
      </c>
      <c r="C45" s="121"/>
      <c r="D45" s="129"/>
      <c r="E45" s="118"/>
      <c r="F45" s="133"/>
      <c r="G45" s="121"/>
      <c r="H45" s="129"/>
      <c r="I45" s="118"/>
      <c r="J45" s="133"/>
      <c r="K45" s="121">
        <v>3371</v>
      </c>
      <c r="L45" s="133">
        <v>549</v>
      </c>
      <c r="M45" s="115"/>
    </row>
    <row r="46" spans="2:13" x14ac:dyDescent="0.2">
      <c r="B46" s="144" t="s">
        <v>62</v>
      </c>
      <c r="C46" s="121"/>
      <c r="D46" s="129"/>
      <c r="E46" s="118"/>
      <c r="F46" s="133"/>
      <c r="G46" s="121"/>
      <c r="H46" s="129"/>
      <c r="I46" s="118"/>
      <c r="J46" s="133"/>
      <c r="K46" s="121">
        <v>3184</v>
      </c>
      <c r="L46" s="133">
        <v>391</v>
      </c>
      <c r="M46" s="115"/>
    </row>
    <row r="47" spans="2:13" x14ac:dyDescent="0.2">
      <c r="B47" s="144" t="s">
        <v>61</v>
      </c>
      <c r="C47" s="121"/>
      <c r="D47" s="129"/>
      <c r="E47" s="118"/>
      <c r="F47" s="133"/>
      <c r="G47" s="121"/>
      <c r="H47" s="129"/>
      <c r="I47" s="118"/>
      <c r="J47" s="133"/>
      <c r="K47" s="121">
        <v>796</v>
      </c>
      <c r="L47" s="133">
        <v>320</v>
      </c>
      <c r="M47" s="115"/>
    </row>
    <row r="48" spans="2:13" x14ac:dyDescent="0.2">
      <c r="B48" s="144" t="s">
        <v>14</v>
      </c>
      <c r="C48" s="121">
        <v>5089</v>
      </c>
      <c r="D48" s="129"/>
      <c r="E48" s="118">
        <v>13612</v>
      </c>
      <c r="F48" s="133"/>
      <c r="G48" s="121">
        <v>22030</v>
      </c>
      <c r="H48" s="129">
        <v>19</v>
      </c>
      <c r="I48" s="118">
        <v>18002</v>
      </c>
      <c r="J48" s="133">
        <v>46</v>
      </c>
      <c r="K48" s="121">
        <v>10696</v>
      </c>
      <c r="L48" s="133">
        <v>122</v>
      </c>
      <c r="M48" s="115"/>
    </row>
    <row r="49" spans="2:13" x14ac:dyDescent="0.2">
      <c r="B49" s="146"/>
      <c r="C49" s="122"/>
      <c r="D49" s="130"/>
      <c r="E49" s="119"/>
      <c r="F49" s="134"/>
      <c r="G49" s="122"/>
      <c r="H49" s="130"/>
      <c r="I49" s="118"/>
      <c r="J49" s="133"/>
      <c r="K49" s="122"/>
      <c r="L49" s="134"/>
      <c r="M49" s="115"/>
    </row>
    <row r="50" spans="2:13" x14ac:dyDescent="0.2">
      <c r="B50" s="144" t="s">
        <v>22</v>
      </c>
      <c r="C50" s="121"/>
      <c r="D50" s="129"/>
      <c r="E50" s="118"/>
      <c r="F50" s="133"/>
      <c r="G50" s="121">
        <v>18</v>
      </c>
      <c r="H50" s="129">
        <v>69</v>
      </c>
      <c r="I50" s="118"/>
      <c r="J50" s="133"/>
      <c r="K50" s="121"/>
      <c r="L50" s="133"/>
      <c r="M50" s="115"/>
    </row>
    <row r="51" spans="2:13" x14ac:dyDescent="0.2">
      <c r="B51" s="144" t="s">
        <v>73</v>
      </c>
      <c r="C51" s="121"/>
      <c r="D51" s="129"/>
      <c r="E51" s="118"/>
      <c r="F51" s="133"/>
      <c r="G51" s="121">
        <v>3787</v>
      </c>
      <c r="H51" s="129">
        <v>3610</v>
      </c>
      <c r="I51" s="125"/>
      <c r="J51" s="136"/>
      <c r="K51" s="121"/>
      <c r="L51" s="133"/>
      <c r="M51" s="115"/>
    </row>
    <row r="52" spans="2:13" x14ac:dyDescent="0.2">
      <c r="B52" s="144" t="s">
        <v>27</v>
      </c>
      <c r="C52" s="121">
        <v>1735</v>
      </c>
      <c r="D52" s="129">
        <v>158</v>
      </c>
      <c r="E52" s="118">
        <v>5150</v>
      </c>
      <c r="F52" s="133">
        <v>371</v>
      </c>
      <c r="G52" s="121">
        <v>12141</v>
      </c>
      <c r="H52" s="129">
        <v>1269</v>
      </c>
      <c r="I52" s="118"/>
      <c r="J52" s="133"/>
      <c r="K52" s="121"/>
      <c r="L52" s="133"/>
      <c r="M52" s="115"/>
    </row>
    <row r="53" spans="2:13" x14ac:dyDescent="0.2">
      <c r="B53" s="144" t="s">
        <v>23</v>
      </c>
      <c r="C53" s="121"/>
      <c r="D53" s="129"/>
      <c r="E53" s="118"/>
      <c r="F53" s="133"/>
      <c r="G53" s="121">
        <v>1472</v>
      </c>
      <c r="H53" s="129">
        <v>2491</v>
      </c>
      <c r="I53" s="125"/>
      <c r="J53" s="136"/>
      <c r="K53" s="121"/>
      <c r="L53" s="133"/>
      <c r="M53" s="115"/>
    </row>
    <row r="54" spans="2:13" x14ac:dyDescent="0.2">
      <c r="B54" s="144" t="s">
        <v>24</v>
      </c>
      <c r="C54" s="121"/>
      <c r="D54" s="129"/>
      <c r="E54" s="118"/>
      <c r="F54" s="133"/>
      <c r="G54" s="121">
        <v>732</v>
      </c>
      <c r="H54" s="129">
        <v>1013</v>
      </c>
      <c r="I54" s="125"/>
      <c r="J54" s="136"/>
      <c r="K54" s="121"/>
      <c r="L54" s="133"/>
      <c r="M54" s="115"/>
    </row>
    <row r="55" spans="2:13" x14ac:dyDescent="0.2">
      <c r="B55" s="144" t="s">
        <v>26</v>
      </c>
      <c r="C55" s="121"/>
      <c r="D55" s="129"/>
      <c r="E55" s="118"/>
      <c r="F55" s="133"/>
      <c r="G55" s="121">
        <v>4695</v>
      </c>
      <c r="H55" s="129">
        <v>1959</v>
      </c>
      <c r="I55" s="125"/>
      <c r="J55" s="136"/>
      <c r="K55" s="121"/>
      <c r="L55" s="133"/>
      <c r="M55" s="115"/>
    </row>
    <row r="56" spans="2:13" x14ac:dyDescent="0.2">
      <c r="B56" s="144" t="s">
        <v>4</v>
      </c>
      <c r="C56" s="121">
        <v>456</v>
      </c>
      <c r="D56" s="129">
        <v>2648</v>
      </c>
      <c r="E56" s="118"/>
      <c r="F56" s="133"/>
      <c r="G56" s="121"/>
      <c r="H56" s="129"/>
      <c r="I56" s="118"/>
      <c r="J56" s="133"/>
      <c r="K56" s="121"/>
      <c r="L56" s="133"/>
      <c r="M56" s="115"/>
    </row>
    <row r="57" spans="2:13" x14ac:dyDescent="0.2">
      <c r="B57" s="144" t="s">
        <v>74</v>
      </c>
      <c r="C57" s="121">
        <v>4047</v>
      </c>
      <c r="D57" s="129">
        <v>1636</v>
      </c>
      <c r="E57" s="118">
        <v>1587</v>
      </c>
      <c r="F57" s="133">
        <v>1116</v>
      </c>
      <c r="G57" s="121">
        <v>1974</v>
      </c>
      <c r="H57" s="129">
        <v>1881</v>
      </c>
      <c r="I57" s="118">
        <v>22888</v>
      </c>
      <c r="J57" s="133">
        <v>20188</v>
      </c>
      <c r="K57" s="121"/>
      <c r="L57" s="133"/>
      <c r="M57" s="115"/>
    </row>
    <row r="58" spans="2:13" x14ac:dyDescent="0.2">
      <c r="B58" s="144" t="s">
        <v>1</v>
      </c>
      <c r="C58" s="121">
        <v>13912</v>
      </c>
      <c r="D58" s="129">
        <v>96</v>
      </c>
      <c r="E58" s="118"/>
      <c r="F58" s="133"/>
      <c r="G58" s="121"/>
      <c r="H58" s="129"/>
      <c r="I58" s="118"/>
      <c r="J58" s="133"/>
      <c r="K58" s="121"/>
      <c r="L58" s="133"/>
      <c r="M58" s="115"/>
    </row>
    <row r="59" spans="2:13" ht="17" thickBot="1" x14ac:dyDescent="0.25">
      <c r="B59" s="147" t="s">
        <v>0</v>
      </c>
      <c r="C59" s="123">
        <v>694</v>
      </c>
      <c r="D59" s="131">
        <v>49</v>
      </c>
      <c r="E59" s="120"/>
      <c r="F59" s="135"/>
      <c r="G59" s="123"/>
      <c r="H59" s="131"/>
      <c r="I59" s="120"/>
      <c r="J59" s="135"/>
      <c r="K59" s="123"/>
      <c r="L59" s="135"/>
      <c r="M59" s="115"/>
    </row>
    <row r="60" spans="2:13" x14ac:dyDescent="0.2">
      <c r="C60" s="1"/>
      <c r="D60" s="1"/>
      <c r="E60" s="1"/>
      <c r="F60" s="1"/>
      <c r="G60" s="1"/>
      <c r="H60" s="1"/>
      <c r="I60" s="1"/>
      <c r="J60" s="1"/>
      <c r="K60" s="1"/>
      <c r="L60" s="1"/>
    </row>
  </sheetData>
  <sortState xmlns:xlrd2="http://schemas.microsoft.com/office/spreadsheetml/2017/richdata2" ref="B6:L59">
    <sortCondition descending="1" ref="L6:L59"/>
  </sortState>
  <mergeCells count="5">
    <mergeCell ref="C2:D2"/>
    <mergeCell ref="E2:F2"/>
    <mergeCell ref="I2:J2"/>
    <mergeCell ref="K2:L2"/>
    <mergeCell ref="G2:H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1099-BAE8-E845-8C56-965383BFE5F9}">
  <dimension ref="B4:N14"/>
  <sheetViews>
    <sheetView topLeftCell="A3" zoomScale="170" zoomScaleNormal="170" workbookViewId="0">
      <selection activeCell="C19" sqref="C19"/>
    </sheetView>
  </sheetViews>
  <sheetFormatPr baseColWidth="10" defaultRowHeight="16" x14ac:dyDescent="0.2"/>
  <cols>
    <col min="2" max="2" width="35" bestFit="1" customWidth="1"/>
  </cols>
  <sheetData>
    <row r="4" spans="2:14" ht="17" thickBot="1" x14ac:dyDescent="0.25">
      <c r="B4" s="50"/>
      <c r="C4" s="50"/>
      <c r="D4" s="50"/>
      <c r="E4" s="50"/>
      <c r="F4" s="50"/>
      <c r="G4" s="50"/>
      <c r="H4" s="50"/>
    </row>
    <row r="5" spans="2:14" ht="17" thickBot="1" x14ac:dyDescent="0.25">
      <c r="B5" s="471"/>
      <c r="C5" s="468">
        <v>1960</v>
      </c>
      <c r="D5" s="469"/>
      <c r="E5" s="470"/>
      <c r="F5" s="469">
        <v>1970</v>
      </c>
      <c r="G5" s="469"/>
      <c r="H5" s="469"/>
    </row>
    <row r="6" spans="2:14" x14ac:dyDescent="0.2">
      <c r="B6" s="472"/>
      <c r="C6" s="75" t="s">
        <v>7</v>
      </c>
      <c r="D6" s="76" t="s">
        <v>8</v>
      </c>
      <c r="E6" s="77" t="s">
        <v>9</v>
      </c>
      <c r="F6" s="76" t="s">
        <v>7</v>
      </c>
      <c r="G6" s="76" t="s">
        <v>8</v>
      </c>
      <c r="H6" s="76" t="s">
        <v>9</v>
      </c>
    </row>
    <row r="7" spans="2:14" ht="17" thickBot="1" x14ac:dyDescent="0.25">
      <c r="B7" s="78" t="s">
        <v>81</v>
      </c>
      <c r="C7" s="74">
        <v>5659</v>
      </c>
      <c r="D7" s="72">
        <v>4616</v>
      </c>
      <c r="E7" s="73">
        <v>1043</v>
      </c>
      <c r="F7" s="72">
        <v>17555</v>
      </c>
      <c r="G7" s="72">
        <v>12420</v>
      </c>
      <c r="H7" s="72">
        <v>5135</v>
      </c>
    </row>
    <row r="8" spans="2:14" s="68" customFormat="1" x14ac:dyDescent="0.2">
      <c r="E8" s="68">
        <f>E7/C7</f>
        <v>0.18430818165753668</v>
      </c>
      <c r="H8" s="68">
        <f>H7/F7</f>
        <v>0.29250925662204502</v>
      </c>
    </row>
    <row r="13" spans="2:14" x14ac:dyDescent="0.2">
      <c r="B13" s="15" t="s">
        <v>82</v>
      </c>
      <c r="C13" s="39">
        <v>367</v>
      </c>
      <c r="D13" s="32">
        <v>316</v>
      </c>
      <c r="E13" s="40">
        <v>51</v>
      </c>
      <c r="F13" s="36">
        <v>873</v>
      </c>
      <c r="G13" s="37">
        <v>613</v>
      </c>
      <c r="H13" s="38">
        <v>260</v>
      </c>
      <c r="I13" s="70"/>
      <c r="J13" s="71"/>
      <c r="K13" s="71"/>
      <c r="L13" s="70"/>
      <c r="M13" s="71"/>
      <c r="N13" s="71"/>
    </row>
    <row r="14" spans="2:14" s="68" customFormat="1" x14ac:dyDescent="0.2">
      <c r="E14" s="68">
        <f>E13/C13</f>
        <v>0.13896457765667575</v>
      </c>
      <c r="H14" s="68">
        <f>H13/F13</f>
        <v>0.29782359679266895</v>
      </c>
    </row>
  </sheetData>
  <mergeCells count="3">
    <mergeCell ref="C5:E5"/>
    <mergeCell ref="F5:H5"/>
    <mergeCell ref="B5:B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Dados CENSO</vt:lpstr>
      <vt:lpstr>Planilha1</vt:lpstr>
      <vt:lpstr>cursando ensino superior</vt:lpstr>
      <vt:lpstr>diplomas em cada ano</vt:lpstr>
      <vt:lpstr>professo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2022-05-06T12:37:01Z</dcterms:created>
  <dcterms:modified xsi:type="dcterms:W3CDTF">2023-02-14T12:30:24Z</dcterms:modified>
</cp:coreProperties>
</file>