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04"/>
  <workbookPr/>
  <mc:AlternateContent xmlns:mc="http://schemas.openxmlformats.org/markup-compatibility/2006">
    <mc:Choice Requires="x15">
      <x15ac:absPath xmlns:x15ac="http://schemas.microsoft.com/office/spreadsheetml/2010/11/ac" url="U:\Besta Mirko\Articolo LHON e Idebenone\Raw Data\"/>
    </mc:Choice>
  </mc:AlternateContent>
  <xr:revisionPtr revIDLastSave="0" documentId="11_69C990FB4111A0270EE98849E9EE68C8D389DD0B" xr6:coauthVersionLast="47" xr6:coauthVersionMax="47" xr10:uidLastSave="{00000000-0000-0000-0000-000000000000}"/>
  <bookViews>
    <workbookView xWindow="0" yWindow="240" windowWidth="23040" windowHeight="9150" tabRatio="831" xr2:uid="{00000000-000D-0000-FFFF-FFFF00000000}"/>
  </bookViews>
  <sheets>
    <sheet name="MRR" sheetId="2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25" l="1"/>
  <c r="C34" i="25"/>
  <c r="G33" i="25"/>
  <c r="F33" i="25"/>
  <c r="E33" i="25"/>
  <c r="D33" i="25"/>
  <c r="C33" i="25"/>
  <c r="B33" i="25"/>
  <c r="G32" i="25"/>
  <c r="F32" i="25"/>
  <c r="E32" i="25"/>
  <c r="D32" i="25"/>
  <c r="C32" i="25"/>
  <c r="B32" i="25"/>
  <c r="G31" i="25"/>
  <c r="F31" i="25"/>
  <c r="E31" i="25"/>
  <c r="D31" i="25"/>
  <c r="C31" i="25"/>
  <c r="B31" i="25"/>
  <c r="C41" i="25" s="1"/>
  <c r="G30" i="25"/>
  <c r="F30" i="25"/>
  <c r="E30" i="25"/>
  <c r="D30" i="25"/>
  <c r="C30" i="25"/>
  <c r="B30" i="25"/>
  <c r="C40" i="25" s="1"/>
  <c r="K23" i="25"/>
  <c r="J23" i="25"/>
  <c r="I23" i="25"/>
  <c r="H23" i="25"/>
  <c r="G23" i="25"/>
  <c r="F23" i="25"/>
  <c r="E23" i="25"/>
  <c r="D23" i="25"/>
  <c r="C23" i="25"/>
  <c r="B23" i="25"/>
  <c r="K22" i="25"/>
  <c r="J22" i="25"/>
  <c r="I22" i="25"/>
  <c r="H22" i="25"/>
  <c r="G22" i="25"/>
  <c r="F22" i="25"/>
  <c r="E22" i="25"/>
  <c r="D22" i="25"/>
  <c r="K20" i="25"/>
  <c r="K50" i="25" s="1"/>
  <c r="J20" i="25"/>
  <c r="J50" i="25" s="1"/>
  <c r="I20" i="25"/>
  <c r="I50" i="25" s="1"/>
  <c r="H20" i="25"/>
  <c r="H50" i="25" s="1"/>
  <c r="G20" i="25"/>
  <c r="G50" i="25" s="1"/>
  <c r="F20" i="25"/>
  <c r="F50" i="25" s="1"/>
  <c r="E20" i="25"/>
  <c r="E50" i="25" s="1"/>
  <c r="D20" i="25"/>
  <c r="D50" i="25" s="1"/>
  <c r="C20" i="25"/>
  <c r="C50" i="25" s="1"/>
  <c r="B20" i="25"/>
  <c r="B50" i="25" s="1"/>
  <c r="K19" i="25"/>
  <c r="K49" i="25" s="1"/>
  <c r="J19" i="25"/>
  <c r="J49" i="25" s="1"/>
  <c r="I19" i="25"/>
  <c r="I49" i="25" s="1"/>
  <c r="H19" i="25"/>
  <c r="H49" i="25" s="1"/>
  <c r="G19" i="25"/>
  <c r="G49" i="25" s="1"/>
  <c r="F19" i="25"/>
  <c r="F49" i="25" s="1"/>
  <c r="E19" i="25"/>
  <c r="E49" i="25" s="1"/>
  <c r="D19" i="25"/>
  <c r="D49" i="25" s="1"/>
  <c r="C19" i="25"/>
  <c r="C49" i="25" s="1"/>
  <c r="B19" i="25"/>
  <c r="B49" i="25" s="1"/>
  <c r="K18" i="25"/>
  <c r="J18" i="25"/>
  <c r="I18" i="25"/>
  <c r="H18" i="25"/>
  <c r="G18" i="25"/>
  <c r="G48" i="25" s="1"/>
  <c r="F18" i="25"/>
  <c r="F48" i="25" s="1"/>
  <c r="E18" i="25"/>
  <c r="D18" i="25"/>
  <c r="C18" i="25"/>
  <c r="B18" i="25"/>
  <c r="K17" i="25"/>
  <c r="K47" i="25" s="1"/>
  <c r="J17" i="25"/>
  <c r="J47" i="25" s="1"/>
  <c r="I17" i="25"/>
  <c r="I47" i="25" s="1"/>
  <c r="H17" i="25"/>
  <c r="H47" i="25" s="1"/>
  <c r="G17" i="25"/>
  <c r="G47" i="25" s="1"/>
  <c r="F17" i="25"/>
  <c r="F47" i="25" s="1"/>
  <c r="E17" i="25"/>
  <c r="E47" i="25" s="1"/>
  <c r="D17" i="25"/>
  <c r="D47" i="25" s="1"/>
  <c r="C17" i="25"/>
  <c r="C47" i="25" s="1"/>
  <c r="B17" i="25"/>
  <c r="B47" i="25" s="1"/>
  <c r="B25" i="25" l="1"/>
  <c r="C25" i="25"/>
  <c r="D25" i="25"/>
  <c r="E25" i="25"/>
  <c r="H25" i="25"/>
  <c r="I25" i="25"/>
  <c r="J25" i="25"/>
  <c r="K25" i="25"/>
  <c r="D38" i="25"/>
  <c r="E38" i="25"/>
  <c r="G38" i="25"/>
  <c r="D39" i="25"/>
  <c r="E39" i="25"/>
  <c r="G39" i="25"/>
  <c r="B40" i="25"/>
  <c r="D40" i="25"/>
  <c r="E40" i="25"/>
  <c r="G40" i="25"/>
  <c r="B41" i="25"/>
  <c r="D41" i="25"/>
  <c r="E41" i="25"/>
  <c r="G41" i="25"/>
  <c r="F25" i="25"/>
  <c r="F38" i="25"/>
  <c r="F39" i="25"/>
  <c r="F40" i="25"/>
  <c r="F41" i="25"/>
  <c r="B48" i="25"/>
  <c r="H48" i="25"/>
  <c r="G25" i="25"/>
  <c r="C48" i="25"/>
  <c r="I48" i="25"/>
  <c r="B38" i="25"/>
  <c r="B39" i="25"/>
  <c r="D48" i="25"/>
  <c r="J48" i="25"/>
  <c r="C38" i="25"/>
  <c r="C39" i="25"/>
  <c r="E48" i="25"/>
  <c r="K48" i="25"/>
</calcChain>
</file>

<file path=xl/sharedStrings.xml><?xml version="1.0" encoding="utf-8"?>
<sst xmlns="http://schemas.openxmlformats.org/spreadsheetml/2006/main" count="71" uniqueCount="32">
  <si>
    <t>NT</t>
  </si>
  <si>
    <t>CTR1</t>
  </si>
  <si>
    <t>CTR2</t>
  </si>
  <si>
    <t>#1</t>
  </si>
  <si>
    <t>#2</t>
  </si>
  <si>
    <t>#3</t>
  </si>
  <si>
    <t>#4</t>
  </si>
  <si>
    <t>#5</t>
  </si>
  <si>
    <t>#6</t>
  </si>
  <si>
    <t>#7</t>
  </si>
  <si>
    <t>#8</t>
  </si>
  <si>
    <t>T 1uM IDB</t>
  </si>
  <si>
    <t>T</t>
  </si>
  <si>
    <t>DEV.ST NT</t>
  </si>
  <si>
    <t>DEV.ST T</t>
  </si>
  <si>
    <t>T TEST/CTRs</t>
  </si>
  <si>
    <t>T TEST T/NT</t>
  </si>
  <si>
    <t>Delta % T/NT</t>
  </si>
  <si>
    <t>Mid CTRs</t>
  </si>
  <si>
    <t>Mid LHON</t>
  </si>
  <si>
    <t>Mid Affectd</t>
  </si>
  <si>
    <t>Mid Unaffected</t>
  </si>
  <si>
    <t>Mid Responsive</t>
  </si>
  <si>
    <t>Mid Unresponsive</t>
  </si>
  <si>
    <t>T.TEST NT</t>
  </si>
  <si>
    <t>T.TEST T</t>
  </si>
  <si>
    <t>CTRs</t>
  </si>
  <si>
    <t>Mean LHON</t>
  </si>
  <si>
    <t>Affected LHON</t>
  </si>
  <si>
    <t>Unaffected LHON</t>
  </si>
  <si>
    <t>Responsive LHON</t>
  </si>
  <si>
    <t>Unresponsive LHON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</si>
</sst>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6">
    <xf numFmtId="0" fontId="0" fillId="0" borderId="0" xfId="0"/>
    <xf numFmtId="2" fontId="0" fillId="0" borderId="0" xfId="0" applyNumberFormat="1"/>
    <xf numFmtId="0" fontId="1" fillId="0" borderId="0" xfId="0" applyFont="1"/>
    <xf numFmtId="1" fontId="1" fillId="0" borderId="0" xfId="0" applyNumberFormat="1" applyFont="1"/>
    <xf numFmtId="2" fontId="1" fillId="0" borderId="0" xfId="0" applyNumberFormat="1" applyFont="1"/>
    <xf numFmtId="1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164" fontId="0" fillId="0" borderId="0" xfId="0" applyNumberFormat="1"/>
    <xf numFmtId="9" fontId="0" fillId="0" borderId="0" xfId="1" applyFont="1"/>
    <xf numFmtId="0" fontId="0" fillId="0" borderId="0" xfId="0" applyAlignment="1">
      <alignment horizontal="center"/>
    </xf>
    <xf numFmtId="1" fontId="5" fillId="0" borderId="0" xfId="0" applyNumberFormat="1" applyFont="1"/>
    <xf numFmtId="0" fontId="5" fillId="0" borderId="0" xfId="0" applyFont="1"/>
    <xf numFmtId="10" fontId="0" fillId="0" borderId="0" xfId="1" applyNumberFormat="1" applyFont="1"/>
    <xf numFmtId="165" fontId="0" fillId="0" borderId="0" xfId="0" applyNumberFormat="1"/>
    <xf numFmtId="1" fontId="1" fillId="0" borderId="2" xfId="0" applyNumberFormat="1" applyFont="1" applyBorder="1"/>
    <xf numFmtId="14" fontId="1" fillId="0" borderId="3" xfId="0" applyNumberFormat="1" applyFont="1" applyBorder="1" applyAlignment="1">
      <alignment horizontal="right"/>
    </xf>
    <xf numFmtId="14" fontId="1" fillId="0" borderId="5" xfId="0" applyNumberFormat="1" applyFont="1" applyBorder="1" applyAlignment="1">
      <alignment horizontal="right"/>
    </xf>
    <xf numFmtId="14" fontId="3" fillId="0" borderId="1" xfId="0" applyNumberFormat="1" applyFont="1" applyBorder="1" applyAlignment="1">
      <alignment horizontal="center"/>
    </xf>
    <xf numFmtId="2" fontId="0" fillId="0" borderId="4" xfId="0" applyNumberFormat="1" applyBorder="1"/>
    <xf numFmtId="0" fontId="0" fillId="0" borderId="4" xfId="0" applyBorder="1"/>
    <xf numFmtId="2" fontId="0" fillId="0" borderId="6" xfId="0" applyNumberFormat="1" applyBorder="1"/>
    <xf numFmtId="0" fontId="0" fillId="0" borderId="6" xfId="0" applyBorder="1"/>
    <xf numFmtId="2" fontId="0" fillId="0" borderId="7" xfId="0" applyNumberFormat="1" applyBorder="1"/>
    <xf numFmtId="0" fontId="3" fillId="0" borderId="1" xfId="0" applyFont="1" applyBorder="1" applyAlignment="1">
      <alignment horizontal="center"/>
    </xf>
    <xf numFmtId="165" fontId="6" fillId="0" borderId="0" xfId="0" applyNumberFormat="1" applyFont="1"/>
    <xf numFmtId="1" fontId="7" fillId="0" borderId="0" xfId="0" applyNumberFormat="1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00D5D0"/>
      <color rgb="FF00FFFF"/>
      <color rgb="FF7E36B4"/>
      <color rgb="FFBF95DF"/>
      <color rgb="FFA365D1"/>
      <color rgb="FFCEE30B"/>
      <color rgb="FFCCCC00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Media</a:t>
            </a:r>
            <a:r>
              <a:rPr lang="it-IT" b="1" baseline="0"/>
              <a:t> %MRR / Media 2CTRs</a:t>
            </a:r>
            <a:endParaRPr lang="it-IT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MRR!$A$17</c:f>
              <c:strCache>
                <c:ptCount val="1"/>
                <c:pt idx="0">
                  <c:v>NT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MRR!$B$19:$Q$19</c:f>
                <c:numCache>
                  <c:formatCode>0.00</c:formatCode>
                  <c:ptCount val="16"/>
                  <c:pt idx="0">
                    <c:v>17.832175148978902</c:v>
                  </c:pt>
                  <c:pt idx="1">
                    <c:v>16.910877431167005</c:v>
                  </c:pt>
                  <c:pt idx="2">
                    <c:v>23.315123742645152</c:v>
                  </c:pt>
                  <c:pt idx="3">
                    <c:v>19.665260895997193</c:v>
                  </c:pt>
                  <c:pt idx="4">
                    <c:v>15.190158492165429</c:v>
                  </c:pt>
                  <c:pt idx="5">
                    <c:v>33.963877252377365</c:v>
                  </c:pt>
                  <c:pt idx="6">
                    <c:v>8.634440493136097</c:v>
                  </c:pt>
                  <c:pt idx="7">
                    <c:v>11.550685823826838</c:v>
                  </c:pt>
                  <c:pt idx="8">
                    <c:v>18.886392832463606</c:v>
                  </c:pt>
                  <c:pt idx="9">
                    <c:v>14.82735089709276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MRR!$B$16:$K$16</c:f>
              <c:strCache>
                <c:ptCount val="10"/>
                <c:pt idx="0">
                  <c:v>CTR1</c:v>
                </c:pt>
                <c:pt idx="1">
                  <c:v>CTR2</c:v>
                </c:pt>
                <c:pt idx="2">
                  <c:v>#1</c:v>
                </c:pt>
                <c:pt idx="3">
                  <c:v>#2</c:v>
                </c:pt>
                <c:pt idx="4">
                  <c:v>#3</c:v>
                </c:pt>
                <c:pt idx="5">
                  <c:v>#4</c:v>
                </c:pt>
                <c:pt idx="6">
                  <c:v>#5</c:v>
                </c:pt>
                <c:pt idx="7">
                  <c:v>#6</c:v>
                </c:pt>
                <c:pt idx="8">
                  <c:v>#7</c:v>
                </c:pt>
                <c:pt idx="9">
                  <c:v>#8</c:v>
                </c:pt>
              </c:strCache>
            </c:strRef>
          </c:cat>
          <c:val>
            <c:numRef>
              <c:f>MRR!$B$17:$K$17</c:f>
              <c:numCache>
                <c:formatCode>0.00</c:formatCode>
                <c:ptCount val="10"/>
                <c:pt idx="0">
                  <c:v>97.826104308569285</c:v>
                </c:pt>
                <c:pt idx="1">
                  <c:v>100.42839880300662</c:v>
                </c:pt>
                <c:pt idx="2">
                  <c:v>72.695105316771034</c:v>
                </c:pt>
                <c:pt idx="3">
                  <c:v>73.289779102834189</c:v>
                </c:pt>
                <c:pt idx="4">
                  <c:v>66.621070762005104</c:v>
                </c:pt>
                <c:pt idx="5">
                  <c:v>69.733732964757152</c:v>
                </c:pt>
                <c:pt idx="6">
                  <c:v>68.645695211618914</c:v>
                </c:pt>
                <c:pt idx="7">
                  <c:v>57.094498336383218</c:v>
                </c:pt>
                <c:pt idx="8">
                  <c:v>60.213953448441707</c:v>
                </c:pt>
                <c:pt idx="9">
                  <c:v>71.975116240668356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05-42B5-AE98-0FD622B68288}"/>
            </c:ext>
          </c:extLst>
        </c:ser>
        <c:ser>
          <c:idx val="1"/>
          <c:order val="1"/>
          <c:tx>
            <c:strRef>
              <c:f>MRR!$A$18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MRR!$B$20:$Q$20</c:f>
                <c:numCache>
                  <c:formatCode>0.00</c:formatCode>
                  <c:ptCount val="16"/>
                  <c:pt idx="0">
                    <c:v>27.748695931471758</c:v>
                  </c:pt>
                  <c:pt idx="1">
                    <c:v>21.289920780516734</c:v>
                  </c:pt>
                  <c:pt idx="2">
                    <c:v>21.340056442636786</c:v>
                  </c:pt>
                  <c:pt idx="3">
                    <c:v>25.802505891231469</c:v>
                  </c:pt>
                  <c:pt idx="4">
                    <c:v>16.13224744665624</c:v>
                  </c:pt>
                  <c:pt idx="5">
                    <c:v>24.414380439250738</c:v>
                  </c:pt>
                  <c:pt idx="6">
                    <c:v>20.750567766891432</c:v>
                  </c:pt>
                  <c:pt idx="7">
                    <c:v>6.2029899610722472</c:v>
                  </c:pt>
                  <c:pt idx="8">
                    <c:v>5.1763987979376083</c:v>
                  </c:pt>
                  <c:pt idx="9">
                    <c:v>12.932436832272071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MRR!$B$16:$K$16</c:f>
              <c:strCache>
                <c:ptCount val="10"/>
                <c:pt idx="0">
                  <c:v>CTR1</c:v>
                </c:pt>
                <c:pt idx="1">
                  <c:v>CTR2</c:v>
                </c:pt>
                <c:pt idx="2">
                  <c:v>#1</c:v>
                </c:pt>
                <c:pt idx="3">
                  <c:v>#2</c:v>
                </c:pt>
                <c:pt idx="4">
                  <c:v>#3</c:v>
                </c:pt>
                <c:pt idx="5">
                  <c:v>#4</c:v>
                </c:pt>
                <c:pt idx="6">
                  <c:v>#5</c:v>
                </c:pt>
                <c:pt idx="7">
                  <c:v>#6</c:v>
                </c:pt>
                <c:pt idx="8">
                  <c:v>#7</c:v>
                </c:pt>
                <c:pt idx="9">
                  <c:v>#8</c:v>
                </c:pt>
              </c:strCache>
            </c:strRef>
          </c:cat>
          <c:val>
            <c:numRef>
              <c:f>MRR!$B$18:$K$18</c:f>
              <c:numCache>
                <c:formatCode>0.00</c:formatCode>
                <c:ptCount val="10"/>
                <c:pt idx="0">
                  <c:v>99.428482452175587</c:v>
                </c:pt>
                <c:pt idx="1">
                  <c:v>100.01439091407423</c:v>
                </c:pt>
                <c:pt idx="2">
                  <c:v>101.13988233207529</c:v>
                </c:pt>
                <c:pt idx="3">
                  <c:v>79.738226994269425</c:v>
                </c:pt>
                <c:pt idx="4">
                  <c:v>78.840255254907234</c:v>
                </c:pt>
                <c:pt idx="5">
                  <c:v>72.102017126418517</c:v>
                </c:pt>
                <c:pt idx="6">
                  <c:v>87.95139872749354</c:v>
                </c:pt>
                <c:pt idx="7">
                  <c:v>56.317126381233095</c:v>
                </c:pt>
                <c:pt idx="8">
                  <c:v>52.733426575545366</c:v>
                </c:pt>
                <c:pt idx="9">
                  <c:v>72.203765960939165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05-42B5-AE98-0FD622B6828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5109376"/>
        <c:axId val="105110912"/>
      </c:barChart>
      <c:catAx>
        <c:axId val="10510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110912"/>
        <c:crosses val="autoZero"/>
        <c:auto val="1"/>
        <c:lblAlgn val="ctr"/>
        <c:lblOffset val="100"/>
        <c:noMultiLvlLbl val="0"/>
      </c:catAx>
      <c:valAx>
        <c:axId val="105110912"/>
        <c:scaling>
          <c:orientation val="minMax"/>
          <c:max val="1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109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Media</a:t>
            </a:r>
            <a:r>
              <a:rPr lang="it-IT" b="1" baseline="0"/>
              <a:t> %MRR / Media 2CTRs</a:t>
            </a:r>
            <a:endParaRPr lang="it-IT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MRR!$A$17</c:f>
              <c:strCache>
                <c:ptCount val="1"/>
                <c:pt idx="0">
                  <c:v>NT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MRR!$B$19:$Q$19</c:f>
                <c:numCache>
                  <c:formatCode>0.00</c:formatCode>
                  <c:ptCount val="16"/>
                  <c:pt idx="0">
                    <c:v>17.832175148978902</c:v>
                  </c:pt>
                  <c:pt idx="1">
                    <c:v>16.910877431167005</c:v>
                  </c:pt>
                  <c:pt idx="2">
                    <c:v>23.315123742645152</c:v>
                  </c:pt>
                  <c:pt idx="3">
                    <c:v>19.665260895997193</c:v>
                  </c:pt>
                  <c:pt idx="4">
                    <c:v>15.190158492165429</c:v>
                  </c:pt>
                  <c:pt idx="5">
                    <c:v>33.963877252377365</c:v>
                  </c:pt>
                  <c:pt idx="6">
                    <c:v>8.634440493136097</c:v>
                  </c:pt>
                  <c:pt idx="7">
                    <c:v>11.550685823826838</c:v>
                  </c:pt>
                  <c:pt idx="8">
                    <c:v>18.886392832463606</c:v>
                  </c:pt>
                  <c:pt idx="9">
                    <c:v>14.82735089709276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MRR!$B$16:$K$16</c:f>
              <c:strCache>
                <c:ptCount val="10"/>
                <c:pt idx="0">
                  <c:v>CTR1</c:v>
                </c:pt>
                <c:pt idx="1">
                  <c:v>CTR2</c:v>
                </c:pt>
                <c:pt idx="2">
                  <c:v>#1</c:v>
                </c:pt>
                <c:pt idx="3">
                  <c:v>#2</c:v>
                </c:pt>
                <c:pt idx="4">
                  <c:v>#3</c:v>
                </c:pt>
                <c:pt idx="5">
                  <c:v>#4</c:v>
                </c:pt>
                <c:pt idx="6">
                  <c:v>#5</c:v>
                </c:pt>
                <c:pt idx="7">
                  <c:v>#6</c:v>
                </c:pt>
                <c:pt idx="8">
                  <c:v>#7</c:v>
                </c:pt>
                <c:pt idx="9">
                  <c:v>#8</c:v>
                </c:pt>
              </c:strCache>
            </c:strRef>
          </c:cat>
          <c:val>
            <c:numRef>
              <c:f>MRR!$B$17:$K$17</c:f>
              <c:numCache>
                <c:formatCode>0.00</c:formatCode>
                <c:ptCount val="10"/>
                <c:pt idx="0">
                  <c:v>97.826104308569285</c:v>
                </c:pt>
                <c:pt idx="1">
                  <c:v>100.42839880300662</c:v>
                </c:pt>
                <c:pt idx="2">
                  <c:v>72.695105316771034</c:v>
                </c:pt>
                <c:pt idx="3">
                  <c:v>73.289779102834189</c:v>
                </c:pt>
                <c:pt idx="4">
                  <c:v>66.621070762005104</c:v>
                </c:pt>
                <c:pt idx="5">
                  <c:v>69.733732964757152</c:v>
                </c:pt>
                <c:pt idx="6">
                  <c:v>68.645695211618914</c:v>
                </c:pt>
                <c:pt idx="7">
                  <c:v>57.094498336383218</c:v>
                </c:pt>
                <c:pt idx="8">
                  <c:v>60.213953448441707</c:v>
                </c:pt>
                <c:pt idx="9">
                  <c:v>71.975116240668356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C1-4C3D-8344-E4432D5B655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5743104"/>
        <c:axId val="105744640"/>
      </c:barChart>
      <c:catAx>
        <c:axId val="10574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744640"/>
        <c:crosses val="autoZero"/>
        <c:auto val="1"/>
        <c:lblAlgn val="ctr"/>
        <c:lblOffset val="100"/>
        <c:noMultiLvlLbl val="0"/>
      </c:catAx>
      <c:valAx>
        <c:axId val="10574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743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MRR!$A$47</c:f>
              <c:strCache>
                <c:ptCount val="1"/>
                <c:pt idx="0">
                  <c:v>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MRR!$B$49:$K$49</c:f>
                <c:numCache>
                  <c:formatCode>0%</c:formatCode>
                  <c:ptCount val="10"/>
                  <c:pt idx="0">
                    <c:v>0.17832175148978902</c:v>
                  </c:pt>
                  <c:pt idx="1">
                    <c:v>0.16910877431167004</c:v>
                  </c:pt>
                  <c:pt idx="2">
                    <c:v>0.23315123742645152</c:v>
                  </c:pt>
                  <c:pt idx="3">
                    <c:v>0.19665260895997194</c:v>
                  </c:pt>
                  <c:pt idx="4">
                    <c:v>0.15190158492165429</c:v>
                  </c:pt>
                  <c:pt idx="5">
                    <c:v>0.33963877252377367</c:v>
                  </c:pt>
                  <c:pt idx="6">
                    <c:v>8.6344404931360974E-2</c:v>
                  </c:pt>
                  <c:pt idx="7">
                    <c:v>0.11550685823826838</c:v>
                  </c:pt>
                  <c:pt idx="8">
                    <c:v>0.18886392832463605</c:v>
                  </c:pt>
                  <c:pt idx="9">
                    <c:v>0.14827350897092761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MRR!$B$46:$K$46</c:f>
              <c:strCache>
                <c:ptCount val="10"/>
                <c:pt idx="0">
                  <c:v>CTR1</c:v>
                </c:pt>
                <c:pt idx="1">
                  <c:v>CTR2</c:v>
                </c:pt>
                <c:pt idx="2">
                  <c:v>#1</c:v>
                </c:pt>
                <c:pt idx="3">
                  <c:v>#2</c:v>
                </c:pt>
                <c:pt idx="4">
                  <c:v>#3</c:v>
                </c:pt>
                <c:pt idx="5">
                  <c:v>#4</c:v>
                </c:pt>
                <c:pt idx="6">
                  <c:v>#5</c:v>
                </c:pt>
                <c:pt idx="7">
                  <c:v>#6</c:v>
                </c:pt>
                <c:pt idx="8">
                  <c:v>#7</c:v>
                </c:pt>
                <c:pt idx="9">
                  <c:v>#8</c:v>
                </c:pt>
              </c:strCache>
            </c:strRef>
          </c:cat>
          <c:val>
            <c:numRef>
              <c:f>MRR!$B$47:$K$47</c:f>
              <c:numCache>
                <c:formatCode>0%</c:formatCode>
                <c:ptCount val="10"/>
                <c:pt idx="0">
                  <c:v>0.97826104308569284</c:v>
                </c:pt>
                <c:pt idx="1">
                  <c:v>1.0042839880300662</c:v>
                </c:pt>
                <c:pt idx="2">
                  <c:v>0.72695105316771036</c:v>
                </c:pt>
                <c:pt idx="3">
                  <c:v>0.73289779102834185</c:v>
                </c:pt>
                <c:pt idx="4">
                  <c:v>0.66621070762005108</c:v>
                </c:pt>
                <c:pt idx="5">
                  <c:v>0.69733732964757156</c:v>
                </c:pt>
                <c:pt idx="6">
                  <c:v>0.68645695211618918</c:v>
                </c:pt>
                <c:pt idx="7">
                  <c:v>0.57094498336383215</c:v>
                </c:pt>
                <c:pt idx="8">
                  <c:v>0.60213953448441704</c:v>
                </c:pt>
                <c:pt idx="9">
                  <c:v>0.71975116240668358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BB-46A4-BA67-C96D800C16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0421759"/>
        <c:axId val="1610416767"/>
      </c:barChart>
      <c:catAx>
        <c:axId val="1610421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0416767"/>
        <c:crosses val="autoZero"/>
        <c:auto val="1"/>
        <c:lblAlgn val="ctr"/>
        <c:lblOffset val="100"/>
        <c:noMultiLvlLbl val="0"/>
      </c:catAx>
      <c:valAx>
        <c:axId val="1610416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04217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Average</a:t>
            </a:r>
            <a:r>
              <a:rPr lang="it-IT" baseline="0"/>
              <a:t> % MRR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MRR!$B$40:$E$40</c:f>
                <c:numCache>
                  <c:formatCode>0.00%</c:formatCode>
                  <c:ptCount val="4"/>
                  <c:pt idx="0">
                    <c:v>0.17228521437233432</c:v>
                  </c:pt>
                  <c:pt idx="1">
                    <c:v>0.191396197818683</c:v>
                  </c:pt>
                  <c:pt idx="2">
                    <c:v>0.20484799171216106</c:v>
                  </c:pt>
                  <c:pt idx="3">
                    <c:v>0.1324474795892697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MRR!$B$37:$E$37</c:f>
              <c:strCache>
                <c:ptCount val="4"/>
                <c:pt idx="0">
                  <c:v>CTRs</c:v>
                </c:pt>
                <c:pt idx="1">
                  <c:v>Mean LHON</c:v>
                </c:pt>
                <c:pt idx="2">
                  <c:v>Affected LHON</c:v>
                </c:pt>
                <c:pt idx="3">
                  <c:v>Unaffected LHON</c:v>
                </c:pt>
              </c:strCache>
            </c:strRef>
          </c:cat>
          <c:val>
            <c:numRef>
              <c:f>MRR!$B$38:$E$38</c:f>
              <c:numCache>
                <c:formatCode>0.00%</c:formatCode>
                <c:ptCount val="4"/>
                <c:pt idx="0">
                  <c:v>1</c:v>
                </c:pt>
                <c:pt idx="1">
                  <c:v>0.68058317383873557</c:v>
                </c:pt>
                <c:pt idx="2">
                  <c:v>0.70612675936821834</c:v>
                </c:pt>
                <c:pt idx="3">
                  <c:v>0.61091884966741883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06-4BCB-8004-C3E9F5E9E7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36185120"/>
        <c:axId val="2036193440"/>
      </c:barChart>
      <c:catAx>
        <c:axId val="203618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6193440"/>
        <c:crosses val="autoZero"/>
        <c:auto val="1"/>
        <c:lblAlgn val="ctr"/>
        <c:lblOffset val="100"/>
        <c:noMultiLvlLbl val="0"/>
      </c:catAx>
      <c:valAx>
        <c:axId val="203619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6185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0" i="0" baseline="0">
                <a:effectLst/>
              </a:rPr>
              <a:t>Average % MRR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MRR!$B$40:$G$40</c:f>
                <c:numCache>
                  <c:formatCode>0.00%</c:formatCode>
                  <c:ptCount val="6"/>
                  <c:pt idx="0">
                    <c:v>0.17228521437233432</c:v>
                  </c:pt>
                  <c:pt idx="1">
                    <c:v>0.191396197818683</c:v>
                  </c:pt>
                  <c:pt idx="2">
                    <c:v>0.20484799171216106</c:v>
                  </c:pt>
                  <c:pt idx="3">
                    <c:v>0.1324474795892697</c:v>
                  </c:pt>
                  <c:pt idx="4">
                    <c:v>0.17197689611870107</c:v>
                  </c:pt>
                  <c:pt idx="5">
                    <c:v>0.27362733837510811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MRR!$B$37:$G$37</c:f>
              <c:strCache>
                <c:ptCount val="6"/>
                <c:pt idx="0">
                  <c:v>CTRs</c:v>
                </c:pt>
                <c:pt idx="1">
                  <c:v>Mean LHON</c:v>
                </c:pt>
                <c:pt idx="2">
                  <c:v>Affected LHON</c:v>
                </c:pt>
                <c:pt idx="3">
                  <c:v>Unaffected LHON</c:v>
                </c:pt>
                <c:pt idx="4">
                  <c:v>Responsive LHON</c:v>
                </c:pt>
                <c:pt idx="5">
                  <c:v>Unresponsive LHON</c:v>
                </c:pt>
              </c:strCache>
            </c:strRef>
          </c:cat>
          <c:val>
            <c:numRef>
              <c:f>MRR!$B$38:$G$38</c:f>
              <c:numCache>
                <c:formatCode>0.00%</c:formatCode>
                <c:ptCount val="6"/>
                <c:pt idx="0">
                  <c:v>1</c:v>
                </c:pt>
                <c:pt idx="1">
                  <c:v>0.68058317383873557</c:v>
                </c:pt>
                <c:pt idx="2">
                  <c:v>0.70612675936821834</c:v>
                </c:pt>
                <c:pt idx="3">
                  <c:v>0.61091884966741883</c:v>
                </c:pt>
                <c:pt idx="4">
                  <c:v>0.72555496902187466</c:v>
                </c:pt>
                <c:pt idx="5">
                  <c:v>0.66079427017635395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81-4F7D-A32C-F7E33FDCACA5}"/>
            </c:ext>
          </c:extLst>
        </c:ser>
        <c:ser>
          <c:idx val="1"/>
          <c:order val="1"/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MRR!$B$41:$G$41</c:f>
                <c:numCache>
                  <c:formatCode>0.00%</c:formatCode>
                  <c:ptCount val="6"/>
                  <c:pt idx="0">
                    <c:v>0.24140571299196281</c:v>
                  </c:pt>
                  <c:pt idx="1">
                    <c:v>0.21640676755263055</c:v>
                  </c:pt>
                  <c:pt idx="2">
                    <c:v>0.22961600038279711</c:v>
                  </c:pt>
                  <c:pt idx="3">
                    <c:v>0.15884979697066207</c:v>
                  </c:pt>
                  <c:pt idx="4">
                    <c:v>0.20989331213949491</c:v>
                  </c:pt>
                  <c:pt idx="5">
                    <c:v>0.2124282714850447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MRR!$B$37:$G$37</c:f>
              <c:strCache>
                <c:ptCount val="6"/>
                <c:pt idx="0">
                  <c:v>CTRs</c:v>
                </c:pt>
                <c:pt idx="1">
                  <c:v>Mean LHON</c:v>
                </c:pt>
                <c:pt idx="2">
                  <c:v>Affected LHON</c:v>
                </c:pt>
                <c:pt idx="3">
                  <c:v>Unaffected LHON</c:v>
                </c:pt>
                <c:pt idx="4">
                  <c:v>Responsive LHON</c:v>
                </c:pt>
                <c:pt idx="5">
                  <c:v>Unresponsive LHON</c:v>
                </c:pt>
              </c:strCache>
            </c:strRef>
          </c:cat>
          <c:val>
            <c:numRef>
              <c:f>MRR!$B$39:$G$39</c:f>
              <c:numCache>
                <c:formatCode>0.00%</c:formatCode>
                <c:ptCount val="6"/>
                <c:pt idx="0">
                  <c:v>1</c:v>
                </c:pt>
                <c:pt idx="1">
                  <c:v>0.74414679358051217</c:v>
                </c:pt>
                <c:pt idx="2">
                  <c:v>0.77305855124326039</c:v>
                </c:pt>
                <c:pt idx="3">
                  <c:v>0.66154177168694572</c:v>
                </c:pt>
                <c:pt idx="4">
                  <c:v>0.85496480335127345</c:v>
                </c:pt>
                <c:pt idx="5">
                  <c:v>0.65019917308124031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81-4F7D-A32C-F7E33FDCA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749472"/>
        <c:axId val="83751136"/>
      </c:barChart>
      <c:catAx>
        <c:axId val="83749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751136"/>
        <c:crosses val="autoZero"/>
        <c:auto val="1"/>
        <c:lblAlgn val="ctr"/>
        <c:lblOffset val="100"/>
        <c:noMultiLvlLbl val="0"/>
      </c:catAx>
      <c:valAx>
        <c:axId val="8375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749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292370</xdr:colOff>
      <xdr:row>35</xdr:row>
      <xdr:rowOff>183734</xdr:rowOff>
    </xdr:from>
    <xdr:to>
      <xdr:col>21</xdr:col>
      <xdr:colOff>393587</xdr:colOff>
      <xdr:row>59</xdr:row>
      <xdr:rowOff>103692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460677</xdr:colOff>
      <xdr:row>15</xdr:row>
      <xdr:rowOff>153099</xdr:rowOff>
    </xdr:from>
    <xdr:to>
      <xdr:col>21</xdr:col>
      <xdr:colOff>363681</xdr:colOff>
      <xdr:row>35</xdr:row>
      <xdr:rowOff>34637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197705</xdr:colOff>
      <xdr:row>71</xdr:row>
      <xdr:rowOff>30415</xdr:rowOff>
    </xdr:from>
    <xdr:to>
      <xdr:col>29</xdr:col>
      <xdr:colOff>14408</xdr:colOff>
      <xdr:row>86</xdr:row>
      <xdr:rowOff>29294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105293</xdr:colOff>
      <xdr:row>19</xdr:row>
      <xdr:rowOff>62099</xdr:rowOff>
    </xdr:from>
    <xdr:to>
      <xdr:col>28</xdr:col>
      <xdr:colOff>529370</xdr:colOff>
      <xdr:row>32</xdr:row>
      <xdr:rowOff>135897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40969</xdr:colOff>
      <xdr:row>39</xdr:row>
      <xdr:rowOff>106193</xdr:rowOff>
    </xdr:from>
    <xdr:to>
      <xdr:col>30</xdr:col>
      <xdr:colOff>308161</xdr:colOff>
      <xdr:row>55</xdr:row>
      <xdr:rowOff>37836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50"/>
  <sheetViews>
    <sheetView tabSelected="1" zoomScale="85" zoomScaleNormal="85" workbookViewId="0">
      <selection activeCell="H29" sqref="H29"/>
    </sheetView>
  </sheetViews>
  <sheetFormatPr defaultRowHeight="15"/>
  <cols>
    <col min="1" max="1" width="14.7109375" style="2" customWidth="1"/>
    <col min="2" max="2" width="9.140625" customWidth="1"/>
    <col min="3" max="3" width="12.28515625" bestFit="1" customWidth="1"/>
    <col min="4" max="4" width="10.42578125" customWidth="1"/>
    <col min="5" max="6" width="9.140625" customWidth="1"/>
    <col min="7" max="7" width="9.28515625" bestFit="1" customWidth="1"/>
    <col min="8" max="11" width="9.140625" customWidth="1"/>
    <col min="12" max="12" width="10.5703125" customWidth="1"/>
    <col min="13" max="13" width="13.85546875" customWidth="1"/>
    <col min="14" max="16" width="11" customWidth="1"/>
    <col min="17" max="17" width="12" customWidth="1"/>
    <col min="18" max="18" width="12.5703125" customWidth="1"/>
    <col min="19" max="19" width="11" customWidth="1"/>
    <col min="20" max="20" width="11.42578125" customWidth="1"/>
    <col min="21" max="23" width="11" customWidth="1"/>
    <col min="24" max="24" width="13" customWidth="1"/>
    <col min="25" max="25" width="10.5703125" customWidth="1"/>
    <col min="26" max="26" width="9.5703125" customWidth="1"/>
  </cols>
  <sheetData>
    <row r="1" spans="1:27" s="2" customFormat="1" ht="18.75">
      <c r="A1" s="17" t="s">
        <v>0</v>
      </c>
      <c r="B1" s="14" t="s">
        <v>1</v>
      </c>
      <c r="C1" s="14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  <c r="M1" s="23" t="s">
        <v>11</v>
      </c>
      <c r="N1" s="14" t="s">
        <v>1</v>
      </c>
      <c r="O1" s="14" t="s">
        <v>2</v>
      </c>
      <c r="P1" s="25" t="s">
        <v>3</v>
      </c>
      <c r="Q1" s="25" t="s">
        <v>4</v>
      </c>
      <c r="R1" s="25" t="s">
        <v>5</v>
      </c>
      <c r="S1" s="25" t="s">
        <v>6</v>
      </c>
      <c r="T1" s="25" t="s">
        <v>7</v>
      </c>
      <c r="U1" s="25" t="s">
        <v>8</v>
      </c>
      <c r="V1" s="25" t="s">
        <v>9</v>
      </c>
      <c r="W1" s="25" t="s">
        <v>10</v>
      </c>
    </row>
    <row r="2" spans="1:27">
      <c r="A2" s="15">
        <v>44411.5</v>
      </c>
      <c r="B2" s="1">
        <v>109.34340790826325</v>
      </c>
      <c r="C2" s="1">
        <v>91.719699640403988</v>
      </c>
      <c r="D2" s="1">
        <v>74.19960819883083</v>
      </c>
      <c r="E2" s="1">
        <v>89.658454958430482</v>
      </c>
      <c r="F2" s="1"/>
      <c r="G2" s="1"/>
      <c r="H2" s="1"/>
      <c r="I2" s="1">
        <v>56.91286362331676</v>
      </c>
      <c r="J2" s="1"/>
      <c r="K2" s="18">
        <v>79.562996034793656</v>
      </c>
      <c r="M2" s="15">
        <v>44411.5</v>
      </c>
      <c r="N2" s="1"/>
      <c r="O2" s="1"/>
      <c r="P2" s="1"/>
      <c r="Q2" s="1"/>
      <c r="R2" s="1"/>
      <c r="S2" s="1"/>
      <c r="T2" s="1"/>
      <c r="U2" s="1"/>
      <c r="V2" s="1"/>
      <c r="W2" s="18"/>
    </row>
    <row r="3" spans="1:27">
      <c r="A3" s="15">
        <v>44411.625</v>
      </c>
      <c r="B3" s="1">
        <v>107.65447143463699</v>
      </c>
      <c r="C3" s="1">
        <v>86.604674989385316</v>
      </c>
      <c r="D3" s="1">
        <v>72.173656940834036</v>
      </c>
      <c r="E3" s="1">
        <v>82.395502171475471</v>
      </c>
      <c r="F3" s="1"/>
      <c r="G3" s="1"/>
      <c r="I3" s="1">
        <v>50.549735189895195</v>
      </c>
      <c r="J3" s="1"/>
      <c r="K3" s="18">
        <v>63.122921110733444</v>
      </c>
      <c r="M3" s="15">
        <v>44411.625</v>
      </c>
      <c r="N3" s="1"/>
      <c r="O3" s="1"/>
      <c r="P3" s="1"/>
      <c r="Q3" s="1"/>
      <c r="R3" s="1"/>
      <c r="S3" s="1"/>
      <c r="T3" s="1"/>
      <c r="U3" s="1"/>
      <c r="V3" s="1"/>
      <c r="W3" s="18"/>
    </row>
    <row r="4" spans="1:27">
      <c r="A4" s="15">
        <v>44413</v>
      </c>
      <c r="B4" s="1">
        <v>114.1838781042114</v>
      </c>
      <c r="C4" s="1">
        <v>85.816121895788569</v>
      </c>
      <c r="D4" s="1">
        <v>84.012474450169506</v>
      </c>
      <c r="E4" s="1">
        <v>78.687512739662509</v>
      </c>
      <c r="F4" s="1">
        <v>61.293182721970894</v>
      </c>
      <c r="G4" s="1"/>
      <c r="H4" s="1">
        <v>63.544369441943218</v>
      </c>
      <c r="I4" s="1">
        <v>76.344790065743496</v>
      </c>
      <c r="J4" s="1">
        <v>49.33280255314844</v>
      </c>
      <c r="K4" s="19"/>
      <c r="M4" s="15">
        <v>44413</v>
      </c>
      <c r="N4" s="1"/>
      <c r="O4" s="1"/>
      <c r="P4" s="1"/>
      <c r="Q4" s="1"/>
      <c r="R4" s="1"/>
      <c r="S4" s="1"/>
      <c r="T4" s="1"/>
      <c r="U4" s="1"/>
      <c r="V4" s="1"/>
      <c r="W4" s="18"/>
    </row>
    <row r="5" spans="1:27">
      <c r="A5" s="15">
        <v>44462</v>
      </c>
      <c r="B5" s="1">
        <v>134.87778668991942</v>
      </c>
      <c r="C5" s="1">
        <v>60.139672354377801</v>
      </c>
      <c r="D5" s="1"/>
      <c r="E5" s="1"/>
      <c r="F5" s="1"/>
      <c r="G5" s="1">
        <v>27.603035840935934</v>
      </c>
      <c r="H5" s="1"/>
      <c r="I5" s="1">
        <v>42.754183045855456</v>
      </c>
      <c r="J5" s="1"/>
      <c r="K5" s="18"/>
      <c r="M5" s="15">
        <v>44462</v>
      </c>
      <c r="N5" s="1">
        <v>61.87637594209744</v>
      </c>
      <c r="O5" s="1">
        <v>119.06181202895127</v>
      </c>
      <c r="R5" s="1"/>
      <c r="S5" s="1">
        <v>29.450793318133154</v>
      </c>
      <c r="U5" s="1">
        <v>48.175400821958362</v>
      </c>
      <c r="V5" s="1"/>
      <c r="W5" s="18"/>
    </row>
    <row r="6" spans="1:27">
      <c r="A6" s="15">
        <v>44463</v>
      </c>
      <c r="B6" s="1">
        <v>86.48404497350343</v>
      </c>
      <c r="C6" s="1">
        <v>111.82646064818454</v>
      </c>
      <c r="D6" s="1"/>
      <c r="E6" s="1"/>
      <c r="F6" s="1"/>
      <c r="G6" s="1">
        <v>38.237530972517909</v>
      </c>
      <c r="H6" s="1"/>
      <c r="I6" s="1">
        <v>49.952044862631858</v>
      </c>
      <c r="J6" s="1"/>
      <c r="K6" s="18"/>
      <c r="M6" s="15">
        <v>44463</v>
      </c>
      <c r="N6" s="1">
        <v>109.13098077074287</v>
      </c>
      <c r="O6" s="1">
        <v>89.042823075108601</v>
      </c>
      <c r="R6" s="1"/>
      <c r="S6" s="1">
        <v>86.094170551916577</v>
      </c>
      <c r="U6" s="1">
        <v>58.842222763604447</v>
      </c>
      <c r="V6" s="1"/>
      <c r="W6" s="18"/>
    </row>
    <row r="7" spans="1:27">
      <c r="A7" s="15">
        <v>44490.5</v>
      </c>
      <c r="B7" s="1">
        <v>99.267358275170068</v>
      </c>
      <c r="C7" s="1">
        <v>100.73264172482993</v>
      </c>
      <c r="D7" s="1">
        <v>49.861722401146288</v>
      </c>
      <c r="E7" s="1">
        <v>58.597053066307886</v>
      </c>
      <c r="F7" s="1"/>
      <c r="G7" s="1"/>
      <c r="H7" s="1">
        <v>60.54809179487475</v>
      </c>
      <c r="I7" s="1"/>
      <c r="J7" s="1"/>
      <c r="K7" s="18"/>
      <c r="M7" s="15">
        <v>44490.5</v>
      </c>
      <c r="N7" s="1">
        <v>158.05312429066947</v>
      </c>
      <c r="O7" s="1">
        <v>56.460156781997917</v>
      </c>
      <c r="P7" s="1">
        <v>76.523306218673838</v>
      </c>
      <c r="Q7" s="1">
        <v>51.161807984053588</v>
      </c>
      <c r="R7" s="1"/>
      <c r="S7" s="1"/>
      <c r="T7" s="1">
        <v>68.59474672959854</v>
      </c>
      <c r="U7" s="1"/>
      <c r="V7" s="1"/>
      <c r="W7" s="18"/>
    </row>
    <row r="8" spans="1:27">
      <c r="A8" s="15">
        <v>44490.625</v>
      </c>
      <c r="B8" s="1">
        <v>105.56744315834121</v>
      </c>
      <c r="C8" s="1">
        <v>94.432556841658823</v>
      </c>
      <c r="D8" s="1">
        <v>46.255736099176339</v>
      </c>
      <c r="E8" s="1">
        <v>40.635198839772201</v>
      </c>
      <c r="F8" s="1"/>
      <c r="G8" s="1"/>
      <c r="H8" s="1">
        <v>70.503845833405165</v>
      </c>
      <c r="I8" s="1"/>
      <c r="J8" s="1"/>
      <c r="K8" s="18"/>
      <c r="M8" s="15">
        <v>44490.625</v>
      </c>
      <c r="N8" s="1">
        <v>124.33998048510003</v>
      </c>
      <c r="O8" s="1">
        <v>79.716682929083305</v>
      </c>
      <c r="P8" s="1">
        <v>112.49101610928061</v>
      </c>
      <c r="Q8" s="1">
        <v>86.725031313971783</v>
      </c>
      <c r="R8" s="1"/>
      <c r="S8" s="1"/>
      <c r="T8" s="1">
        <v>109.85985474302889</v>
      </c>
      <c r="U8" s="1"/>
      <c r="V8" s="1"/>
      <c r="W8" s="18"/>
    </row>
    <row r="9" spans="1:27">
      <c r="A9" s="15">
        <v>44505.5</v>
      </c>
      <c r="B9" s="1">
        <v>62.817739361813857</v>
      </c>
      <c r="C9" s="1">
        <v>118.59113031909307</v>
      </c>
      <c r="F9" s="1">
        <v>50.827175625575542</v>
      </c>
      <c r="G9" s="1"/>
      <c r="I9" s="1"/>
      <c r="J9" s="1">
        <v>44.926461109845185</v>
      </c>
      <c r="K9" s="18">
        <v>52.486624183368924</v>
      </c>
      <c r="M9" s="15">
        <v>44505.5</v>
      </c>
      <c r="N9" s="1">
        <v>77.7519940006014</v>
      </c>
      <c r="O9" s="1">
        <v>122.2480059993986</v>
      </c>
      <c r="R9" s="1">
        <v>85.140428874114932</v>
      </c>
      <c r="S9" s="1"/>
      <c r="U9" s="1"/>
      <c r="V9" s="1">
        <v>49.92761170539206</v>
      </c>
      <c r="W9" s="18">
        <v>82.740737633809587</v>
      </c>
    </row>
    <row r="10" spans="1:27">
      <c r="A10" s="15">
        <v>44505.625</v>
      </c>
      <c r="B10" s="1">
        <v>77.778770812571054</v>
      </c>
      <c r="C10" s="1">
        <v>122.22122918742896</v>
      </c>
      <c r="F10" s="1">
        <v>67.40125766634857</v>
      </c>
      <c r="G10" s="1"/>
      <c r="I10" s="1"/>
      <c r="J10" s="1">
        <v>59.594595057696964</v>
      </c>
      <c r="K10" s="18">
        <v>73.739806109581977</v>
      </c>
      <c r="M10" s="15">
        <v>44505.625</v>
      </c>
      <c r="N10" s="1">
        <v>81.519168107880958</v>
      </c>
      <c r="O10" s="1">
        <v>121.12095073385031</v>
      </c>
      <c r="R10" s="1">
        <v>90.871745008889462</v>
      </c>
      <c r="S10" s="1"/>
      <c r="U10" s="1"/>
      <c r="V10" s="1">
        <v>49.565704218010303</v>
      </c>
      <c r="W10" s="18">
        <v>76.099181771430921</v>
      </c>
    </row>
    <row r="11" spans="1:27">
      <c r="A11" s="15">
        <v>44512.5</v>
      </c>
      <c r="B11" s="1">
        <v>89.984992607268524</v>
      </c>
      <c r="C11" s="1">
        <v>113.35334319030864</v>
      </c>
      <c r="F11" s="1"/>
      <c r="G11" s="1">
        <v>97.528420392820607</v>
      </c>
      <c r="I11" s="1">
        <v>54.855327051800003</v>
      </c>
      <c r="J11" s="1"/>
      <c r="K11" s="18"/>
      <c r="M11" s="15">
        <v>44512.5</v>
      </c>
      <c r="N11" s="1">
        <v>99.647418088910371</v>
      </c>
      <c r="O11" s="1">
        <v>100.26443643331724</v>
      </c>
      <c r="R11" s="1"/>
      <c r="S11" s="1">
        <v>75.884167607950033</v>
      </c>
      <c r="U11" s="1">
        <v>55.451602044714377</v>
      </c>
      <c r="V11" s="1"/>
      <c r="W11" s="18"/>
    </row>
    <row r="12" spans="1:27">
      <c r="A12" s="15">
        <v>44512.625</v>
      </c>
      <c r="B12" s="1">
        <v>89.779162291336988</v>
      </c>
      <c r="C12" s="1">
        <v>113.62778361155068</v>
      </c>
      <c r="F12" s="1"/>
      <c r="G12" s="1">
        <v>96.137889027194149</v>
      </c>
      <c r="I12" s="1">
        <v>68.292544515439758</v>
      </c>
      <c r="J12" s="1"/>
      <c r="K12" s="18"/>
      <c r="M12" s="15">
        <v>44512.625</v>
      </c>
      <c r="N12" s="1">
        <v>100.65041099967709</v>
      </c>
      <c r="O12" s="1">
        <v>99.512191750242124</v>
      </c>
      <c r="R12" s="1"/>
      <c r="S12" s="1">
        <v>79.7652595452968</v>
      </c>
      <c r="U12" s="1">
        <v>62.799279894655214</v>
      </c>
      <c r="V12" s="1"/>
      <c r="W12" s="18"/>
    </row>
    <row r="13" spans="1:27">
      <c r="A13" s="15">
        <v>44546</v>
      </c>
      <c r="B13" s="1">
        <v>96.521152546564934</v>
      </c>
      <c r="C13" s="1">
        <v>103.47884745343507</v>
      </c>
      <c r="F13" s="1">
        <v>86.962667034125403</v>
      </c>
      <c r="G13" s="1"/>
      <c r="J13" s="1">
        <v>87.001955073076232</v>
      </c>
      <c r="K13" s="18">
        <v>90.963233764863801</v>
      </c>
      <c r="M13" s="15">
        <v>44546</v>
      </c>
      <c r="N13" s="1">
        <v>76.128884979476624</v>
      </c>
      <c r="O13" s="1">
        <v>117.90333626539247</v>
      </c>
      <c r="R13" s="1">
        <v>60.508591881717301</v>
      </c>
      <c r="S13" s="1"/>
      <c r="V13" s="1">
        <v>58.706963803233741</v>
      </c>
      <c r="W13" s="18">
        <v>57.771378477576988</v>
      </c>
    </row>
    <row r="14" spans="1:27">
      <c r="A14" s="16">
        <v>44581</v>
      </c>
      <c r="B14" s="20">
        <v>97.479147847799624</v>
      </c>
      <c r="C14" s="20">
        <v>103.02502258264045</v>
      </c>
      <c r="D14" s="20">
        <v>109.66743381046925</v>
      </c>
      <c r="E14" s="20">
        <v>89.764952841356575</v>
      </c>
      <c r="F14" s="21"/>
      <c r="G14" s="20">
        <v>89.161788590317187</v>
      </c>
      <c r="H14" s="20">
        <v>79.986473776252538</v>
      </c>
      <c r="I14" s="21"/>
      <c r="J14" s="20"/>
      <c r="K14" s="22"/>
      <c r="M14" s="16">
        <v>44581</v>
      </c>
      <c r="N14" s="20">
        <v>105.18648685659954</v>
      </c>
      <c r="O14" s="20">
        <v>94.813513143400471</v>
      </c>
      <c r="P14" s="20">
        <v>114.40532466827143</v>
      </c>
      <c r="Q14" s="20">
        <v>101.32784168478288</v>
      </c>
      <c r="R14" s="21"/>
      <c r="S14" s="20">
        <v>89.315694608795994</v>
      </c>
      <c r="T14" s="20">
        <v>85.399594709853204</v>
      </c>
      <c r="U14" s="21"/>
      <c r="V14" s="20"/>
      <c r="W14" s="22"/>
    </row>
    <row r="15" spans="1:27">
      <c r="B15" s="5"/>
      <c r="C15" s="6"/>
      <c r="E15" s="6"/>
      <c r="F15" s="6"/>
      <c r="H15" s="6"/>
      <c r="J15" s="6"/>
      <c r="M15" s="6"/>
      <c r="N15" s="1"/>
      <c r="O15" s="1"/>
      <c r="P15" s="1"/>
      <c r="Q15" s="1"/>
    </row>
    <row r="16" spans="1:27">
      <c r="B16" s="14" t="s">
        <v>1</v>
      </c>
      <c r="C16" s="14" t="s">
        <v>2</v>
      </c>
      <c r="D16" s="25" t="s">
        <v>3</v>
      </c>
      <c r="E16" s="25" t="s">
        <v>4</v>
      </c>
      <c r="F16" s="25" t="s">
        <v>5</v>
      </c>
      <c r="G16" s="25" t="s">
        <v>6</v>
      </c>
      <c r="H16" s="25" t="s">
        <v>7</v>
      </c>
      <c r="I16" s="25" t="s">
        <v>8</v>
      </c>
      <c r="J16" s="25" t="s">
        <v>9</v>
      </c>
      <c r="K16" s="25" t="s">
        <v>10</v>
      </c>
      <c r="L16" s="1"/>
      <c r="U16" s="1"/>
      <c r="V16" s="1"/>
      <c r="W16" s="1"/>
      <c r="AA16" s="1"/>
    </row>
    <row r="17" spans="1:28" ht="14.25" customHeight="1">
      <c r="A17" s="2" t="s">
        <v>0</v>
      </c>
      <c r="B17" s="1">
        <f>(AVERAGE(B1:B14))</f>
        <v>97.826104308569285</v>
      </c>
      <c r="C17" s="1">
        <f>AVERAGE(C1:C14)</f>
        <v>100.42839880300662</v>
      </c>
      <c r="D17" s="1">
        <f t="shared" ref="D17:J17" si="0">AVERAGE(D1:D14)</f>
        <v>72.695105316771034</v>
      </c>
      <c r="E17" s="1">
        <f t="shared" si="0"/>
        <v>73.289779102834189</v>
      </c>
      <c r="F17" s="1">
        <f t="shared" si="0"/>
        <v>66.621070762005104</v>
      </c>
      <c r="G17" s="1">
        <f t="shared" si="0"/>
        <v>69.733732964757152</v>
      </c>
      <c r="H17" s="1">
        <f t="shared" si="0"/>
        <v>68.645695211618914</v>
      </c>
      <c r="I17" s="1">
        <f t="shared" si="0"/>
        <v>57.094498336383218</v>
      </c>
      <c r="J17" s="1">
        <f t="shared" si="0"/>
        <v>60.213953448441707</v>
      </c>
      <c r="K17" s="1">
        <f>AVERAGE(K1:K14)</f>
        <v>71.975116240668356</v>
      </c>
      <c r="L17" s="1"/>
      <c r="Y17" s="1"/>
      <c r="Z17" s="1"/>
      <c r="AA17" s="1"/>
      <c r="AB17" s="1"/>
    </row>
    <row r="18" spans="1:28">
      <c r="A18" s="2" t="s">
        <v>12</v>
      </c>
      <c r="B18" s="1">
        <f>AVERAGE(N1:N14)</f>
        <v>99.428482452175587</v>
      </c>
      <c r="C18" s="1">
        <f>AVERAGE(O1:O14)</f>
        <v>100.01439091407423</v>
      </c>
      <c r="D18" s="1">
        <f t="shared" ref="D18:J18" si="1">AVERAGE(P1:P14)</f>
        <v>101.13988233207529</v>
      </c>
      <c r="E18" s="1">
        <f t="shared" si="1"/>
        <v>79.738226994269425</v>
      </c>
      <c r="F18" s="1">
        <f t="shared" si="1"/>
        <v>78.840255254907234</v>
      </c>
      <c r="G18" s="1">
        <f t="shared" si="1"/>
        <v>72.102017126418517</v>
      </c>
      <c r="H18" s="1">
        <f t="shared" si="1"/>
        <v>87.95139872749354</v>
      </c>
      <c r="I18" s="1">
        <f t="shared" si="1"/>
        <v>56.317126381233095</v>
      </c>
      <c r="J18" s="1">
        <f t="shared" si="1"/>
        <v>52.733426575545366</v>
      </c>
      <c r="K18" s="1">
        <f>AVERAGE(W1:W14)</f>
        <v>72.203765960939165</v>
      </c>
      <c r="L18" s="1"/>
      <c r="Y18" s="1"/>
      <c r="Z18" s="1"/>
      <c r="AA18" s="1"/>
      <c r="AB18" s="1"/>
    </row>
    <row r="19" spans="1:28">
      <c r="A19" s="2" t="s">
        <v>13</v>
      </c>
      <c r="B19" s="1">
        <f t="shared" ref="B19:K19" si="2">STDEV(B1:B14)</f>
        <v>17.832175148978902</v>
      </c>
      <c r="C19" s="1">
        <f>STDEV(C1:C14)</f>
        <v>16.910877431167005</v>
      </c>
      <c r="D19" s="1">
        <f t="shared" si="2"/>
        <v>23.315123742645152</v>
      </c>
      <c r="E19" s="1">
        <f t="shared" si="2"/>
        <v>19.665260895997193</v>
      </c>
      <c r="F19" s="1">
        <f t="shared" si="2"/>
        <v>15.190158492165429</v>
      </c>
      <c r="G19" s="1">
        <f t="shared" si="2"/>
        <v>33.963877252377365</v>
      </c>
      <c r="H19" s="1">
        <f t="shared" si="2"/>
        <v>8.634440493136097</v>
      </c>
      <c r="I19" s="1">
        <f t="shared" si="2"/>
        <v>11.550685823826838</v>
      </c>
      <c r="J19" s="1">
        <f t="shared" si="2"/>
        <v>18.886392832463606</v>
      </c>
      <c r="K19" s="1">
        <f t="shared" si="2"/>
        <v>14.82735089709276</v>
      </c>
      <c r="L19" s="1"/>
      <c r="S19" s="1"/>
      <c r="T19" s="1"/>
      <c r="U19" s="1"/>
      <c r="V19" s="1"/>
      <c r="W19" s="1"/>
      <c r="Y19" s="1"/>
      <c r="Z19" s="1"/>
      <c r="AA19" s="1"/>
      <c r="AB19" s="1"/>
    </row>
    <row r="20" spans="1:28">
      <c r="A20" s="2" t="s">
        <v>14</v>
      </c>
      <c r="B20" s="1">
        <f>STDEV(N1:N14)</f>
        <v>27.748695931471758</v>
      </c>
      <c r="C20" s="1">
        <f>STDEV(O1:O14)</f>
        <v>21.289920780516734</v>
      </c>
      <c r="D20" s="1">
        <f t="shared" ref="D20:K20" si="3">STDEV(P1:P14)</f>
        <v>21.340056442636786</v>
      </c>
      <c r="E20" s="1">
        <f t="shared" si="3"/>
        <v>25.802505891231469</v>
      </c>
      <c r="F20" s="1">
        <f t="shared" si="3"/>
        <v>16.13224744665624</v>
      </c>
      <c r="G20" s="1">
        <f t="shared" si="3"/>
        <v>24.414380439250738</v>
      </c>
      <c r="H20" s="1">
        <f t="shared" si="3"/>
        <v>20.750567766891432</v>
      </c>
      <c r="I20" s="1">
        <f t="shared" si="3"/>
        <v>6.2029899610722472</v>
      </c>
      <c r="J20" s="1">
        <f t="shared" si="3"/>
        <v>5.1763987979376083</v>
      </c>
      <c r="K20" s="1">
        <f t="shared" si="3"/>
        <v>12.932436832272071</v>
      </c>
      <c r="L20" s="1"/>
      <c r="S20" s="1"/>
      <c r="T20" s="1"/>
      <c r="U20" s="1"/>
      <c r="V20" s="1"/>
      <c r="W20" s="1"/>
      <c r="Y20" s="1"/>
      <c r="Z20" s="1"/>
      <c r="AA20" s="1"/>
      <c r="AB20" s="1"/>
    </row>
    <row r="21" spans="1:28">
      <c r="L21" s="1"/>
      <c r="S21" s="1"/>
      <c r="T21" s="1"/>
      <c r="U21" s="1"/>
      <c r="V21" s="1"/>
      <c r="W21" s="1"/>
      <c r="Y21" s="1"/>
      <c r="Z21" s="1"/>
      <c r="AA21" s="1"/>
      <c r="AB21" s="1"/>
    </row>
    <row r="22" spans="1:28">
      <c r="A22" s="2" t="s">
        <v>15</v>
      </c>
      <c r="D22">
        <f t="shared" ref="D22:K22" si="4">TTEST(P1:P14,$N1:$O14,2,2)</f>
        <v>0.92431061249852853</v>
      </c>
      <c r="E22">
        <f t="shared" si="4"/>
        <v>0.19735429928005199</v>
      </c>
      <c r="F22">
        <f t="shared" si="4"/>
        <v>0.16482186990361469</v>
      </c>
      <c r="G22">
        <f t="shared" si="4"/>
        <v>3.1595903733751499E-2</v>
      </c>
      <c r="H22">
        <f t="shared" si="4"/>
        <v>0.43293452274702227</v>
      </c>
      <c r="I22">
        <f t="shared" si="4"/>
        <v>1.9118941422447144E-3</v>
      </c>
      <c r="J22">
        <f t="shared" si="4"/>
        <v>3.3600925861540531E-3</v>
      </c>
      <c r="K22">
        <f t="shared" si="4"/>
        <v>6.959628395501806E-2</v>
      </c>
      <c r="L22" s="1"/>
      <c r="S22" s="1"/>
      <c r="T22" s="1"/>
      <c r="U22" s="1"/>
      <c r="V22" s="1"/>
      <c r="W22" s="1"/>
      <c r="Y22" s="1"/>
      <c r="Z22" s="1"/>
      <c r="AA22" s="1"/>
      <c r="AB22" s="1"/>
    </row>
    <row r="23" spans="1:28" s="2" customFormat="1">
      <c r="A23" s="2" t="s">
        <v>16</v>
      </c>
      <c r="B23" s="4">
        <f t="shared" ref="B23:K23" si="5">TTEST(N1:N14,B1:B14,2,2)</f>
        <v>0.86787335374907493</v>
      </c>
      <c r="C23" s="4">
        <f t="shared" si="5"/>
        <v>0.95898513143894726</v>
      </c>
      <c r="D23" s="4">
        <f t="shared" si="5"/>
        <v>0.12059923015525706</v>
      </c>
      <c r="E23" s="4">
        <f t="shared" si="5"/>
        <v>0.68551067868239546</v>
      </c>
      <c r="F23" s="4">
        <f t="shared" si="5"/>
        <v>0.35139527114782843</v>
      </c>
      <c r="G23" s="4">
        <f t="shared" si="5"/>
        <v>0.90237776011568216</v>
      </c>
      <c r="H23" s="4">
        <f t="shared" si="5"/>
        <v>0.14680698124527261</v>
      </c>
      <c r="I23" s="4">
        <f t="shared" si="5"/>
        <v>0.9048549622271439</v>
      </c>
      <c r="J23" s="4">
        <f t="shared" si="5"/>
        <v>0.5423854253534951</v>
      </c>
      <c r="K23" s="4">
        <f t="shared" si="5"/>
        <v>0.98315229624888656</v>
      </c>
      <c r="L23" s="4"/>
      <c r="S23" s="4"/>
      <c r="T23" s="4"/>
      <c r="U23" s="4"/>
      <c r="V23" s="4"/>
      <c r="W23" s="4"/>
      <c r="Y23" s="9"/>
      <c r="Z23" s="10"/>
      <c r="AA23" s="4"/>
      <c r="AB23" s="4"/>
    </row>
    <row r="24" spans="1:28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S24" s="1"/>
      <c r="T24" s="1"/>
      <c r="U24" s="1"/>
      <c r="V24" s="1"/>
      <c r="W24" s="1"/>
      <c r="Y24" s="9"/>
      <c r="Z24" s="10"/>
      <c r="AA24" s="1"/>
      <c r="AB24" s="1"/>
    </row>
    <row r="25" spans="1:28">
      <c r="A25" s="2" t="s">
        <v>17</v>
      </c>
      <c r="B25" s="4">
        <f t="shared" ref="B25:G25" si="6">B18-B17</f>
        <v>1.6023781436063018</v>
      </c>
      <c r="C25" s="4">
        <f t="shared" si="6"/>
        <v>-0.41400788893238882</v>
      </c>
      <c r="D25" s="4">
        <f>D18-D17</f>
        <v>28.444777015304254</v>
      </c>
      <c r="E25" s="4">
        <f t="shared" si="6"/>
        <v>6.4484478914352366</v>
      </c>
      <c r="F25" s="4">
        <f t="shared" si="6"/>
        <v>12.21918449290213</v>
      </c>
      <c r="G25" s="4">
        <f t="shared" si="6"/>
        <v>2.3682841616613644</v>
      </c>
      <c r="H25" s="4">
        <f>H18-H17</f>
        <v>19.305703515874626</v>
      </c>
      <c r="I25" s="4">
        <f>I18-I17</f>
        <v>-0.77737195515012303</v>
      </c>
      <c r="J25" s="4">
        <f>J18-J17</f>
        <v>-7.4805268728963412</v>
      </c>
      <c r="K25" s="4">
        <f>K18-K17</f>
        <v>0.2286497202708091</v>
      </c>
      <c r="L25" s="1"/>
      <c r="S25" s="1"/>
      <c r="T25" s="1"/>
      <c r="U25" s="1"/>
      <c r="V25" s="1"/>
      <c r="W25" s="1"/>
      <c r="Y25" s="9"/>
      <c r="Z25" s="10"/>
      <c r="AA25" s="1"/>
      <c r="AB25" s="1"/>
    </row>
    <row r="26" spans="1:28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7"/>
      <c r="O26" s="1"/>
      <c r="P26" s="1"/>
      <c r="Q26" s="1"/>
      <c r="R26" s="1"/>
      <c r="S26" s="1"/>
      <c r="T26" s="1"/>
      <c r="U26" s="1"/>
      <c r="V26" s="1"/>
      <c r="W26" s="1"/>
      <c r="X26" s="1"/>
      <c r="Y26" s="9"/>
      <c r="Z26" s="11"/>
      <c r="AA26" s="1"/>
      <c r="AB26" s="1"/>
    </row>
    <row r="27" spans="1:28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9"/>
      <c r="Z27" s="10"/>
      <c r="AA27" s="1"/>
      <c r="AB27" s="1"/>
    </row>
    <row r="28" spans="1:28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9"/>
      <c r="Z28" s="11"/>
      <c r="AA28" s="1"/>
      <c r="AB28" s="1"/>
    </row>
    <row r="29" spans="1:28">
      <c r="B29" s="3" t="s">
        <v>18</v>
      </c>
      <c r="C29" s="3" t="s">
        <v>19</v>
      </c>
      <c r="D29" t="s">
        <v>20</v>
      </c>
      <c r="E29" t="s">
        <v>21</v>
      </c>
      <c r="F29" t="s">
        <v>22</v>
      </c>
      <c r="G29" t="s">
        <v>23</v>
      </c>
      <c r="N29" s="3"/>
      <c r="P29" s="3"/>
      <c r="Q29" s="3"/>
      <c r="R29" s="1"/>
      <c r="S29" s="1"/>
      <c r="T29" s="1"/>
      <c r="U29" s="1"/>
      <c r="V29" s="1"/>
      <c r="W29" s="1"/>
      <c r="X29" s="1"/>
      <c r="Y29" s="9"/>
      <c r="Z29" s="11"/>
      <c r="AA29" s="1"/>
      <c r="AB29" s="1"/>
    </row>
    <row r="30" spans="1:28">
      <c r="A30" s="2" t="s">
        <v>0</v>
      </c>
      <c r="B30" s="13">
        <f>AVERAGE(B1:C14)</f>
        <v>99.127251555787936</v>
      </c>
      <c r="C30" s="13">
        <f>AVERAGE(D1:K14)</f>
        <v>67.464339477748894</v>
      </c>
      <c r="D30" s="13">
        <f>AVERAGE(D1:E14,G1:H14,J1:K14)</f>
        <v>69.996404906166717</v>
      </c>
      <c r="E30" s="13">
        <f>AVERAGE(F1:F14,I1:I14)</f>
        <v>60.558706491154815</v>
      </c>
      <c r="F30" s="13">
        <f>AVERAGE(D1:E14,H1:H14,K1:K14)</f>
        <v>71.922269931783291</v>
      </c>
      <c r="G30" s="13">
        <f>AVERAGE(G1:G14,J1:J14)</f>
        <v>65.50271984639474</v>
      </c>
      <c r="R30" s="1"/>
      <c r="S30" s="1"/>
      <c r="T30" s="1"/>
      <c r="U30" s="1"/>
      <c r="V30" s="1"/>
      <c r="W30" s="1"/>
      <c r="X30" s="1"/>
      <c r="Y30" s="9"/>
      <c r="Z30" s="10"/>
      <c r="AA30" s="1"/>
      <c r="AB30" s="1"/>
    </row>
    <row r="31" spans="1:28">
      <c r="A31" s="2" t="s">
        <v>12</v>
      </c>
      <c r="B31" s="13">
        <f>AVERAGE(N1:O14)</f>
        <v>99.721436683124907</v>
      </c>
      <c r="C31" s="13">
        <f>AVERAGE(P1:W14)</f>
        <v>74.207387358989465</v>
      </c>
      <c r="D31" s="13">
        <f>AVERAGE(P1:Q14,S1:T14,V1:W14)</f>
        <v>77.090509370153057</v>
      </c>
      <c r="E31" s="13">
        <f>AVERAGE(R1:R14,U1:U14)</f>
        <v>65.969895898522026</v>
      </c>
      <c r="F31" s="13">
        <f>AVERAGE(P1:Q14,T1:T14,W1:W14)</f>
        <v>85.258318503694355</v>
      </c>
      <c r="G31" s="13">
        <f>AVERAGE(S1:S14,V1:V14,X1:X14)</f>
        <v>64.838795669841076</v>
      </c>
      <c r="N31" s="13"/>
      <c r="P31" s="12"/>
      <c r="Q31" s="12"/>
      <c r="R31" s="1"/>
      <c r="S31" s="1"/>
      <c r="T31" s="1"/>
      <c r="U31" s="1"/>
      <c r="V31" s="1"/>
      <c r="W31" s="1"/>
      <c r="X31" s="1"/>
      <c r="Y31" s="9"/>
      <c r="Z31" s="10"/>
      <c r="AA31" s="1"/>
      <c r="AB31" s="1"/>
    </row>
    <row r="32" spans="1:28">
      <c r="A32" s="2" t="s">
        <v>13</v>
      </c>
      <c r="B32" s="13">
        <f>STDEV(B1:C14)</f>
        <v>17.078159784429236</v>
      </c>
      <c r="C32" s="13">
        <f>STDEV(D1:K14)</f>
        <v>18.972579047993939</v>
      </c>
      <c r="D32" s="13">
        <f>STDEV(D1:E14,G1:H14,J1:K14)</f>
        <v>20.306018405149352</v>
      </c>
      <c r="E32" s="13">
        <f>STDEV(F1:F14,I1:I14)</f>
        <v>13.129154627175625</v>
      </c>
      <c r="F32" s="13">
        <f>STDEV(D1:E14,H1:H14,K1:K14)</f>
        <v>17.04759704334209</v>
      </c>
      <c r="G32" s="13">
        <f>STDEV(G1:G14,J1:J14)</f>
        <v>27.123926003650048</v>
      </c>
      <c r="Y32" s="9"/>
      <c r="Z32" s="10"/>
    </row>
    <row r="33" spans="1:26">
      <c r="A33" s="2" t="s">
        <v>14</v>
      </c>
      <c r="B33" s="13">
        <f>STDEV(N1:O14)</f>
        <v>24.073324523072642</v>
      </c>
      <c r="C33" s="13">
        <f>STDEV(P1:W14)</f>
        <v>21.580393768299377</v>
      </c>
      <c r="D33" s="13">
        <f>STDEV(P1:Q14,S1:T14,V1:W14)</f>
        <v>22.897637443605486</v>
      </c>
      <c r="E33" s="13">
        <f>STDEV(R1:R14,U1:U14)</f>
        <v>15.840729970737124</v>
      </c>
      <c r="F33" s="13">
        <f>STDEV(P1:Q14,T1:T14,W1:W14)</f>
        <v>20.930862636730016</v>
      </c>
      <c r="G33" s="13">
        <f>STDEV(S1:S14,V1:V14)</f>
        <v>21.183652424601554</v>
      </c>
      <c r="N33" s="13"/>
      <c r="P33" s="12"/>
      <c r="Q33" s="12"/>
      <c r="Y33" s="9"/>
      <c r="Z33" s="10"/>
    </row>
    <row r="34" spans="1:26">
      <c r="A34" s="2" t="s">
        <v>24</v>
      </c>
      <c r="B34" s="1"/>
      <c r="C34" s="24">
        <f>TTEST(D1:K14,$B$2:$C$15,2,2)</f>
        <v>2.4621553744556642E-9</v>
      </c>
      <c r="D34" s="24"/>
    </row>
    <row r="35" spans="1:26">
      <c r="A35" s="2" t="s">
        <v>25</v>
      </c>
      <c r="B35" s="1"/>
      <c r="C35" s="24">
        <f>TTEST(P1:W14,$N$2:$O$15,2,2)</f>
        <v>4.1209403729556844E-4</v>
      </c>
    </row>
    <row r="36" spans="1:26">
      <c r="C36" s="24"/>
    </row>
    <row r="37" spans="1:26">
      <c r="B37" s="3" t="s">
        <v>26</v>
      </c>
      <c r="C37" s="3" t="s">
        <v>27</v>
      </c>
      <c r="D37" s="3" t="s">
        <v>28</v>
      </c>
      <c r="E37" s="3" t="s">
        <v>29</v>
      </c>
      <c r="F37" s="3" t="s">
        <v>30</v>
      </c>
      <c r="G37" s="3" t="s">
        <v>31</v>
      </c>
    </row>
    <row r="38" spans="1:26">
      <c r="B38" s="12">
        <f t="shared" ref="B38:G39" si="7">B30/$B30</f>
        <v>1</v>
      </c>
      <c r="C38" s="12">
        <f>C30/$B30</f>
        <v>0.68058317383873557</v>
      </c>
      <c r="D38" s="12">
        <f>D30/$B30</f>
        <v>0.70612675936821834</v>
      </c>
      <c r="E38" s="12">
        <f t="shared" si="7"/>
        <v>0.61091884966741883</v>
      </c>
      <c r="F38" s="12">
        <f t="shared" si="7"/>
        <v>0.72555496902187466</v>
      </c>
      <c r="G38" s="12">
        <f>G30/$B30</f>
        <v>0.66079427017635395</v>
      </c>
    </row>
    <row r="39" spans="1:26">
      <c r="B39" s="12">
        <f t="shared" si="7"/>
        <v>1</v>
      </c>
      <c r="C39" s="12">
        <f t="shared" si="7"/>
        <v>0.74414679358051217</v>
      </c>
      <c r="D39" s="12">
        <f>D31/$B31</f>
        <v>0.77305855124326039</v>
      </c>
      <c r="E39" s="12">
        <f t="shared" si="7"/>
        <v>0.66154177168694572</v>
      </c>
      <c r="F39" s="12">
        <f t="shared" si="7"/>
        <v>0.85496480335127345</v>
      </c>
      <c r="G39" s="12">
        <f t="shared" si="7"/>
        <v>0.65019917308124031</v>
      </c>
    </row>
    <row r="40" spans="1:26">
      <c r="B40" s="12">
        <f t="shared" ref="B40:G41" si="8">B32/$B30</f>
        <v>0.17228521437233432</v>
      </c>
      <c r="C40" s="12">
        <f t="shared" si="8"/>
        <v>0.191396197818683</v>
      </c>
      <c r="D40" s="12">
        <f t="shared" si="8"/>
        <v>0.20484799171216106</v>
      </c>
      <c r="E40" s="12">
        <f t="shared" si="8"/>
        <v>0.1324474795892697</v>
      </c>
      <c r="F40" s="12">
        <f t="shared" si="8"/>
        <v>0.17197689611870107</v>
      </c>
      <c r="G40" s="12">
        <f t="shared" si="8"/>
        <v>0.27362733837510811</v>
      </c>
    </row>
    <row r="41" spans="1:26">
      <c r="B41" s="12">
        <f t="shared" si="8"/>
        <v>0.24140571299196281</v>
      </c>
      <c r="C41" s="12">
        <f t="shared" si="8"/>
        <v>0.21640676755263055</v>
      </c>
      <c r="D41" s="12">
        <f t="shared" si="8"/>
        <v>0.22961600038279711</v>
      </c>
      <c r="E41" s="12">
        <f t="shared" si="8"/>
        <v>0.15884979697066207</v>
      </c>
      <c r="F41" s="12">
        <f t="shared" si="8"/>
        <v>0.20989331213949491</v>
      </c>
      <c r="G41" s="12">
        <f t="shared" si="8"/>
        <v>0.2124282714850447</v>
      </c>
    </row>
    <row r="46" spans="1:26">
      <c r="B46" s="14" t="s">
        <v>1</v>
      </c>
      <c r="C46" s="14" t="s">
        <v>2</v>
      </c>
      <c r="D46" t="s">
        <v>3</v>
      </c>
      <c r="E46" t="s">
        <v>4</v>
      </c>
      <c r="F46" t="s">
        <v>5</v>
      </c>
      <c r="G46" t="s">
        <v>6</v>
      </c>
      <c r="H46" t="s">
        <v>7</v>
      </c>
      <c r="I46" t="s">
        <v>8</v>
      </c>
      <c r="J46" t="s">
        <v>9</v>
      </c>
      <c r="K46" t="s">
        <v>10</v>
      </c>
    </row>
    <row r="47" spans="1:26">
      <c r="A47" s="2" t="s">
        <v>0</v>
      </c>
      <c r="B47" s="8">
        <f>B17/100</f>
        <v>0.97826104308569284</v>
      </c>
      <c r="C47" s="8">
        <f t="shared" ref="C47:K47" si="9">C17/100</f>
        <v>1.0042839880300662</v>
      </c>
      <c r="D47" s="8">
        <f t="shared" si="9"/>
        <v>0.72695105316771036</v>
      </c>
      <c r="E47" s="8">
        <f t="shared" si="9"/>
        <v>0.73289779102834185</v>
      </c>
      <c r="F47" s="8">
        <f t="shared" si="9"/>
        <v>0.66621070762005108</v>
      </c>
      <c r="G47" s="8">
        <f t="shared" si="9"/>
        <v>0.69733732964757156</v>
      </c>
      <c r="H47" s="8">
        <f t="shared" si="9"/>
        <v>0.68645695211618918</v>
      </c>
      <c r="I47" s="8">
        <f t="shared" si="9"/>
        <v>0.57094498336383215</v>
      </c>
      <c r="J47" s="8">
        <f t="shared" si="9"/>
        <v>0.60213953448441704</v>
      </c>
      <c r="K47" s="8">
        <f t="shared" si="9"/>
        <v>0.71975116240668358</v>
      </c>
    </row>
    <row r="48" spans="1:26">
      <c r="A48" s="2" t="s">
        <v>12</v>
      </c>
      <c r="B48" s="8">
        <f t="shared" ref="B48:K50" si="10">B18/100</f>
        <v>0.99428482452175582</v>
      </c>
      <c r="C48" s="8">
        <f t="shared" si="10"/>
        <v>1.0001439091407422</v>
      </c>
      <c r="D48" s="8">
        <f t="shared" si="10"/>
        <v>1.0113988233207529</v>
      </c>
      <c r="E48" s="8">
        <f t="shared" si="10"/>
        <v>0.79738226994269423</v>
      </c>
      <c r="F48" s="8">
        <f t="shared" si="10"/>
        <v>0.78840255254907232</v>
      </c>
      <c r="G48" s="8">
        <f t="shared" si="10"/>
        <v>0.72102017126418516</v>
      </c>
      <c r="H48" s="8">
        <f t="shared" si="10"/>
        <v>0.87951398727493535</v>
      </c>
      <c r="I48" s="8">
        <f t="shared" si="10"/>
        <v>0.56317126381233096</v>
      </c>
      <c r="J48" s="8">
        <f t="shared" si="10"/>
        <v>0.52733426575545361</v>
      </c>
      <c r="K48" s="8">
        <f t="shared" si="10"/>
        <v>0.7220376596093917</v>
      </c>
    </row>
    <row r="49" spans="1:11">
      <c r="A49" s="2" t="s">
        <v>13</v>
      </c>
      <c r="B49" s="8">
        <f t="shared" si="10"/>
        <v>0.17832175148978902</v>
      </c>
      <c r="C49" s="8">
        <f t="shared" si="10"/>
        <v>0.16910877431167004</v>
      </c>
      <c r="D49" s="8">
        <f t="shared" si="10"/>
        <v>0.23315123742645152</v>
      </c>
      <c r="E49" s="8">
        <f t="shared" si="10"/>
        <v>0.19665260895997194</v>
      </c>
      <c r="F49" s="8">
        <f t="shared" si="10"/>
        <v>0.15190158492165429</v>
      </c>
      <c r="G49" s="8">
        <f t="shared" si="10"/>
        <v>0.33963877252377367</v>
      </c>
      <c r="H49" s="8">
        <f t="shared" si="10"/>
        <v>8.6344404931360974E-2</v>
      </c>
      <c r="I49" s="8">
        <f t="shared" si="10"/>
        <v>0.11550685823826838</v>
      </c>
      <c r="J49" s="8">
        <f t="shared" si="10"/>
        <v>0.18886392832463605</v>
      </c>
      <c r="K49" s="8">
        <f t="shared" si="10"/>
        <v>0.14827350897092761</v>
      </c>
    </row>
    <row r="50" spans="1:11">
      <c r="A50" s="2" t="s">
        <v>14</v>
      </c>
      <c r="B50" s="8">
        <f t="shared" si="10"/>
        <v>0.27748695931471756</v>
      </c>
      <c r="C50" s="8">
        <f t="shared" si="10"/>
        <v>0.21289920780516736</v>
      </c>
      <c r="D50" s="8">
        <f t="shared" si="10"/>
        <v>0.21340056442636787</v>
      </c>
      <c r="E50" s="8">
        <f t="shared" si="10"/>
        <v>0.2580250589123147</v>
      </c>
      <c r="F50" s="8">
        <f t="shared" si="10"/>
        <v>0.16132247446656239</v>
      </c>
      <c r="G50" s="8">
        <f t="shared" si="10"/>
        <v>0.24414380439250738</v>
      </c>
      <c r="H50" s="8">
        <f t="shared" si="10"/>
        <v>0.20750567766891431</v>
      </c>
      <c r="I50" s="8">
        <f t="shared" si="10"/>
        <v>6.2029899610722472E-2</v>
      </c>
      <c r="J50" s="8">
        <f t="shared" si="10"/>
        <v>5.1763987979376085E-2</v>
      </c>
      <c r="K50" s="8">
        <f t="shared" si="10"/>
        <v>0.12932436832272071</v>
      </c>
    </row>
  </sheetData>
  <pageMargins left="0.25" right="0.25" top="0.75" bottom="0.75" header="0.3" footer="0.3"/>
  <pageSetup paperSize="9"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Mirko Baglivo</dc:creator>
  <cp:keywords/>
  <dc:description/>
  <cp:lastModifiedBy>Ghezzi Daniele</cp:lastModifiedBy>
  <cp:revision/>
  <dcterms:created xsi:type="dcterms:W3CDTF">2021-08-04T05:02:43Z</dcterms:created>
  <dcterms:modified xsi:type="dcterms:W3CDTF">2023-07-11T12:14:07Z</dcterms:modified>
  <cp:category/>
  <cp:contentStatus/>
</cp:coreProperties>
</file>