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0" documentId="13_ncr:1_{87D4D99D-286D-45C3-85A8-F56230AD4ECB}" xr6:coauthVersionLast="47" xr6:coauthVersionMax="47" xr10:uidLastSave="{00000000-0000-0000-0000-000000000000}"/>
  <bookViews>
    <workbookView xWindow="-108" yWindow="-108" windowWidth="23256" windowHeight="14016" xr2:uid="{E44B63C6-C676-4025-9DF9-FD3678CFF290}"/>
  </bookViews>
  <sheets>
    <sheet name="Counts" sheetId="2" r:id="rId1"/>
  </sheets>
  <definedNames>
    <definedName name="ExternalData_1" localSheetId="0" hidden="1">'Counts'!$B$1:$E$56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E30" i="2"/>
  <c r="E31" i="2"/>
  <c r="E33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29" i="2"/>
  <c r="E24" i="2"/>
  <c r="E25" i="2"/>
  <c r="E28" i="2"/>
  <c r="E3" i="2"/>
  <c r="E4" i="2"/>
  <c r="E9" i="2"/>
  <c r="E10" i="2"/>
  <c r="E14" i="2"/>
  <c r="E15" i="2"/>
  <c r="E16" i="2"/>
  <c r="E17" i="2"/>
  <c r="E18" i="2"/>
  <c r="E21" i="2"/>
  <c r="E2" i="2"/>
  <c r="D36" i="2"/>
  <c r="E36" i="2" s="1"/>
  <c r="D35" i="2"/>
  <c r="E35" i="2" s="1"/>
  <c r="D34" i="2"/>
  <c r="E34" i="2" s="1"/>
  <c r="D32" i="2"/>
  <c r="E32" i="2" s="1"/>
  <c r="D27" i="2"/>
  <c r="E27" i="2" s="1"/>
  <c r="D26" i="2"/>
  <c r="E26" i="2" s="1"/>
  <c r="D23" i="2"/>
  <c r="E23" i="2" s="1"/>
  <c r="D22" i="2"/>
  <c r="E22" i="2" s="1"/>
  <c r="D20" i="2"/>
  <c r="E20" i="2" s="1"/>
  <c r="D19" i="2"/>
  <c r="E19" i="2" s="1"/>
  <c r="D8" i="2"/>
  <c r="E8" i="2" s="1"/>
  <c r="D7" i="2"/>
  <c r="E7" i="2" s="1"/>
  <c r="D13" i="2"/>
  <c r="E13" i="2" s="1"/>
  <c r="D12" i="2"/>
  <c r="E12" i="2" s="1"/>
  <c r="D11" i="2"/>
  <c r="E11" i="2" s="1"/>
  <c r="D6" i="2"/>
  <c r="E6" i="2" s="1"/>
  <c r="D5" i="2"/>
  <c r="E5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56CEADD-8441-4D9F-BB34-115CA072B0D3}" keepAlive="1" name="Query - Counts" description="Connection to the 'Counts' query in the workbook." type="5" refreshedVersion="7" background="1" saveData="1">
    <dbPr connection="Provider=Microsoft.Mashup.OleDb.1;Data Source=$Workbook$;Location=Counts;Extended Properties=&quot;&quot;" command="SELECT * FROM [Counts]"/>
  </connection>
</connections>
</file>

<file path=xl/sharedStrings.xml><?xml version="1.0" encoding="utf-8"?>
<sst xmlns="http://schemas.openxmlformats.org/spreadsheetml/2006/main" count="150" uniqueCount="102">
  <si>
    <t>Kind</t>
  </si>
  <si>
    <t>Directive</t>
  </si>
  <si>
    <t>Count</t>
  </si>
  <si>
    <t xml:space="preserve">Style       </t>
  </si>
  <si>
    <t xml:space="preserve"> Fixed         </t>
  </si>
  <si>
    <t xml:space="preserve"> Variable      </t>
  </si>
  <si>
    <t xml:space="preserve"> No Return     </t>
  </si>
  <si>
    <t xml:space="preserve">Condition   </t>
  </si>
  <si>
    <t xml:space="preserve"> Invisible     </t>
  </si>
  <si>
    <t xml:space="preserve"> Normal        </t>
  </si>
  <si>
    <t xml:space="preserve">Type        </t>
  </si>
  <si>
    <t xml:space="preserve"> Non-Primitive </t>
  </si>
  <si>
    <t xml:space="preserve"> Primitive     </t>
  </si>
  <si>
    <t xml:space="preserve"> 18</t>
  </si>
  <si>
    <t xml:space="preserve">Showcase    </t>
  </si>
  <si>
    <t xml:space="preserve"> Plot          </t>
  </si>
  <si>
    <t xml:space="preserve"> 24</t>
  </si>
  <si>
    <t xml:space="preserve"> Print         </t>
  </si>
  <si>
    <t xml:space="preserve"> Writing       </t>
  </si>
  <si>
    <t xml:space="preserve"> 20</t>
  </si>
  <si>
    <t xml:space="preserve">Error       </t>
  </si>
  <si>
    <t xml:space="preserve"> Exception     </t>
  </si>
  <si>
    <t xml:space="preserve">Reference   </t>
  </si>
  <si>
    <t xml:space="preserve"> Internal      </t>
  </si>
  <si>
    <t xml:space="preserve"> External      </t>
  </si>
  <si>
    <t xml:space="preserve">Correlation </t>
  </si>
  <si>
    <t xml:space="preserve"> Parameters    </t>
  </si>
  <si>
    <t xml:space="preserve"> 152</t>
  </si>
  <si>
    <t xml:space="preserve">Others      </t>
  </si>
  <si>
    <t xml:space="preserve"> Algorithm Citation    </t>
  </si>
  <si>
    <t xml:space="preserve"> Individual Definition </t>
  </si>
  <si>
    <t xml:space="preserve">State       </t>
  </si>
  <si>
    <t xml:space="preserve"> Versioning            </t>
  </si>
  <si>
    <t xml:space="preserve"> 26</t>
  </si>
  <si>
    <t xml:space="preserve"> Sequence              </t>
  </si>
  <si>
    <t xml:space="preserve"> 54</t>
  </si>
  <si>
    <t xml:space="preserve"> Internal              </t>
  </si>
  <si>
    <t xml:space="preserve"> External              </t>
  </si>
  <si>
    <t xml:space="preserve"> Exception             </t>
  </si>
  <si>
    <t xml:space="preserve"> 34</t>
  </si>
  <si>
    <t xml:space="preserve">Style        </t>
  </si>
  <si>
    <t xml:space="preserve"> Fixed            </t>
  </si>
  <si>
    <t xml:space="preserve"> 3765</t>
  </si>
  <si>
    <t xml:space="preserve"> Variable         </t>
  </si>
  <si>
    <t xml:space="preserve"> 188</t>
  </si>
  <si>
    <t xml:space="preserve">Type         </t>
  </si>
  <si>
    <t xml:space="preserve"> Non-Primitive    </t>
  </si>
  <si>
    <t xml:space="preserve"> Primitive        </t>
  </si>
  <si>
    <t xml:space="preserve"> Undefined        </t>
  </si>
  <si>
    <t xml:space="preserve">Format       </t>
  </si>
  <si>
    <t xml:space="preserve"> String Format    </t>
  </si>
  <si>
    <t xml:space="preserve"> 417</t>
  </si>
  <si>
    <t xml:space="preserve"> Number Format    </t>
  </si>
  <si>
    <t xml:space="preserve"> 100</t>
  </si>
  <si>
    <t xml:space="preserve"> Number Range     </t>
  </si>
  <si>
    <t xml:space="preserve"> 61</t>
  </si>
  <si>
    <t xml:space="preserve"> Date Format      </t>
  </si>
  <si>
    <t xml:space="preserve"> Entry            </t>
  </si>
  <si>
    <t xml:space="preserve"> 76</t>
  </si>
  <si>
    <t xml:space="preserve"> Size             </t>
  </si>
  <si>
    <t xml:space="preserve"> 71</t>
  </si>
  <si>
    <t xml:space="preserve">Restrictions </t>
  </si>
  <si>
    <t xml:space="preserve"> NA Allowed       </t>
  </si>
  <si>
    <t xml:space="preserve"> 15</t>
  </si>
  <si>
    <t xml:space="preserve"> NA Not Allowed   </t>
  </si>
  <si>
    <t xml:space="preserve"> 4</t>
  </si>
  <si>
    <t xml:space="preserve"> Null Allowed     </t>
  </si>
  <si>
    <t xml:space="preserve"> 133</t>
  </si>
  <si>
    <t xml:space="preserve"> Null Not Allowed </t>
  </si>
  <si>
    <t xml:space="preserve"> 3</t>
  </si>
  <si>
    <t xml:space="preserve"> Default          </t>
  </si>
  <si>
    <t xml:space="preserve"> 580</t>
  </si>
  <si>
    <t xml:space="preserve"> Optional         </t>
  </si>
  <si>
    <t xml:space="preserve"> 105</t>
  </si>
  <si>
    <t xml:space="preserve"> Required         </t>
  </si>
  <si>
    <t xml:space="preserve"> 563</t>
  </si>
  <si>
    <t xml:space="preserve"> Deprecated       </t>
  </si>
  <si>
    <t xml:space="preserve"> 13</t>
  </si>
  <si>
    <t xml:space="preserve"> Ignored          </t>
  </si>
  <si>
    <t xml:space="preserve"> Parameters        </t>
  </si>
  <si>
    <t xml:space="preserve"> Returns           </t>
  </si>
  <si>
    <t xml:space="preserve"> Exception         </t>
  </si>
  <si>
    <t xml:space="preserve"> 38</t>
  </si>
  <si>
    <t xml:space="preserve"> Internal          </t>
  </si>
  <si>
    <t xml:space="preserve"> External          </t>
  </si>
  <si>
    <t>Section</t>
  </si>
  <si>
    <t>Return</t>
  </si>
  <si>
    <t>Description</t>
  </si>
  <si>
    <t>Parameters</t>
  </si>
  <si>
    <t xml:space="preserve"> Primitive - Null</t>
  </si>
  <si>
    <t xml:space="preserve"> Non-Primitive - Collection</t>
  </si>
  <si>
    <t xml:space="preserve"> Non-Primitive - Dataframe</t>
  </si>
  <si>
    <t xml:space="preserve"> Non-Primitive - Object</t>
  </si>
  <si>
    <t xml:space="preserve"> Non-Primitive - Entry</t>
  </si>
  <si>
    <t xml:space="preserve"> Non-Primitive - Size</t>
  </si>
  <si>
    <t>Frequency</t>
  </si>
  <si>
    <t>Red</t>
  </si>
  <si>
    <t>Mutually Exclusive</t>
  </si>
  <si>
    <t>Green</t>
  </si>
  <si>
    <t>Fully Shareable</t>
  </si>
  <si>
    <t>Black</t>
  </si>
  <si>
    <t>Conditionally Shareable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</si>
</sst>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0" fillId="0" borderId="1" xfId="0" applyNumberFormat="1" applyBorder="1"/>
    <xf numFmtId="0" fontId="0" fillId="0" borderId="1" xfId="0" applyNumberFormat="1" applyBorder="1" applyAlignment="1">
      <alignment horizontal="right"/>
    </xf>
    <xf numFmtId="0" fontId="0" fillId="0" borderId="2" xfId="0" applyNumberFormat="1" applyBorder="1"/>
    <xf numFmtId="0" fontId="0" fillId="0" borderId="2" xfId="0" applyNumberFormat="1" applyBorder="1" applyAlignment="1">
      <alignment horizontal="right"/>
    </xf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NumberFormat="1" applyFont="1"/>
    <xf numFmtId="0" fontId="1" fillId="0" borderId="1" xfId="0" applyNumberFormat="1" applyFont="1" applyBorder="1"/>
    <xf numFmtId="0" fontId="3" fillId="0" borderId="0" xfId="0" applyNumberFormat="1" applyFont="1"/>
    <xf numFmtId="0" fontId="3" fillId="0" borderId="1" xfId="0" applyNumberFormat="1" applyFont="1" applyBorder="1"/>
    <xf numFmtId="0" fontId="4" fillId="0" borderId="0" xfId="0" applyNumberFormat="1" applyFont="1"/>
    <xf numFmtId="0" fontId="4" fillId="0" borderId="1" xfId="0" applyNumberFormat="1" applyFont="1" applyBorder="1"/>
    <xf numFmtId="0" fontId="4" fillId="0" borderId="2" xfId="0" applyNumberFormat="1" applyFont="1" applyBorder="1"/>
    <xf numFmtId="0" fontId="1" fillId="0" borderId="3" xfId="0" applyFont="1" applyBorder="1"/>
    <xf numFmtId="0" fontId="0" fillId="0" borderId="4" xfId="0" applyBorder="1"/>
    <xf numFmtId="0" fontId="4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6">
    <dxf>
      <numFmt numFmtId="164" formatCode="0.000"/>
    </dxf>
    <dxf>
      <numFmt numFmtId="0" formatCode="General"/>
      <alignment horizontal="right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border>
        <bottom style="thin">
          <color indexed="64"/>
        </bottom>
      </border>
    </dxf>
    <dxf>
      <font>
        <b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6B06481-5AF3-4FBF-8B1B-5E85103578E2}" autoFormatId="16" applyNumberFormats="0" applyBorderFormats="0" applyFontFormats="0" applyPatternFormats="0" applyAlignmentFormats="0" applyWidthHeightFormats="0">
  <queryTableRefresh nextId="6">
    <queryTableFields count="4">
      <queryTableField id="1" name="Kind" tableColumnId="1"/>
      <queryTableField id="2" name="Directive" tableColumnId="2"/>
      <queryTableField id="3" name="Count" tableColumnId="3"/>
      <queryTableField id="4" name="Column1.4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C70A627-8774-4208-B1EB-B7A45B8D07F1}" name="Counts" displayName="Counts" ref="B1:E56" tableType="queryTable" totalsRowShown="0" headerRowDxfId="5" headerRowBorderDxfId="4">
  <tableColumns count="4">
    <tableColumn id="1" xr3:uid="{E4161697-0C6A-4FF8-9D6B-1370CA6062E4}" uniqueName="1" name="Kind" queryTableFieldId="1" dataDxfId="3"/>
    <tableColumn id="2" xr3:uid="{1DE98B26-94A5-424F-875E-1EDF4C6A09AD}" uniqueName="2" name="Directive" queryTableFieldId="2" dataDxfId="2"/>
    <tableColumn id="3" xr3:uid="{4D67B8CE-C451-43FB-A167-C2EB23C04F4D}" uniqueName="3" name="Count" queryTableFieldId="3" dataDxfId="1"/>
    <tableColumn id="4" xr3:uid="{ACC190D5-01AA-45E3-94F5-97965F295D38}" uniqueName="4" name="Frequency" queryTableFieldId="4" data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4A1DA-217C-4060-A8CF-89CA86384F76}">
  <dimension ref="A1:I56"/>
  <sheetViews>
    <sheetView tabSelected="1" workbookViewId="0">
      <selection activeCell="C10" sqref="C10"/>
    </sheetView>
  </sheetViews>
  <sheetFormatPr defaultRowHeight="14.4" x14ac:dyDescent="0.3"/>
  <cols>
    <col min="1" max="1" width="10.21875" style="2" bestFit="1" customWidth="1"/>
    <col min="2" max="2" width="11" bestFit="1" customWidth="1"/>
    <col min="3" max="3" width="23.33203125" bestFit="1" customWidth="1"/>
    <col min="4" max="4" width="12.44140625" style="3" bestFit="1" customWidth="1"/>
    <col min="5" max="5" width="15.21875" style="9" customWidth="1"/>
    <col min="9" max="9" width="22.109375" customWidth="1"/>
  </cols>
  <sheetData>
    <row r="1" spans="1:9" x14ac:dyDescent="0.3">
      <c r="A1" s="12" t="s">
        <v>85</v>
      </c>
      <c r="B1" s="12" t="s">
        <v>0</v>
      </c>
      <c r="C1" s="12" t="s">
        <v>1</v>
      </c>
      <c r="D1" s="12" t="s">
        <v>2</v>
      </c>
      <c r="E1" s="13" t="s">
        <v>95</v>
      </c>
    </row>
    <row r="2" spans="1:9" x14ac:dyDescent="0.3">
      <c r="A2" s="27" t="s">
        <v>86</v>
      </c>
      <c r="B2" s="14" t="s">
        <v>3</v>
      </c>
      <c r="C2" s="1" t="s">
        <v>4</v>
      </c>
      <c r="D2" s="4">
        <v>2537</v>
      </c>
      <c r="E2" s="9">
        <f>Counts[[#This Row],[Count]]/2836</f>
        <v>0.89456981664315938</v>
      </c>
      <c r="F2" s="9"/>
    </row>
    <row r="3" spans="1:9" ht="15" thickBot="1" x14ac:dyDescent="0.35">
      <c r="A3" s="28"/>
      <c r="B3" s="14" t="s">
        <v>3</v>
      </c>
      <c r="C3" s="1" t="s">
        <v>5</v>
      </c>
      <c r="D3" s="4">
        <v>209</v>
      </c>
      <c r="E3" s="9">
        <f>Counts[[#This Row],[Count]]/2836</f>
        <v>7.3695345557122705E-2</v>
      </c>
    </row>
    <row r="4" spans="1:9" x14ac:dyDescent="0.3">
      <c r="A4" s="28"/>
      <c r="B4" s="15" t="s">
        <v>3</v>
      </c>
      <c r="C4" s="5" t="s">
        <v>6</v>
      </c>
      <c r="D4" s="6">
        <v>89</v>
      </c>
      <c r="E4" s="10">
        <f>Counts[[#This Row],[Count]]/2836</f>
        <v>3.1382228490832158E-2</v>
      </c>
      <c r="H4" s="21" t="s">
        <v>96</v>
      </c>
      <c r="I4" s="22" t="s">
        <v>97</v>
      </c>
    </row>
    <row r="5" spans="1:9" x14ac:dyDescent="0.3">
      <c r="A5" s="28"/>
      <c r="B5" s="16" t="s">
        <v>7</v>
      </c>
      <c r="C5" s="1" t="s">
        <v>8</v>
      </c>
      <c r="D5" s="4">
        <f>193  + 35</f>
        <v>228</v>
      </c>
      <c r="E5" s="9">
        <f>Counts[[#This Row],[Count]]/2836</f>
        <v>8.0394922425952045E-2</v>
      </c>
      <c r="F5" s="9"/>
      <c r="H5" s="23" t="s">
        <v>98</v>
      </c>
      <c r="I5" s="24" t="s">
        <v>99</v>
      </c>
    </row>
    <row r="6" spans="1:9" ht="15" thickBot="1" x14ac:dyDescent="0.35">
      <c r="A6" s="28"/>
      <c r="B6" s="17" t="s">
        <v>7</v>
      </c>
      <c r="C6" s="5" t="s">
        <v>9</v>
      </c>
      <c r="D6" s="6">
        <f>2518 + 35</f>
        <v>2553</v>
      </c>
      <c r="E6" s="10">
        <f>Counts[[#This Row],[Count]]/2836</f>
        <v>0.90021156558533144</v>
      </c>
      <c r="H6" s="25" t="s">
        <v>100</v>
      </c>
      <c r="I6" s="26" t="s">
        <v>101</v>
      </c>
    </row>
    <row r="7" spans="1:9" x14ac:dyDescent="0.3">
      <c r="A7" s="28"/>
      <c r="B7" s="16" t="s">
        <v>10</v>
      </c>
      <c r="C7" s="1" t="s">
        <v>11</v>
      </c>
      <c r="D7" s="4">
        <f>2605 + 16</f>
        <v>2621</v>
      </c>
      <c r="E7" s="9">
        <f>Counts[[#This Row],[Count]]/2836</f>
        <v>0.92418899858956272</v>
      </c>
    </row>
    <row r="8" spans="1:9" x14ac:dyDescent="0.3">
      <c r="A8" s="28"/>
      <c r="B8" s="16" t="s">
        <v>10</v>
      </c>
      <c r="C8" s="1" t="s">
        <v>12</v>
      </c>
      <c r="D8" s="4">
        <f>125  + 16</f>
        <v>141</v>
      </c>
      <c r="E8" s="9">
        <f>Counts[[#This Row],[Count]]/2836</f>
        <v>4.9717912552891395E-2</v>
      </c>
    </row>
    <row r="9" spans="1:9" x14ac:dyDescent="0.3">
      <c r="A9" s="28"/>
      <c r="B9" s="16" t="s">
        <v>10</v>
      </c>
      <c r="C9" s="1" t="s">
        <v>89</v>
      </c>
      <c r="D9" s="4">
        <v>18</v>
      </c>
      <c r="E9" s="9">
        <f>Counts[[#This Row],[Count]]/2836</f>
        <v>6.3469675599435822E-3</v>
      </c>
    </row>
    <row r="10" spans="1:9" x14ac:dyDescent="0.3">
      <c r="A10" s="28"/>
      <c r="B10" s="16" t="s">
        <v>10</v>
      </c>
      <c r="C10" s="1" t="s">
        <v>90</v>
      </c>
      <c r="D10" s="4">
        <v>646</v>
      </c>
      <c r="E10" s="9">
        <f>Counts[[#This Row],[Count]]/2836</f>
        <v>0.22778561354019747</v>
      </c>
    </row>
    <row r="11" spans="1:9" x14ac:dyDescent="0.3">
      <c r="A11" s="28"/>
      <c r="B11" s="16" t="s">
        <v>10</v>
      </c>
      <c r="C11" s="1" t="s">
        <v>91</v>
      </c>
      <c r="D11" s="4">
        <f>843 + 93</f>
        <v>936</v>
      </c>
      <c r="E11" s="9">
        <f>Counts[[#This Row],[Count]]/2836</f>
        <v>0.33004231311706628</v>
      </c>
    </row>
    <row r="12" spans="1:9" x14ac:dyDescent="0.3">
      <c r="A12" s="28"/>
      <c r="B12" s="16" t="s">
        <v>10</v>
      </c>
      <c r="C12" s="1" t="s">
        <v>92</v>
      </c>
      <c r="D12" s="4">
        <f>1132 + 88</f>
        <v>1220</v>
      </c>
      <c r="E12" s="9">
        <f>Counts[[#This Row],[Count]]/2836</f>
        <v>0.43018335684062059</v>
      </c>
    </row>
    <row r="13" spans="1:9" x14ac:dyDescent="0.3">
      <c r="A13" s="28"/>
      <c r="B13" s="16" t="s">
        <v>10</v>
      </c>
      <c r="C13" s="1" t="s">
        <v>93</v>
      </c>
      <c r="D13" s="4">
        <f>1403 + 2</f>
        <v>1405</v>
      </c>
      <c r="E13" s="9">
        <f>Counts[[#This Row],[Count]]/2836</f>
        <v>0.4954160789844852</v>
      </c>
    </row>
    <row r="14" spans="1:9" x14ac:dyDescent="0.3">
      <c r="A14" s="28"/>
      <c r="B14" s="17" t="s">
        <v>10</v>
      </c>
      <c r="C14" s="5" t="s">
        <v>94</v>
      </c>
      <c r="D14" s="6">
        <v>2</v>
      </c>
      <c r="E14" s="10">
        <f>Counts[[#This Row],[Count]]/2836</f>
        <v>7.0521861777150916E-4</v>
      </c>
    </row>
    <row r="15" spans="1:9" x14ac:dyDescent="0.3">
      <c r="A15" s="28"/>
      <c r="B15" s="18" t="s">
        <v>14</v>
      </c>
      <c r="C15" s="1" t="s">
        <v>15</v>
      </c>
      <c r="D15" s="4" t="s">
        <v>16</v>
      </c>
      <c r="E15" s="9">
        <f>Counts[[#This Row],[Count]]/2836</f>
        <v>8.4626234132581107E-3</v>
      </c>
    </row>
    <row r="16" spans="1:9" x14ac:dyDescent="0.3">
      <c r="A16" s="28"/>
      <c r="B16" s="18" t="s">
        <v>14</v>
      </c>
      <c r="C16" s="1" t="s">
        <v>17</v>
      </c>
      <c r="D16" s="4" t="s">
        <v>16</v>
      </c>
      <c r="E16" s="9">
        <f>Counts[[#This Row],[Count]]/2836</f>
        <v>8.4626234132581107E-3</v>
      </c>
    </row>
    <row r="17" spans="1:5" x14ac:dyDescent="0.3">
      <c r="A17" s="28"/>
      <c r="B17" s="19" t="s">
        <v>14</v>
      </c>
      <c r="C17" s="5" t="s">
        <v>18</v>
      </c>
      <c r="D17" s="6" t="s">
        <v>19</v>
      </c>
      <c r="E17" s="10">
        <f>Counts[[#This Row],[Count]]/2836</f>
        <v>7.052186177715092E-3</v>
      </c>
    </row>
    <row r="18" spans="1:5" x14ac:dyDescent="0.3">
      <c r="A18" s="28"/>
      <c r="B18" s="20" t="s">
        <v>20</v>
      </c>
      <c r="C18" s="7" t="s">
        <v>21</v>
      </c>
      <c r="D18" s="8" t="s">
        <v>19</v>
      </c>
      <c r="E18" s="11">
        <f>Counts[[#This Row],[Count]]/2836</f>
        <v>7.052186177715092E-3</v>
      </c>
    </row>
    <row r="19" spans="1:5" x14ac:dyDescent="0.3">
      <c r="A19" s="28"/>
      <c r="B19" s="18" t="s">
        <v>22</v>
      </c>
      <c r="C19" s="1" t="s">
        <v>23</v>
      </c>
      <c r="D19" s="4">
        <f>930 + 2</f>
        <v>932</v>
      </c>
      <c r="E19" s="9">
        <f>Counts[[#This Row],[Count]]/2836</f>
        <v>0.32863187588152326</v>
      </c>
    </row>
    <row r="20" spans="1:5" x14ac:dyDescent="0.3">
      <c r="A20" s="28"/>
      <c r="B20" s="19" t="s">
        <v>22</v>
      </c>
      <c r="C20" s="5" t="s">
        <v>24</v>
      </c>
      <c r="D20" s="6">
        <f>2   + 2</f>
        <v>4</v>
      </c>
      <c r="E20" s="10">
        <f>Counts[[#This Row],[Count]]/2836</f>
        <v>1.4104372355430183E-3</v>
      </c>
    </row>
    <row r="21" spans="1:5" x14ac:dyDescent="0.3">
      <c r="A21" s="29"/>
      <c r="B21" s="19" t="s">
        <v>25</v>
      </c>
      <c r="C21" s="5" t="s">
        <v>26</v>
      </c>
      <c r="D21" s="6" t="s">
        <v>27</v>
      </c>
      <c r="E21" s="10">
        <f>Counts[[#This Row],[Count]]/2836</f>
        <v>5.3596614950634697E-2</v>
      </c>
    </row>
    <row r="22" spans="1:5" x14ac:dyDescent="0.3">
      <c r="A22" s="27" t="s">
        <v>87</v>
      </c>
      <c r="B22" s="18" t="s">
        <v>28</v>
      </c>
      <c r="C22" s="1" t="s">
        <v>29</v>
      </c>
      <c r="D22" s="4">
        <f>72 + 1</f>
        <v>73</v>
      </c>
      <c r="E22" s="9">
        <f>Counts[[#This Row],[Count]]/1078</f>
        <v>6.7717996289424862E-2</v>
      </c>
    </row>
    <row r="23" spans="1:5" x14ac:dyDescent="0.3">
      <c r="A23" s="28"/>
      <c r="B23" s="19" t="s">
        <v>28</v>
      </c>
      <c r="C23" s="5" t="s">
        <v>30</v>
      </c>
      <c r="D23" s="6">
        <f>56 + 1</f>
        <v>57</v>
      </c>
      <c r="E23" s="10">
        <f>Counts[[#This Row],[Count]]/1078</f>
        <v>5.2875695732838589E-2</v>
      </c>
    </row>
    <row r="24" spans="1:5" x14ac:dyDescent="0.3">
      <c r="A24" s="28"/>
      <c r="B24" s="18" t="s">
        <v>31</v>
      </c>
      <c r="C24" s="1" t="s">
        <v>32</v>
      </c>
      <c r="D24" s="4" t="s">
        <v>33</v>
      </c>
      <c r="E24" s="9">
        <f>Counts[[#This Row],[Count]]/1078</f>
        <v>2.4118738404452691E-2</v>
      </c>
    </row>
    <row r="25" spans="1:5" x14ac:dyDescent="0.3">
      <c r="A25" s="28"/>
      <c r="B25" s="19" t="s">
        <v>31</v>
      </c>
      <c r="C25" s="5" t="s">
        <v>34</v>
      </c>
      <c r="D25" s="6" t="s">
        <v>35</v>
      </c>
      <c r="E25" s="10">
        <f>Counts[[#This Row],[Count]]/1078</f>
        <v>5.0092764378478663E-2</v>
      </c>
    </row>
    <row r="26" spans="1:5" x14ac:dyDescent="0.3">
      <c r="A26" s="28"/>
      <c r="B26" s="18" t="s">
        <v>22</v>
      </c>
      <c r="C26" s="1" t="s">
        <v>36</v>
      </c>
      <c r="D26" s="4">
        <f>204 + 7</f>
        <v>211</v>
      </c>
      <c r="E26" s="9">
        <f>Counts[[#This Row],[Count]]/1078</f>
        <v>0.19573283858998144</v>
      </c>
    </row>
    <row r="27" spans="1:5" x14ac:dyDescent="0.3">
      <c r="A27" s="28"/>
      <c r="B27" s="19" t="s">
        <v>22</v>
      </c>
      <c r="C27" s="5" t="s">
        <v>37</v>
      </c>
      <c r="D27" s="6">
        <f>75  + 7</f>
        <v>82</v>
      </c>
      <c r="E27" s="10">
        <f>Counts[[#This Row],[Count]]/1078</f>
        <v>7.6066790352504632E-2</v>
      </c>
    </row>
    <row r="28" spans="1:5" x14ac:dyDescent="0.3">
      <c r="A28" s="29"/>
      <c r="B28" s="19" t="s">
        <v>20</v>
      </c>
      <c r="C28" s="5" t="s">
        <v>38</v>
      </c>
      <c r="D28" s="6" t="s">
        <v>39</v>
      </c>
      <c r="E28" s="10">
        <f>Counts[[#This Row],[Count]]/1078</f>
        <v>3.1539888682745827E-2</v>
      </c>
    </row>
    <row r="29" spans="1:5" x14ac:dyDescent="0.3">
      <c r="A29" s="27" t="s">
        <v>88</v>
      </c>
      <c r="B29" s="14" t="s">
        <v>40</v>
      </c>
      <c r="C29" s="1" t="s">
        <v>41</v>
      </c>
      <c r="D29" s="4" t="s">
        <v>42</v>
      </c>
      <c r="E29" s="9">
        <f>Counts[[#This Row],[Count]]/3953</f>
        <v>0.95244118391095367</v>
      </c>
    </row>
    <row r="30" spans="1:5" x14ac:dyDescent="0.3">
      <c r="A30" s="28"/>
      <c r="B30" s="15" t="s">
        <v>40</v>
      </c>
      <c r="C30" s="5" t="s">
        <v>43</v>
      </c>
      <c r="D30" s="6" t="s">
        <v>44</v>
      </c>
      <c r="E30" s="10">
        <f>Counts[[#This Row],[Count]]/3953</f>
        <v>4.7558816089046295E-2</v>
      </c>
    </row>
    <row r="31" spans="1:5" x14ac:dyDescent="0.3">
      <c r="A31" s="28"/>
      <c r="B31" s="1" t="s">
        <v>45</v>
      </c>
      <c r="C31" s="1" t="s">
        <v>46</v>
      </c>
      <c r="D31" s="4">
        <f xml:space="preserve"> 959  + 11</f>
        <v>970</v>
      </c>
      <c r="E31" s="9">
        <f>Counts[[#This Row],[Count]]/3953</f>
        <v>0.24538325322539842</v>
      </c>
    </row>
    <row r="32" spans="1:5" x14ac:dyDescent="0.3">
      <c r="A32" s="28"/>
      <c r="B32" s="1" t="s">
        <v>45</v>
      </c>
      <c r="C32" s="1" t="s">
        <v>47</v>
      </c>
      <c r="D32" s="4">
        <f>2815 + 11</f>
        <v>2826</v>
      </c>
      <c r="E32" s="9">
        <f>Counts[[#This Row],[Count]]/3953</f>
        <v>0.71490007589172777</v>
      </c>
    </row>
    <row r="33" spans="1:6" x14ac:dyDescent="0.3">
      <c r="A33" s="28"/>
      <c r="B33" s="1" t="s">
        <v>45</v>
      </c>
      <c r="C33" s="1" t="s">
        <v>48</v>
      </c>
      <c r="D33" s="4">
        <v>168</v>
      </c>
      <c r="E33" s="9">
        <f>Counts[[#This Row],[Count]]/3953</f>
        <v>4.2499367568934986E-2</v>
      </c>
    </row>
    <row r="34" spans="1:6" x14ac:dyDescent="0.3">
      <c r="A34" s="28"/>
      <c r="B34" s="1" t="s">
        <v>45</v>
      </c>
      <c r="C34" s="1" t="s">
        <v>90</v>
      </c>
      <c r="D34" s="1">
        <f>468 + 12 + 5</f>
        <v>485</v>
      </c>
      <c r="E34" s="9">
        <f>Counts[[#This Row],[Count]]/3953</f>
        <v>0.12269162661269921</v>
      </c>
      <c r="F34" s="9"/>
    </row>
    <row r="35" spans="1:6" x14ac:dyDescent="0.3">
      <c r="A35" s="28"/>
      <c r="B35" s="1" t="s">
        <v>45</v>
      </c>
      <c r="C35" s="1" t="s">
        <v>91</v>
      </c>
      <c r="D35" s="1">
        <f>130 + 3</f>
        <v>133</v>
      </c>
      <c r="E35" s="9">
        <f>Counts[[#This Row],[Count]]/3953</f>
        <v>3.3645332658740194E-2</v>
      </c>
    </row>
    <row r="36" spans="1:6" x14ac:dyDescent="0.3">
      <c r="A36" s="28"/>
      <c r="B36" s="5" t="s">
        <v>45</v>
      </c>
      <c r="C36" s="5" t="s">
        <v>92</v>
      </c>
      <c r="D36" s="5">
        <f>269 + 3 + 5</f>
        <v>277</v>
      </c>
      <c r="E36" s="10">
        <f>Counts[[#This Row],[Count]]/3953</f>
        <v>7.0073362003541612E-2</v>
      </c>
    </row>
    <row r="37" spans="1:6" x14ac:dyDescent="0.3">
      <c r="A37" s="28"/>
      <c r="B37" s="1" t="s">
        <v>49</v>
      </c>
      <c r="C37" s="1" t="s">
        <v>50</v>
      </c>
      <c r="D37" s="4" t="s">
        <v>51</v>
      </c>
      <c r="E37" s="9">
        <f>Counts[[#This Row],[Count]]/3953</f>
        <v>0.10548950164432076</v>
      </c>
    </row>
    <row r="38" spans="1:6" x14ac:dyDescent="0.3">
      <c r="A38" s="28"/>
      <c r="B38" s="1" t="s">
        <v>49</v>
      </c>
      <c r="C38" s="1" t="s">
        <v>52</v>
      </c>
      <c r="D38" s="4" t="s">
        <v>53</v>
      </c>
      <c r="E38" s="9">
        <f>Counts[[#This Row],[Count]]/3953</f>
        <v>2.529724260055654E-2</v>
      </c>
    </row>
    <row r="39" spans="1:6" x14ac:dyDescent="0.3">
      <c r="A39" s="28"/>
      <c r="B39" s="1" t="s">
        <v>49</v>
      </c>
      <c r="C39" s="1" t="s">
        <v>54</v>
      </c>
      <c r="D39" s="4" t="s">
        <v>55</v>
      </c>
      <c r="E39" s="9">
        <f>Counts[[#This Row],[Count]]/3953</f>
        <v>1.5431317986339489E-2</v>
      </c>
    </row>
    <row r="40" spans="1:6" x14ac:dyDescent="0.3">
      <c r="A40" s="28"/>
      <c r="B40" s="1" t="s">
        <v>49</v>
      </c>
      <c r="C40" s="1" t="s">
        <v>56</v>
      </c>
      <c r="D40" s="4" t="s">
        <v>13</v>
      </c>
      <c r="E40" s="9">
        <f>Counts[[#This Row],[Count]]/3953</f>
        <v>4.5535036681001772E-3</v>
      </c>
    </row>
    <row r="41" spans="1:6" x14ac:dyDescent="0.3">
      <c r="A41" s="28"/>
      <c r="B41" s="1" t="s">
        <v>49</v>
      </c>
      <c r="C41" s="1" t="s">
        <v>57</v>
      </c>
      <c r="D41" s="4" t="s">
        <v>58</v>
      </c>
      <c r="E41" s="9">
        <f>Counts[[#This Row],[Count]]/3953</f>
        <v>1.9225904376422971E-2</v>
      </c>
    </row>
    <row r="42" spans="1:6" x14ac:dyDescent="0.3">
      <c r="A42" s="28"/>
      <c r="B42" s="5" t="s">
        <v>49</v>
      </c>
      <c r="C42" s="5" t="s">
        <v>59</v>
      </c>
      <c r="D42" s="6" t="s">
        <v>60</v>
      </c>
      <c r="E42" s="10">
        <f>Counts[[#This Row],[Count]]/3953</f>
        <v>1.7961042246395144E-2</v>
      </c>
    </row>
    <row r="43" spans="1:6" x14ac:dyDescent="0.3">
      <c r="A43" s="28"/>
      <c r="B43" s="1" t="s">
        <v>61</v>
      </c>
      <c r="C43" s="1" t="s">
        <v>62</v>
      </c>
      <c r="D43" s="4" t="s">
        <v>63</v>
      </c>
      <c r="E43" s="9">
        <f>Counts[[#This Row],[Count]]/3953</f>
        <v>3.7945863900834811E-3</v>
      </c>
    </row>
    <row r="44" spans="1:6" x14ac:dyDescent="0.3">
      <c r="A44" s="28"/>
      <c r="B44" s="1" t="s">
        <v>61</v>
      </c>
      <c r="C44" s="1" t="s">
        <v>64</v>
      </c>
      <c r="D44" s="4" t="s">
        <v>65</v>
      </c>
      <c r="E44" s="9">
        <f>Counts[[#This Row],[Count]]/3953</f>
        <v>1.0118897040222615E-3</v>
      </c>
    </row>
    <row r="45" spans="1:6" x14ac:dyDescent="0.3">
      <c r="A45" s="28"/>
      <c r="B45" s="1" t="s">
        <v>61</v>
      </c>
      <c r="C45" s="1" t="s">
        <v>66</v>
      </c>
      <c r="D45" s="4" t="s">
        <v>67</v>
      </c>
      <c r="E45" s="9">
        <f>Counts[[#This Row],[Count]]/3953</f>
        <v>3.3645332658740194E-2</v>
      </c>
    </row>
    <row r="46" spans="1:6" x14ac:dyDescent="0.3">
      <c r="A46" s="28"/>
      <c r="B46" s="1" t="s">
        <v>61</v>
      </c>
      <c r="C46" s="1" t="s">
        <v>68</v>
      </c>
      <c r="D46" s="4" t="s">
        <v>69</v>
      </c>
      <c r="E46" s="9">
        <f>Counts[[#This Row],[Count]]/3953</f>
        <v>7.5891727801669616E-4</v>
      </c>
    </row>
    <row r="47" spans="1:6" x14ac:dyDescent="0.3">
      <c r="A47" s="28"/>
      <c r="B47" s="1" t="s">
        <v>61</v>
      </c>
      <c r="C47" s="1" t="s">
        <v>70</v>
      </c>
      <c r="D47" s="4" t="s">
        <v>71</v>
      </c>
      <c r="E47" s="9">
        <f>Counts[[#This Row],[Count]]/3953</f>
        <v>0.14672400708322794</v>
      </c>
    </row>
    <row r="48" spans="1:6" x14ac:dyDescent="0.3">
      <c r="A48" s="28"/>
      <c r="B48" s="1" t="s">
        <v>61</v>
      </c>
      <c r="C48" s="1" t="s">
        <v>72</v>
      </c>
      <c r="D48" s="4" t="s">
        <v>73</v>
      </c>
      <c r="E48" s="9">
        <f>Counts[[#This Row],[Count]]/3953</f>
        <v>2.6562104730584367E-2</v>
      </c>
    </row>
    <row r="49" spans="1:5" x14ac:dyDescent="0.3">
      <c r="A49" s="28"/>
      <c r="B49" s="1" t="s">
        <v>61</v>
      </c>
      <c r="C49" s="1" t="s">
        <v>74</v>
      </c>
      <c r="D49" s="4" t="s">
        <v>75</v>
      </c>
      <c r="E49" s="9">
        <f>Counts[[#This Row],[Count]]/3953</f>
        <v>0.14242347584113332</v>
      </c>
    </row>
    <row r="50" spans="1:5" x14ac:dyDescent="0.3">
      <c r="A50" s="28"/>
      <c r="B50" s="14" t="s">
        <v>61</v>
      </c>
      <c r="C50" s="14" t="s">
        <v>76</v>
      </c>
      <c r="D50" s="4" t="s">
        <v>77</v>
      </c>
      <c r="E50" s="9">
        <f>Counts[[#This Row],[Count]]/3953</f>
        <v>3.2886415380723503E-3</v>
      </c>
    </row>
    <row r="51" spans="1:5" x14ac:dyDescent="0.3">
      <c r="A51" s="28"/>
      <c r="B51" s="15" t="s">
        <v>61</v>
      </c>
      <c r="C51" s="15" t="s">
        <v>78</v>
      </c>
      <c r="D51" s="6" t="s">
        <v>33</v>
      </c>
      <c r="E51" s="10">
        <f>Counts[[#This Row],[Count]]/3953</f>
        <v>6.5772830761447005E-3</v>
      </c>
    </row>
    <row r="52" spans="1:5" x14ac:dyDescent="0.3">
      <c r="A52" s="28"/>
      <c r="B52" s="18" t="s">
        <v>25</v>
      </c>
      <c r="C52" s="1" t="s">
        <v>79</v>
      </c>
      <c r="D52" s="4">
        <v>355</v>
      </c>
      <c r="E52" s="9">
        <f>Counts[[#This Row],[Count]]/3953</f>
        <v>8.9805211231975712E-2</v>
      </c>
    </row>
    <row r="53" spans="1:5" x14ac:dyDescent="0.3">
      <c r="A53" s="28"/>
      <c r="B53" s="19" t="s">
        <v>25</v>
      </c>
      <c r="C53" s="5" t="s">
        <v>80</v>
      </c>
      <c r="D53" s="6">
        <v>374</v>
      </c>
      <c r="E53" s="10">
        <f>Counts[[#This Row],[Count]]/3953</f>
        <v>9.4611687326081453E-2</v>
      </c>
    </row>
    <row r="54" spans="1:5" x14ac:dyDescent="0.3">
      <c r="A54" s="28"/>
      <c r="B54" s="20" t="s">
        <v>20</v>
      </c>
      <c r="C54" s="7" t="s">
        <v>81</v>
      </c>
      <c r="D54" s="8" t="s">
        <v>82</v>
      </c>
      <c r="E54" s="11">
        <f>Counts[[#This Row],[Count]]/3953</f>
        <v>9.6129521882114856E-3</v>
      </c>
    </row>
    <row r="55" spans="1:5" x14ac:dyDescent="0.3">
      <c r="A55" s="28"/>
      <c r="B55" s="18" t="s">
        <v>22</v>
      </c>
      <c r="C55" s="1" t="s">
        <v>83</v>
      </c>
      <c r="D55" s="4">
        <v>526</v>
      </c>
      <c r="E55" s="9">
        <f>Counts[[#This Row],[Count]]/3953</f>
        <v>0.1330634960789274</v>
      </c>
    </row>
    <row r="56" spans="1:5" x14ac:dyDescent="0.3">
      <c r="A56" s="29"/>
      <c r="B56" s="19" t="s">
        <v>22</v>
      </c>
      <c r="C56" s="5" t="s">
        <v>84</v>
      </c>
      <c r="D56" s="6">
        <v>102</v>
      </c>
      <c r="E56" s="10">
        <f>Counts[[#This Row],[Count]]/3953</f>
        <v>2.5803187452567669E-2</v>
      </c>
    </row>
  </sheetData>
  <mergeCells count="3">
    <mergeCell ref="A2:A21"/>
    <mergeCell ref="A22:A28"/>
    <mergeCell ref="A29:A56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2021-12-09T20:59:37Z</dcterms:created>
  <dcterms:modified xsi:type="dcterms:W3CDTF">2021-12-09T20:59:53Z</dcterms:modified>
</cp:coreProperties>
</file>