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ajic\Desktop\Data\2nd paper\Tables\"/>
    </mc:Choice>
  </mc:AlternateContent>
  <xr:revisionPtr revIDLastSave="0" documentId="13_ncr:1_{C36A163F-61A7-4F9B-87C2-E2C2390BDE55}" xr6:coauthVersionLast="36" xr6:coauthVersionMax="36" xr10:uidLastSave="{00000000-0000-0000-0000-000000000000}"/>
  <bookViews>
    <workbookView xWindow="0" yWindow="0" windowWidth="19200" windowHeight="8150" xr2:uid="{D8039D64-837B-4AF0-BB2C-21E20E4879AD}"/>
  </bookViews>
  <sheets>
    <sheet name="KO38" sheetId="1" r:id="rId1"/>
    <sheet name="KO30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2" l="1"/>
  <c r="G29" i="2"/>
  <c r="F29" i="2"/>
  <c r="P29" i="2"/>
  <c r="O29" i="2"/>
  <c r="H28" i="2"/>
  <c r="F28" i="2"/>
  <c r="E28" i="2"/>
  <c r="D28" i="2"/>
  <c r="O28" i="2"/>
  <c r="N28" i="2"/>
  <c r="M28" i="2"/>
  <c r="H27" i="2"/>
  <c r="F27" i="2"/>
  <c r="E27" i="2"/>
  <c r="D27" i="2"/>
  <c r="C27" i="2"/>
  <c r="B27" i="2"/>
  <c r="O27" i="2"/>
  <c r="N27" i="2"/>
  <c r="M27" i="2"/>
  <c r="L27" i="2"/>
  <c r="K27" i="2"/>
  <c r="H26" i="2"/>
  <c r="G26" i="2"/>
  <c r="F26" i="2"/>
  <c r="E26" i="2"/>
  <c r="D26" i="2"/>
  <c r="C26" i="2"/>
  <c r="B26" i="2"/>
  <c r="P26" i="2"/>
  <c r="O26" i="2"/>
  <c r="N26" i="2"/>
  <c r="M26" i="2"/>
  <c r="L26" i="2"/>
  <c r="K26" i="2"/>
  <c r="H25" i="2"/>
  <c r="G25" i="2"/>
  <c r="F25" i="2"/>
  <c r="E25" i="2"/>
  <c r="D25" i="2"/>
  <c r="C25" i="2"/>
  <c r="B25" i="2"/>
  <c r="P25" i="2"/>
  <c r="O25" i="2"/>
  <c r="N25" i="2"/>
  <c r="M25" i="2"/>
  <c r="L25" i="2"/>
  <c r="K25" i="2"/>
  <c r="H24" i="2"/>
  <c r="G24" i="2"/>
  <c r="F24" i="2"/>
  <c r="E24" i="2"/>
  <c r="D24" i="2"/>
  <c r="C24" i="2"/>
  <c r="B24" i="2"/>
  <c r="P24" i="2"/>
  <c r="O24" i="2"/>
  <c r="N24" i="2"/>
  <c r="M24" i="2"/>
  <c r="L24" i="2"/>
  <c r="K24" i="2"/>
  <c r="H23" i="2"/>
  <c r="G23" i="2"/>
  <c r="F23" i="2"/>
  <c r="E23" i="2"/>
  <c r="D23" i="2"/>
  <c r="C23" i="2"/>
  <c r="B23" i="2"/>
  <c r="P23" i="2"/>
  <c r="O23" i="2"/>
  <c r="N23" i="2"/>
  <c r="M23" i="2"/>
  <c r="L23" i="2"/>
  <c r="K23" i="2"/>
  <c r="H22" i="2"/>
  <c r="G22" i="2"/>
  <c r="F22" i="2"/>
  <c r="E22" i="2"/>
  <c r="D22" i="2"/>
  <c r="C22" i="2"/>
  <c r="B22" i="2"/>
  <c r="P22" i="2"/>
  <c r="O22" i="2"/>
  <c r="N22" i="2"/>
  <c r="M22" i="2"/>
  <c r="L22" i="2"/>
  <c r="K22" i="2"/>
  <c r="H21" i="2"/>
  <c r="G21" i="2"/>
  <c r="F21" i="2"/>
  <c r="E21" i="2"/>
  <c r="D21" i="2"/>
  <c r="C21" i="2"/>
  <c r="B21" i="2"/>
  <c r="P21" i="2"/>
  <c r="O21" i="2"/>
  <c r="N21" i="2"/>
  <c r="M21" i="2"/>
  <c r="L21" i="2"/>
  <c r="K21" i="2"/>
  <c r="H20" i="2"/>
  <c r="G20" i="2"/>
  <c r="F20" i="2"/>
  <c r="E20" i="2"/>
  <c r="D20" i="2"/>
  <c r="C20" i="2"/>
  <c r="B20" i="2"/>
  <c r="P20" i="2"/>
  <c r="O20" i="2"/>
  <c r="N20" i="2"/>
  <c r="M20" i="2"/>
  <c r="L20" i="2"/>
  <c r="K20" i="2"/>
  <c r="H19" i="2"/>
  <c r="G19" i="2"/>
  <c r="F19" i="2"/>
  <c r="E19" i="2"/>
  <c r="D19" i="2"/>
  <c r="C19" i="2"/>
  <c r="B19" i="2"/>
  <c r="P19" i="2"/>
  <c r="O19" i="2"/>
  <c r="N19" i="2"/>
  <c r="M19" i="2"/>
  <c r="L19" i="2"/>
  <c r="K19" i="2"/>
  <c r="H18" i="2"/>
  <c r="G18" i="2"/>
  <c r="F18" i="2"/>
  <c r="E18" i="2"/>
  <c r="D18" i="2"/>
  <c r="C18" i="2"/>
  <c r="B18" i="2"/>
  <c r="P18" i="2"/>
  <c r="O18" i="2"/>
  <c r="N18" i="2"/>
  <c r="M18" i="2"/>
  <c r="L18" i="2"/>
  <c r="K18" i="2"/>
  <c r="E14" i="2"/>
  <c r="E29" i="2" s="1"/>
  <c r="D14" i="2"/>
  <c r="D29" i="2" s="1"/>
  <c r="N14" i="2"/>
  <c r="N29" i="2" s="1"/>
  <c r="M14" i="2"/>
  <c r="M29" i="2" s="1"/>
  <c r="C13" i="2"/>
  <c r="C14" i="2" s="1"/>
  <c r="C29" i="2" s="1"/>
  <c r="B13" i="2"/>
  <c r="B28" i="2" s="1"/>
  <c r="L13" i="2"/>
  <c r="L14" i="2" s="1"/>
  <c r="L29" i="2" s="1"/>
  <c r="K13" i="2"/>
  <c r="K28" i="2" s="1"/>
  <c r="G12" i="2"/>
  <c r="G27" i="2" s="1"/>
  <c r="P12" i="2"/>
  <c r="P27" i="2" s="1"/>
  <c r="AA39" i="1"/>
  <c r="Z39" i="1"/>
  <c r="Y39" i="1"/>
  <c r="Q39" i="1"/>
  <c r="P39" i="1"/>
  <c r="O39" i="1"/>
  <c r="G39" i="1"/>
  <c r="F39" i="1"/>
  <c r="AA38" i="1"/>
  <c r="Y38" i="1"/>
  <c r="X38" i="1"/>
  <c r="W38" i="1"/>
  <c r="Q38" i="1"/>
  <c r="O38" i="1"/>
  <c r="N38" i="1"/>
  <c r="M38" i="1"/>
  <c r="F38" i="1"/>
  <c r="E38" i="1"/>
  <c r="D38" i="1"/>
  <c r="AA37" i="1"/>
  <c r="Y37" i="1"/>
  <c r="X37" i="1"/>
  <c r="W37" i="1"/>
  <c r="V37" i="1"/>
  <c r="U37" i="1"/>
  <c r="Q37" i="1"/>
  <c r="O37" i="1"/>
  <c r="N37" i="1"/>
  <c r="M37" i="1"/>
  <c r="L37" i="1"/>
  <c r="K37" i="1"/>
  <c r="F37" i="1"/>
  <c r="E37" i="1"/>
  <c r="D37" i="1"/>
  <c r="C37" i="1"/>
  <c r="B37" i="1"/>
  <c r="AA36" i="1"/>
  <c r="Z36" i="1"/>
  <c r="Y36" i="1"/>
  <c r="X36" i="1"/>
  <c r="W36" i="1"/>
  <c r="V36" i="1"/>
  <c r="U36" i="1"/>
  <c r="Q36" i="1"/>
  <c r="P36" i="1"/>
  <c r="O36" i="1"/>
  <c r="N36" i="1"/>
  <c r="M36" i="1"/>
  <c r="L36" i="1"/>
  <c r="K36" i="1"/>
  <c r="G36" i="1"/>
  <c r="F36" i="1"/>
  <c r="E36" i="1"/>
  <c r="D36" i="1"/>
  <c r="C36" i="1"/>
  <c r="B36" i="1"/>
  <c r="AA35" i="1"/>
  <c r="Z35" i="1"/>
  <c r="Y35" i="1"/>
  <c r="X35" i="1"/>
  <c r="W35" i="1"/>
  <c r="V35" i="1"/>
  <c r="U35" i="1"/>
  <c r="Q35" i="1"/>
  <c r="P35" i="1"/>
  <c r="O35" i="1"/>
  <c r="N35" i="1"/>
  <c r="M35" i="1"/>
  <c r="L35" i="1"/>
  <c r="K35" i="1"/>
  <c r="G35" i="1"/>
  <c r="F35" i="1"/>
  <c r="E35" i="1"/>
  <c r="D35" i="1"/>
  <c r="C35" i="1"/>
  <c r="B35" i="1"/>
  <c r="AA34" i="1"/>
  <c r="Z34" i="1"/>
  <c r="Y34" i="1"/>
  <c r="X34" i="1"/>
  <c r="W34" i="1"/>
  <c r="V34" i="1"/>
  <c r="U34" i="1"/>
  <c r="Q34" i="1"/>
  <c r="P34" i="1"/>
  <c r="O34" i="1"/>
  <c r="N34" i="1"/>
  <c r="M34" i="1"/>
  <c r="L34" i="1"/>
  <c r="K34" i="1"/>
  <c r="G34" i="1"/>
  <c r="F34" i="1"/>
  <c r="E34" i="1"/>
  <c r="D34" i="1"/>
  <c r="C34" i="1"/>
  <c r="B34" i="1"/>
  <c r="AA33" i="1"/>
  <c r="Z33" i="1"/>
  <c r="Y33" i="1"/>
  <c r="X33" i="1"/>
  <c r="W33" i="1"/>
  <c r="V33" i="1"/>
  <c r="U33" i="1"/>
  <c r="Q33" i="1"/>
  <c r="P33" i="1"/>
  <c r="O33" i="1"/>
  <c r="N33" i="1"/>
  <c r="M33" i="1"/>
  <c r="L33" i="1"/>
  <c r="K33" i="1"/>
  <c r="G33" i="1"/>
  <c r="F33" i="1"/>
  <c r="E33" i="1"/>
  <c r="D33" i="1"/>
  <c r="C33" i="1"/>
  <c r="B33" i="1"/>
  <c r="AA32" i="1"/>
  <c r="Z32" i="1"/>
  <c r="Y32" i="1"/>
  <c r="X32" i="1"/>
  <c r="W32" i="1"/>
  <c r="V32" i="1"/>
  <c r="U32" i="1"/>
  <c r="Q32" i="1"/>
  <c r="P32" i="1"/>
  <c r="O32" i="1"/>
  <c r="N32" i="1"/>
  <c r="M32" i="1"/>
  <c r="L32" i="1"/>
  <c r="K32" i="1"/>
  <c r="G32" i="1"/>
  <c r="F32" i="1"/>
  <c r="E32" i="1"/>
  <c r="D32" i="1"/>
  <c r="C32" i="1"/>
  <c r="B32" i="1"/>
  <c r="AA31" i="1"/>
  <c r="Z31" i="1"/>
  <c r="Y31" i="1"/>
  <c r="X31" i="1"/>
  <c r="W31" i="1"/>
  <c r="V31" i="1"/>
  <c r="U31" i="1"/>
  <c r="Q31" i="1"/>
  <c r="P31" i="1"/>
  <c r="O31" i="1"/>
  <c r="N31" i="1"/>
  <c r="M31" i="1"/>
  <c r="L31" i="1"/>
  <c r="K31" i="1"/>
  <c r="G31" i="1"/>
  <c r="F31" i="1"/>
  <c r="E31" i="1"/>
  <c r="D31" i="1"/>
  <c r="C31" i="1"/>
  <c r="B31" i="1"/>
  <c r="AA30" i="1"/>
  <c r="Z30" i="1"/>
  <c r="Y30" i="1"/>
  <c r="X30" i="1"/>
  <c r="W30" i="1"/>
  <c r="V30" i="1"/>
  <c r="U30" i="1"/>
  <c r="Q30" i="1"/>
  <c r="P30" i="1"/>
  <c r="O30" i="1"/>
  <c r="N30" i="1"/>
  <c r="M30" i="1"/>
  <c r="L30" i="1"/>
  <c r="K30" i="1"/>
  <c r="G30" i="1"/>
  <c r="F30" i="1"/>
  <c r="E30" i="1"/>
  <c r="D30" i="1"/>
  <c r="C30" i="1"/>
  <c r="B30" i="1"/>
  <c r="AA29" i="1"/>
  <c r="Z29" i="1"/>
  <c r="Y29" i="1"/>
  <c r="X29" i="1"/>
  <c r="W29" i="1"/>
  <c r="V29" i="1"/>
  <c r="U29" i="1"/>
  <c r="Q29" i="1"/>
  <c r="P29" i="1"/>
  <c r="O29" i="1"/>
  <c r="N29" i="1"/>
  <c r="M29" i="1"/>
  <c r="L29" i="1"/>
  <c r="K29" i="1"/>
  <c r="G29" i="1"/>
  <c r="F29" i="1"/>
  <c r="E29" i="1"/>
  <c r="D29" i="1"/>
  <c r="C29" i="1"/>
  <c r="B29" i="1"/>
  <c r="AA28" i="1"/>
  <c r="Z28" i="1"/>
  <c r="Y28" i="1"/>
  <c r="X28" i="1"/>
  <c r="W28" i="1"/>
  <c r="V28" i="1"/>
  <c r="U28" i="1"/>
  <c r="Q28" i="1"/>
  <c r="P28" i="1"/>
  <c r="O28" i="1"/>
  <c r="N28" i="1"/>
  <c r="M28" i="1"/>
  <c r="L28" i="1"/>
  <c r="K28" i="1"/>
  <c r="G28" i="1"/>
  <c r="F28" i="1"/>
  <c r="E28" i="1"/>
  <c r="D28" i="1"/>
  <c r="C28" i="1"/>
  <c r="B28" i="1"/>
  <c r="X24" i="1"/>
  <c r="X39" i="1" s="1"/>
  <c r="W24" i="1"/>
  <c r="W39" i="1" s="1"/>
  <c r="N24" i="1"/>
  <c r="N39" i="1" s="1"/>
  <c r="M24" i="1"/>
  <c r="M39" i="1" s="1"/>
  <c r="E24" i="1"/>
  <c r="E39" i="1" s="1"/>
  <c r="D24" i="1"/>
  <c r="D39" i="1" s="1"/>
  <c r="V23" i="1"/>
  <c r="V38" i="1" s="1"/>
  <c r="U23" i="1"/>
  <c r="U38" i="1" s="1"/>
  <c r="L23" i="1"/>
  <c r="L38" i="1" s="1"/>
  <c r="K23" i="1"/>
  <c r="K38" i="1" s="1"/>
  <c r="C23" i="1"/>
  <c r="C24" i="1" s="1"/>
  <c r="C39" i="1" s="1"/>
  <c r="B23" i="1"/>
  <c r="B24" i="1" s="1"/>
  <c r="B39" i="1" s="1"/>
  <c r="Z22" i="1"/>
  <c r="Z37" i="1" s="1"/>
  <c r="P22" i="1"/>
  <c r="P37" i="1" s="1"/>
  <c r="G22" i="1"/>
  <c r="G23" i="1" s="1"/>
  <c r="G38" i="1" s="1"/>
  <c r="U43" i="1" l="1"/>
  <c r="X43" i="1" s="1"/>
  <c r="U45" i="1"/>
  <c r="U47" i="1"/>
  <c r="U49" i="1"/>
  <c r="K43" i="1"/>
  <c r="N43" i="1" s="1"/>
  <c r="K45" i="1"/>
  <c r="K47" i="1"/>
  <c r="K49" i="1"/>
  <c r="N49" i="1" s="1"/>
  <c r="B33" i="2"/>
  <c r="B49" i="2" s="1"/>
  <c r="K40" i="2"/>
  <c r="C56" i="2" s="1"/>
  <c r="L28" i="2"/>
  <c r="K36" i="2"/>
  <c r="C52" i="2" s="1"/>
  <c r="K32" i="2"/>
  <c r="C48" i="2" s="1"/>
  <c r="K33" i="2"/>
  <c r="B34" i="2"/>
  <c r="B50" i="2" s="1"/>
  <c r="B36" i="2"/>
  <c r="B52" i="2" s="1"/>
  <c r="K38" i="2"/>
  <c r="C54" i="2" s="1"/>
  <c r="B39" i="2"/>
  <c r="B40" i="2"/>
  <c r="B37" i="2"/>
  <c r="B32" i="2"/>
  <c r="K34" i="2"/>
  <c r="B35" i="2"/>
  <c r="B51" i="2" s="1"/>
  <c r="B38" i="2"/>
  <c r="B54" i="2" s="1"/>
  <c r="K39" i="2"/>
  <c r="C55" i="2" s="1"/>
  <c r="C28" i="2"/>
  <c r="K37" i="2"/>
  <c r="K35" i="2"/>
  <c r="B41" i="2"/>
  <c r="B57" i="2" s="1"/>
  <c r="K41" i="2"/>
  <c r="C57" i="2" s="1"/>
  <c r="P13" i="2"/>
  <c r="P28" i="2" s="1"/>
  <c r="B14" i="2"/>
  <c r="B29" i="2" s="1"/>
  <c r="E33" i="2"/>
  <c r="G49" i="2" s="1"/>
  <c r="G13" i="2"/>
  <c r="G28" i="2" s="1"/>
  <c r="K14" i="2"/>
  <c r="K29" i="2" s="1"/>
  <c r="N47" i="1"/>
  <c r="P23" i="1"/>
  <c r="P38" i="1" s="1"/>
  <c r="K24" i="1"/>
  <c r="K39" i="1" s="1"/>
  <c r="B43" i="1"/>
  <c r="E43" i="1" s="1"/>
  <c r="B45" i="1"/>
  <c r="B47" i="1"/>
  <c r="B49" i="1"/>
  <c r="U42" i="1"/>
  <c r="X42" i="1" s="1"/>
  <c r="U46" i="1"/>
  <c r="X46" i="1" s="1"/>
  <c r="U50" i="1"/>
  <c r="X50" i="1" s="1"/>
  <c r="B38" i="1"/>
  <c r="K42" i="1"/>
  <c r="N42" i="1" s="1"/>
  <c r="K44" i="1"/>
  <c r="N44" i="1" s="1"/>
  <c r="K48" i="1"/>
  <c r="N48" i="1" s="1"/>
  <c r="K50" i="1"/>
  <c r="N50" i="1" s="1"/>
  <c r="K51" i="1"/>
  <c r="N51" i="1" s="1"/>
  <c r="U51" i="1"/>
  <c r="X51" i="1" s="1"/>
  <c r="N45" i="1"/>
  <c r="K46" i="1"/>
  <c r="N46" i="1" s="1"/>
  <c r="Z23" i="1"/>
  <c r="Z38" i="1" s="1"/>
  <c r="B42" i="1"/>
  <c r="E42" i="1" s="1"/>
  <c r="B44" i="1"/>
  <c r="U44" i="1"/>
  <c r="B46" i="1"/>
  <c r="B48" i="1"/>
  <c r="U48" i="1"/>
  <c r="X48" i="1" s="1"/>
  <c r="B50" i="1"/>
  <c r="E47" i="1"/>
  <c r="X44" i="1"/>
  <c r="X45" i="1"/>
  <c r="X47" i="1"/>
  <c r="X49" i="1"/>
  <c r="L24" i="1"/>
  <c r="L39" i="1" s="1"/>
  <c r="G37" i="1"/>
  <c r="B51" i="1" s="1"/>
  <c r="C38" i="1"/>
  <c r="U24" i="1"/>
  <c r="U39" i="1" s="1"/>
  <c r="V24" i="1"/>
  <c r="V39" i="1" s="1"/>
  <c r="E50" i="1" l="1"/>
  <c r="E46" i="1"/>
  <c r="E48" i="1"/>
  <c r="E44" i="1"/>
  <c r="E49" i="1"/>
  <c r="E45" i="1"/>
  <c r="N37" i="2"/>
  <c r="H53" i="2" s="1"/>
  <c r="C53" i="2"/>
  <c r="E38" i="2"/>
  <c r="G54" i="2" s="1"/>
  <c r="E40" i="2"/>
  <c r="G56" i="2" s="1"/>
  <c r="B56" i="2"/>
  <c r="E39" i="2"/>
  <c r="G55" i="2" s="1"/>
  <c r="B55" i="2"/>
  <c r="N33" i="2"/>
  <c r="H49" i="2" s="1"/>
  <c r="C49" i="2"/>
  <c r="E36" i="2"/>
  <c r="G52" i="2" s="1"/>
  <c r="E32" i="2"/>
  <c r="G48" i="2" s="1"/>
  <c r="B48" i="2"/>
  <c r="N34" i="2"/>
  <c r="H50" i="2" s="1"/>
  <c r="C50" i="2"/>
  <c r="N35" i="2"/>
  <c r="H51" i="2" s="1"/>
  <c r="C51" i="2"/>
  <c r="E37" i="2"/>
  <c r="G53" i="2" s="1"/>
  <c r="B53" i="2"/>
  <c r="B42" i="2"/>
  <c r="E34" i="2"/>
  <c r="G50" i="2" s="1"/>
  <c r="N41" i="2"/>
  <c r="H57" i="2" s="1"/>
  <c r="E35" i="2"/>
  <c r="G51" i="2" s="1"/>
  <c r="N32" i="2"/>
  <c r="H48" i="2" s="1"/>
  <c r="N36" i="2"/>
  <c r="H52" i="2" s="1"/>
  <c r="N39" i="2"/>
  <c r="H55" i="2" s="1"/>
  <c r="N40" i="2"/>
  <c r="H56" i="2" s="1"/>
  <c r="N38" i="2"/>
  <c r="H54" i="2" s="1"/>
  <c r="K42" i="2"/>
  <c r="C58" i="2" s="1"/>
  <c r="E41" i="2"/>
  <c r="G57" i="2" s="1"/>
  <c r="U52" i="1"/>
  <c r="X52" i="1" s="1"/>
  <c r="K52" i="1"/>
  <c r="N52" i="1" s="1"/>
  <c r="E51" i="1"/>
  <c r="B52" i="1"/>
  <c r="B43" i="2" l="1"/>
  <c r="B58" i="2"/>
  <c r="E42" i="2"/>
  <c r="K43" i="2"/>
  <c r="N42" i="2"/>
  <c r="U53" i="1"/>
  <c r="X53" i="1" s="1"/>
  <c r="K53" i="1"/>
  <c r="N53" i="1" s="1"/>
  <c r="E52" i="1"/>
  <c r="B53" i="1"/>
  <c r="E53" i="1" s="1"/>
  <c r="E43" i="2" l="1"/>
  <c r="G58" i="2" s="1"/>
  <c r="B59" i="2"/>
  <c r="N43" i="2"/>
  <c r="H58" i="2" s="1"/>
  <c r="C59" i="2"/>
</calcChain>
</file>

<file path=xl/sharedStrings.xml><?xml version="1.0" encoding="utf-8"?>
<sst xmlns="http://schemas.openxmlformats.org/spreadsheetml/2006/main" count="382" uniqueCount="43">
  <si>
    <t>Close to the vein</t>
  </si>
  <si>
    <t>Undef zone</t>
  </si>
  <si>
    <t>%</t>
  </si>
  <si>
    <t xml:space="preserve">Whitemica: </t>
  </si>
  <si>
    <t xml:space="preserve">Chlorite: </t>
  </si>
  <si>
    <t xml:space="preserve">Tioxides: </t>
  </si>
  <si>
    <t xml:space="preserve">Apatite: </t>
  </si>
  <si>
    <t xml:space="preserve">Albite: </t>
  </si>
  <si>
    <t xml:space="preserve">Titanite: </t>
  </si>
  <si>
    <t xml:space="preserve">Quartz: </t>
  </si>
  <si>
    <t>Major elements</t>
  </si>
  <si>
    <t>Illite</t>
  </si>
  <si>
    <t>Chlorite</t>
  </si>
  <si>
    <t>Quartz</t>
  </si>
  <si>
    <t>Albite</t>
  </si>
  <si>
    <t>Anatase</t>
  </si>
  <si>
    <t>Apatite</t>
  </si>
  <si>
    <t>Titanite</t>
  </si>
  <si>
    <t>SiO2</t>
  </si>
  <si>
    <t>TiO2</t>
  </si>
  <si>
    <t>Al2O3</t>
  </si>
  <si>
    <t>FeO</t>
  </si>
  <si>
    <t>MnO</t>
  </si>
  <si>
    <t>MgO</t>
  </si>
  <si>
    <t>CaO</t>
  </si>
  <si>
    <t>Na2O</t>
  </si>
  <si>
    <t>K2O</t>
  </si>
  <si>
    <t>P2O5</t>
  </si>
  <si>
    <t>SUM</t>
  </si>
  <si>
    <t>LOI</t>
  </si>
  <si>
    <t>Phase propostion</t>
  </si>
  <si>
    <t>Results</t>
  </si>
  <si>
    <t>Normalized by TiO2</t>
  </si>
  <si>
    <t>close to vein</t>
  </si>
  <si>
    <t>undeformed</t>
  </si>
  <si>
    <t>Close to vein</t>
  </si>
  <si>
    <t>Undeformed</t>
  </si>
  <si>
    <t>Transition zone</t>
  </si>
  <si>
    <t>Undeformed side</t>
  </si>
  <si>
    <t>deformed side</t>
  </si>
  <si>
    <t xml:space="preserve">Sum </t>
  </si>
  <si>
    <t>Phase proportion (%)</t>
  </si>
  <si>
    <t>Undeformed zone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</si>
</sst>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2" borderId="0" xfId="0" applyFont="1" applyFill="1"/>
    <xf numFmtId="164" fontId="3" fillId="0" borderId="0" xfId="0" applyNumberFormat="1" applyFont="1"/>
    <xf numFmtId="164" fontId="3" fillId="0" borderId="2" xfId="0" applyNumberFormat="1" applyFont="1" applyBorder="1"/>
    <xf numFmtId="0" fontId="2" fillId="2" borderId="1" xfId="0" applyFont="1" applyFill="1" applyBorder="1"/>
    <xf numFmtId="2" fontId="3" fillId="0" borderId="0" xfId="0" applyNumberFormat="1" applyFont="1"/>
    <xf numFmtId="0" fontId="2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'KO38'!$H$58</c:f>
              <c:strCache>
                <c:ptCount val="1"/>
                <c:pt idx="0">
                  <c:v>Close to vein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'KO38'!$H$59:$H$69</c:f>
              <c:numCache>
                <c:formatCode>0.0</c:formatCode>
                <c:ptCount val="11"/>
                <c:pt idx="0">
                  <c:v>23.697879606674881</c:v>
                </c:pt>
                <c:pt idx="1">
                  <c:v>1</c:v>
                </c:pt>
                <c:pt idx="2">
                  <c:v>17.774133791463729</c:v>
                </c:pt>
                <c:pt idx="3">
                  <c:v>5.3115398187736638</c:v>
                </c:pt>
                <c:pt idx="4">
                  <c:v>0.11468732797736479</c:v>
                </c:pt>
                <c:pt idx="5">
                  <c:v>2.4153128167417344</c:v>
                </c:pt>
                <c:pt idx="6">
                  <c:v>6.103322820604439E-3</c:v>
                </c:pt>
                <c:pt idx="7">
                  <c:v>0.18423396926515176</c:v>
                </c:pt>
                <c:pt idx="8">
                  <c:v>4.004968782443977</c:v>
                </c:pt>
                <c:pt idx="9">
                  <c:v>0</c:v>
                </c:pt>
                <c:pt idx="10">
                  <c:v>4.5707793834303834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37A-4019-B1AE-ABF14F525B18}"/>
            </c:ext>
          </c:extLst>
        </c:ser>
        <c:ser>
          <c:idx val="1"/>
          <c:order val="1"/>
          <c:tx>
            <c:strRef>
              <c:f>'KO38'!$I$58</c:f>
              <c:strCache>
                <c:ptCount val="1"/>
                <c:pt idx="0">
                  <c:v>Transition zone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'KO38'!$I$59:$I$69</c:f>
              <c:numCache>
                <c:formatCode>0.0</c:formatCode>
                <c:ptCount val="11"/>
                <c:pt idx="0">
                  <c:v>35.911665903136317</c:v>
                </c:pt>
                <c:pt idx="1">
                  <c:v>1</c:v>
                </c:pt>
                <c:pt idx="2">
                  <c:v>24.845611875966849</c:v>
                </c:pt>
                <c:pt idx="3">
                  <c:v>6.9633408209149321</c:v>
                </c:pt>
                <c:pt idx="4">
                  <c:v>0.15126811964850514</c:v>
                </c:pt>
                <c:pt idx="5">
                  <c:v>3.2058151468689524</c:v>
                </c:pt>
                <c:pt idx="6">
                  <c:v>0.57068592803132134</c:v>
                </c:pt>
                <c:pt idx="7">
                  <c:v>0.30699160641613932</c:v>
                </c:pt>
                <c:pt idx="8">
                  <c:v>5.6624324029432236</c:v>
                </c:pt>
                <c:pt idx="9">
                  <c:v>0</c:v>
                </c:pt>
                <c:pt idx="10">
                  <c:v>7.1672963799739504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37A-4019-B1AE-ABF14F525B18}"/>
            </c:ext>
          </c:extLst>
        </c:ser>
        <c:ser>
          <c:idx val="2"/>
          <c:order val="2"/>
          <c:tx>
            <c:strRef>
              <c:f>'KO38'!$J$58</c:f>
              <c:strCache>
                <c:ptCount val="1"/>
                <c:pt idx="0">
                  <c:v>Undeformed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'KO38'!$J$59:$J$69</c:f>
              <c:numCache>
                <c:formatCode>0.0</c:formatCode>
                <c:ptCount val="11"/>
                <c:pt idx="0">
                  <c:v>44.387280403186551</c:v>
                </c:pt>
                <c:pt idx="1">
                  <c:v>1</c:v>
                </c:pt>
                <c:pt idx="2">
                  <c:v>30.19778013079257</c:v>
                </c:pt>
                <c:pt idx="3">
                  <c:v>7.1825829042496787</c:v>
                </c:pt>
                <c:pt idx="4">
                  <c:v>0.15940451339448614</c:v>
                </c:pt>
                <c:pt idx="5">
                  <c:v>3.4143589538248067</c:v>
                </c:pt>
                <c:pt idx="6">
                  <c:v>2.5256771061560341</c:v>
                </c:pt>
                <c:pt idx="7">
                  <c:v>0.76017727629088649</c:v>
                </c:pt>
                <c:pt idx="8">
                  <c:v>6.9771131286821584</c:v>
                </c:pt>
                <c:pt idx="9">
                  <c:v>1.575161462558927</c:v>
                </c:pt>
                <c:pt idx="10">
                  <c:v>5.6790183748091323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37A-4019-B1AE-ABF14F525B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83151119"/>
        <c:axId val="978755423"/>
      </c:lineChart>
      <c:catAx>
        <c:axId val="98315111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8755423"/>
        <c:crosses val="autoZero"/>
        <c:auto val="1"/>
        <c:lblAlgn val="ctr"/>
        <c:lblOffset val="100"/>
        <c:noMultiLvlLbl val="0"/>
      </c:catAx>
      <c:valAx>
        <c:axId val="9787554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31511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'KO30'!$G$47</c:f>
              <c:strCache>
                <c:ptCount val="1"/>
                <c:pt idx="0">
                  <c:v>deformed side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'KO30'!$G$48:$G$58</c:f>
              <c:numCache>
                <c:formatCode>0.0</c:formatCode>
                <c:ptCount val="11"/>
                <c:pt idx="0">
                  <c:v>40.498822010441131</c:v>
                </c:pt>
                <c:pt idx="1">
                  <c:v>1</c:v>
                </c:pt>
                <c:pt idx="2">
                  <c:v>27.332510357338037</c:v>
                </c:pt>
                <c:pt idx="3">
                  <c:v>7.9351952476011158</c:v>
                </c:pt>
                <c:pt idx="4">
                  <c:v>0.17110549259938837</c:v>
                </c:pt>
                <c:pt idx="5">
                  <c:v>3.5849669720144655</c:v>
                </c:pt>
                <c:pt idx="6">
                  <c:v>1.698811911416821</c:v>
                </c:pt>
                <c:pt idx="7">
                  <c:v>0.91311581579978485</c:v>
                </c:pt>
                <c:pt idx="8">
                  <c:v>5.9076139688248608</c:v>
                </c:pt>
                <c:pt idx="9">
                  <c:v>0.90202448161074578</c:v>
                </c:pt>
                <c:pt idx="10">
                  <c:v>7.76500279930905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173-4A77-AF08-61252FC5821F}"/>
            </c:ext>
          </c:extLst>
        </c:ser>
        <c:ser>
          <c:idx val="1"/>
          <c:order val="1"/>
          <c:tx>
            <c:strRef>
              <c:f>'KO30'!$H$47</c:f>
              <c:strCache>
                <c:ptCount val="1"/>
                <c:pt idx="0">
                  <c:v>Undeformed side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'KO30'!$H$48:$H$58</c:f>
              <c:numCache>
                <c:formatCode>0.0</c:formatCode>
                <c:ptCount val="11"/>
                <c:pt idx="0">
                  <c:v>47.879726465710228</c:v>
                </c:pt>
                <c:pt idx="1">
                  <c:v>1</c:v>
                </c:pt>
                <c:pt idx="2">
                  <c:v>19.651564644328488</c:v>
                </c:pt>
                <c:pt idx="3">
                  <c:v>6.4373639283829389</c:v>
                </c:pt>
                <c:pt idx="4">
                  <c:v>0.13643660748889583</c:v>
                </c:pt>
                <c:pt idx="5">
                  <c:v>2.7320577619251285</c:v>
                </c:pt>
                <c:pt idx="6">
                  <c:v>0.85434146851842763</c:v>
                </c:pt>
                <c:pt idx="7">
                  <c:v>2.197409497465904</c:v>
                </c:pt>
                <c:pt idx="8">
                  <c:v>3.3708661011741858</c:v>
                </c:pt>
                <c:pt idx="9">
                  <c:v>0.19446560857963985</c:v>
                </c:pt>
                <c:pt idx="10">
                  <c:v>4.0184295012585576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173-4A77-AF08-61252FC582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79683791"/>
        <c:axId val="978751263"/>
      </c:lineChart>
      <c:catAx>
        <c:axId val="107968379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8751263"/>
        <c:crosses val="autoZero"/>
        <c:auto val="1"/>
        <c:lblAlgn val="ctr"/>
        <c:lblOffset val="100"/>
        <c:noMultiLvlLbl val="0"/>
      </c:catAx>
      <c:valAx>
        <c:axId val="978751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96837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85725</xdr:colOff>
      <xdr:row>56</xdr:row>
      <xdr:rowOff>11257</xdr:rowOff>
    </xdr:from>
    <xdr:to>
      <xdr:col>17</xdr:col>
      <xdr:colOff>85725</xdr:colOff>
      <xdr:row>71</xdr:row>
      <xdr:rowOff>161348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22472E1E-10A3-480D-9E5D-8E538789E3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542925</xdr:colOff>
      <xdr:row>42</xdr:row>
      <xdr:rowOff>150812</xdr:rowOff>
    </xdr:from>
    <xdr:to>
      <xdr:col>26</xdr:col>
      <xdr:colOff>130175</xdr:colOff>
      <xdr:row>57</xdr:row>
      <xdr:rowOff>185737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A9BEF8F-8F8B-430E-A7A7-52554233DC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69AAB-0B35-4447-932C-9076F7E5768E}">
  <dimension ref="A1:AA70"/>
  <sheetViews>
    <sheetView tabSelected="1" topLeftCell="C10" zoomScale="55" zoomScaleNormal="55" workbookViewId="0">
      <selection activeCell="R18" sqref="R18"/>
    </sheetView>
  </sheetViews>
  <sheetFormatPr baseColWidth="10" defaultRowHeight="12" x14ac:dyDescent="0.3"/>
  <cols>
    <col min="1" max="1" width="18.7265625" style="3" bestFit="1" customWidth="1"/>
    <col min="2" max="9" width="10.90625" style="3"/>
    <col min="10" max="10" width="18.7265625" style="3" bestFit="1" customWidth="1"/>
    <col min="11" max="19" width="10.90625" style="3"/>
    <col min="20" max="20" width="20.7265625" style="3" bestFit="1" customWidth="1"/>
    <col min="21" max="21" width="6" style="3" bestFit="1" customWidth="1"/>
    <col min="22" max="22" width="8.54296875" style="3" bestFit="1" customWidth="1"/>
    <col min="23" max="23" width="8.7265625" style="3" customWidth="1"/>
    <col min="24" max="24" width="6.7265625" style="3" bestFit="1" customWidth="1"/>
    <col min="25" max="25" width="8.36328125" style="3" bestFit="1" customWidth="1"/>
    <col min="26" max="26" width="8" style="3" bestFit="1" customWidth="1"/>
    <col min="27" max="27" width="9" style="3" bestFit="1" customWidth="1"/>
    <col min="28" max="16384" width="10.90625" style="3"/>
  </cols>
  <sheetData>
    <row r="1" spans="1:27" x14ac:dyDescent="0.3">
      <c r="A1" s="2" t="s">
        <v>0</v>
      </c>
      <c r="B1" s="2"/>
      <c r="C1" s="2"/>
      <c r="D1" s="2"/>
      <c r="E1" s="2"/>
      <c r="F1" s="2"/>
      <c r="G1" s="2"/>
      <c r="H1" s="2"/>
      <c r="I1" s="2"/>
      <c r="J1" s="2" t="s">
        <v>37</v>
      </c>
      <c r="K1" s="2"/>
      <c r="L1" s="2"/>
      <c r="M1" s="2"/>
      <c r="N1" s="2"/>
      <c r="O1" s="2"/>
      <c r="P1" s="2"/>
      <c r="Q1" s="2"/>
      <c r="R1" s="2"/>
      <c r="S1" s="2"/>
      <c r="T1" s="2" t="s">
        <v>1</v>
      </c>
    </row>
    <row r="2" spans="1:27" x14ac:dyDescent="0.3">
      <c r="B2" s="3" t="s">
        <v>2</v>
      </c>
      <c r="K2" s="3" t="s">
        <v>2</v>
      </c>
      <c r="U2" s="3" t="s">
        <v>2</v>
      </c>
    </row>
    <row r="3" spans="1:27" x14ac:dyDescent="0.3">
      <c r="A3" s="3" t="s">
        <v>3</v>
      </c>
      <c r="B3" s="3">
        <v>68.790503793460118</v>
      </c>
      <c r="J3" s="3" t="s">
        <v>3</v>
      </c>
      <c r="K3" s="3">
        <v>66.95</v>
      </c>
      <c r="T3" s="3" t="s">
        <v>3</v>
      </c>
      <c r="U3" s="3">
        <v>68.09</v>
      </c>
    </row>
    <row r="4" spans="1:27" x14ac:dyDescent="0.3">
      <c r="A4" s="3" t="s">
        <v>4</v>
      </c>
      <c r="B4" s="3">
        <v>29.224872539341675</v>
      </c>
      <c r="J4" s="3" t="s">
        <v>4</v>
      </c>
      <c r="K4" s="3">
        <v>26.25</v>
      </c>
      <c r="T4" s="3" t="s">
        <v>4</v>
      </c>
      <c r="U4" s="3">
        <v>22.1</v>
      </c>
    </row>
    <row r="5" spans="1:27" x14ac:dyDescent="0.3">
      <c r="A5" s="3" t="s">
        <v>5</v>
      </c>
      <c r="B5" s="3">
        <v>1.5494927311803739</v>
      </c>
      <c r="J5" s="3" t="s">
        <v>6</v>
      </c>
      <c r="K5" s="3">
        <v>2.69</v>
      </c>
      <c r="T5" s="3" t="s">
        <v>6</v>
      </c>
      <c r="U5" s="3">
        <v>3.45</v>
      </c>
    </row>
    <row r="6" spans="1:27" x14ac:dyDescent="0.3">
      <c r="A6" s="3" t="s">
        <v>7</v>
      </c>
      <c r="B6" s="3">
        <v>0.43513093601783537</v>
      </c>
      <c r="J6" s="3" t="s">
        <v>5</v>
      </c>
      <c r="K6" s="3">
        <v>3.22</v>
      </c>
      <c r="T6" s="3" t="s">
        <v>8</v>
      </c>
      <c r="U6" s="3">
        <v>3.57</v>
      </c>
    </row>
    <row r="7" spans="1:27" x14ac:dyDescent="0.3">
      <c r="B7" s="8"/>
      <c r="J7" s="3" t="s">
        <v>7</v>
      </c>
      <c r="K7" s="3">
        <v>0.88</v>
      </c>
      <c r="T7" s="3" t="s">
        <v>7</v>
      </c>
      <c r="U7" s="3">
        <v>2.58</v>
      </c>
    </row>
    <row r="8" spans="1:27" x14ac:dyDescent="0.3">
      <c r="B8" s="8"/>
      <c r="T8" s="3" t="s">
        <v>9</v>
      </c>
      <c r="U8" s="3">
        <v>0.2</v>
      </c>
    </row>
    <row r="12" spans="1:27" s="2" customFormat="1" x14ac:dyDescent="0.3">
      <c r="A12" s="2" t="s">
        <v>10</v>
      </c>
      <c r="B12" s="9" t="s">
        <v>11</v>
      </c>
      <c r="C12" s="9" t="s">
        <v>12</v>
      </c>
      <c r="D12" s="9" t="s">
        <v>13</v>
      </c>
      <c r="E12" s="9" t="s">
        <v>14</v>
      </c>
      <c r="F12" s="9" t="s">
        <v>15</v>
      </c>
      <c r="G12" s="9" t="s">
        <v>16</v>
      </c>
      <c r="J12" s="2" t="s">
        <v>37</v>
      </c>
      <c r="K12" s="2" t="s">
        <v>11</v>
      </c>
      <c r="L12" s="2" t="s">
        <v>12</v>
      </c>
      <c r="M12" s="2" t="s">
        <v>13</v>
      </c>
      <c r="N12" s="2" t="s">
        <v>14</v>
      </c>
      <c r="O12" s="2" t="s">
        <v>17</v>
      </c>
      <c r="P12" s="2" t="s">
        <v>16</v>
      </c>
      <c r="Q12" s="2" t="s">
        <v>15</v>
      </c>
      <c r="T12" s="2" t="s">
        <v>42</v>
      </c>
      <c r="U12" s="2" t="s">
        <v>11</v>
      </c>
      <c r="V12" s="2" t="s">
        <v>12</v>
      </c>
      <c r="W12" s="2" t="s">
        <v>13</v>
      </c>
      <c r="X12" s="2" t="s">
        <v>14</v>
      </c>
      <c r="Y12" s="2" t="s">
        <v>17</v>
      </c>
      <c r="Z12" s="2" t="s">
        <v>16</v>
      </c>
      <c r="AA12" s="2" t="s">
        <v>15</v>
      </c>
    </row>
    <row r="13" spans="1:27" x14ac:dyDescent="0.3">
      <c r="A13" s="4" t="s">
        <v>18</v>
      </c>
      <c r="B13" s="10">
        <v>47.47578</v>
      </c>
      <c r="C13" s="10">
        <v>24.474029999999999</v>
      </c>
      <c r="D13" s="10">
        <v>98.705280000000002</v>
      </c>
      <c r="E13" s="10">
        <v>69.041759999999996</v>
      </c>
      <c r="F13" s="10">
        <v>0</v>
      </c>
      <c r="G13" s="10">
        <v>0.16188</v>
      </c>
      <c r="J13" s="4" t="s">
        <v>18</v>
      </c>
      <c r="K13" s="10">
        <v>47.47578</v>
      </c>
      <c r="L13" s="10">
        <v>24.474029999999999</v>
      </c>
      <c r="M13" s="10">
        <v>98.705280000000002</v>
      </c>
      <c r="N13" s="10">
        <v>69.041759999999996</v>
      </c>
      <c r="O13" s="10">
        <v>48.594410000000003</v>
      </c>
      <c r="P13" s="10">
        <v>0.16188</v>
      </c>
      <c r="Q13" s="10">
        <v>0</v>
      </c>
      <c r="T13" s="4" t="s">
        <v>18</v>
      </c>
      <c r="U13" s="10">
        <v>47.47578</v>
      </c>
      <c r="V13" s="10">
        <v>24.474029999999999</v>
      </c>
      <c r="W13" s="10">
        <v>98.705280000000002</v>
      </c>
      <c r="X13" s="10">
        <v>69.041759999999996</v>
      </c>
      <c r="Y13" s="10">
        <v>48.594410000000003</v>
      </c>
      <c r="Z13" s="10">
        <v>0.16188</v>
      </c>
      <c r="AA13" s="10">
        <v>0</v>
      </c>
    </row>
    <row r="14" spans="1:27" x14ac:dyDescent="0.3">
      <c r="A14" s="4" t="s">
        <v>19</v>
      </c>
      <c r="B14" s="10">
        <v>0.20623</v>
      </c>
      <c r="C14" s="10">
        <v>3.3500000000000001E-3</v>
      </c>
      <c r="D14" s="10">
        <v>9.1599999999999997E-3</v>
      </c>
      <c r="E14" s="10">
        <v>6.7129999999999995E-2</v>
      </c>
      <c r="F14" s="10">
        <v>100</v>
      </c>
      <c r="G14" s="10">
        <v>2.0000000000000002E-5</v>
      </c>
      <c r="J14" s="4" t="s">
        <v>19</v>
      </c>
      <c r="K14" s="10">
        <v>0.20623</v>
      </c>
      <c r="L14" s="10">
        <v>3.3500000000000001E-3</v>
      </c>
      <c r="M14" s="10">
        <v>9.1599999999999997E-3</v>
      </c>
      <c r="N14" s="10">
        <v>6.7129999999999995E-2</v>
      </c>
      <c r="O14" s="10">
        <v>31.864129999999999</v>
      </c>
      <c r="P14" s="10">
        <v>2.0000000000000002E-5</v>
      </c>
      <c r="Q14" s="10">
        <v>100</v>
      </c>
      <c r="T14" s="4" t="s">
        <v>19</v>
      </c>
      <c r="U14" s="10">
        <v>0.20623</v>
      </c>
      <c r="V14" s="10">
        <v>3.3500000000000001E-3</v>
      </c>
      <c r="W14" s="10">
        <v>9.1599999999999997E-3</v>
      </c>
      <c r="X14" s="10">
        <v>6.7129999999999995E-2</v>
      </c>
      <c r="Y14" s="10">
        <v>31.864129999999999</v>
      </c>
      <c r="Z14" s="10">
        <v>2.0000000000000002E-5</v>
      </c>
      <c r="AA14" s="10">
        <v>100</v>
      </c>
    </row>
    <row r="15" spans="1:27" x14ac:dyDescent="0.3">
      <c r="A15" s="4" t="s">
        <v>20</v>
      </c>
      <c r="B15" s="10">
        <v>34.580199999999998</v>
      </c>
      <c r="C15" s="10">
        <v>21.255929999999999</v>
      </c>
      <c r="D15" s="10">
        <v>0.1467</v>
      </c>
      <c r="E15" s="10">
        <v>19.564029999999999</v>
      </c>
      <c r="F15" s="10">
        <v>0</v>
      </c>
      <c r="G15" s="10">
        <v>8.7819999999999995E-2</v>
      </c>
      <c r="J15" s="4" t="s">
        <v>20</v>
      </c>
      <c r="K15" s="10">
        <v>34.580199999999998</v>
      </c>
      <c r="L15" s="10">
        <v>21.255929999999999</v>
      </c>
      <c r="M15" s="10">
        <v>0.1467</v>
      </c>
      <c r="N15" s="10">
        <v>19.564029999999999</v>
      </c>
      <c r="O15" s="10">
        <v>1.77413</v>
      </c>
      <c r="P15" s="10">
        <v>8.7819999999999995E-2</v>
      </c>
      <c r="Q15" s="10">
        <v>0</v>
      </c>
      <c r="T15" s="4" t="s">
        <v>20</v>
      </c>
      <c r="U15" s="10">
        <v>34.580199999999998</v>
      </c>
      <c r="V15" s="10">
        <v>21.255929999999999</v>
      </c>
      <c r="W15" s="10">
        <v>0.1467</v>
      </c>
      <c r="X15" s="10">
        <v>19.564029999999999</v>
      </c>
      <c r="Y15" s="10">
        <v>1.77413</v>
      </c>
      <c r="Z15" s="10">
        <v>8.7819999999999995E-2</v>
      </c>
      <c r="AA15" s="10">
        <v>0</v>
      </c>
    </row>
    <row r="16" spans="1:27" x14ac:dyDescent="0.3">
      <c r="A16" s="4" t="s">
        <v>21</v>
      </c>
      <c r="B16" s="10">
        <v>0.41253000000000001</v>
      </c>
      <c r="C16" s="10">
        <v>29.785520000000002</v>
      </c>
      <c r="D16" s="10">
        <v>0.20302000000000001</v>
      </c>
      <c r="E16" s="10">
        <v>0.43957000000000002</v>
      </c>
      <c r="F16" s="10">
        <v>0</v>
      </c>
      <c r="G16" s="10">
        <v>0.58979999999999999</v>
      </c>
      <c r="J16" s="4" t="s">
        <v>21</v>
      </c>
      <c r="K16" s="10">
        <v>0.41253000000000001</v>
      </c>
      <c r="L16" s="10">
        <v>29.785520000000002</v>
      </c>
      <c r="M16" s="10">
        <v>0.20302000000000001</v>
      </c>
      <c r="N16" s="10">
        <v>0.43957000000000002</v>
      </c>
      <c r="O16" s="10">
        <v>0.47793000000000002</v>
      </c>
      <c r="P16" s="10">
        <v>0.58979999999999999</v>
      </c>
      <c r="Q16" s="10">
        <v>0</v>
      </c>
      <c r="T16" s="4" t="s">
        <v>21</v>
      </c>
      <c r="U16" s="10">
        <v>0.41253000000000001</v>
      </c>
      <c r="V16" s="10">
        <v>29.785520000000002</v>
      </c>
      <c r="W16" s="10">
        <v>0.20302000000000001</v>
      </c>
      <c r="X16" s="10">
        <v>0.43957000000000002</v>
      </c>
      <c r="Y16" s="10">
        <v>0.47793000000000002</v>
      </c>
      <c r="Z16" s="10">
        <v>0.58979999999999999</v>
      </c>
      <c r="AA16" s="10">
        <v>0</v>
      </c>
    </row>
    <row r="17" spans="1:27" x14ac:dyDescent="0.3">
      <c r="A17" s="4" t="s">
        <v>22</v>
      </c>
      <c r="B17" s="10">
        <v>3.1370000000000002E-2</v>
      </c>
      <c r="C17" s="10">
        <v>0.59040000000000004</v>
      </c>
      <c r="D17" s="10">
        <v>2.341E-2</v>
      </c>
      <c r="E17" s="10">
        <v>1.0000000000000001E-5</v>
      </c>
      <c r="F17" s="10">
        <v>0</v>
      </c>
      <c r="G17" s="10">
        <v>4.0849999999999997E-2</v>
      </c>
      <c r="J17" s="4" t="s">
        <v>22</v>
      </c>
      <c r="K17" s="10">
        <v>3.1370000000000002E-2</v>
      </c>
      <c r="L17" s="10">
        <v>0.59040000000000004</v>
      </c>
      <c r="M17" s="10">
        <v>2.341E-2</v>
      </c>
      <c r="N17" s="10">
        <v>1.0000000000000001E-5</v>
      </c>
      <c r="O17" s="10">
        <v>1.0000000000000001E-5</v>
      </c>
      <c r="P17" s="10">
        <v>4.0849999999999997E-2</v>
      </c>
      <c r="Q17" s="10">
        <v>0</v>
      </c>
      <c r="T17" s="4" t="s">
        <v>22</v>
      </c>
      <c r="U17" s="10">
        <v>3.1370000000000002E-2</v>
      </c>
      <c r="V17" s="10">
        <v>0.59040000000000004</v>
      </c>
      <c r="W17" s="10">
        <v>2.341E-2</v>
      </c>
      <c r="X17" s="10">
        <v>1.0000000000000001E-5</v>
      </c>
      <c r="Y17" s="10">
        <v>1.0000000000000001E-5</v>
      </c>
      <c r="Z17" s="10">
        <v>4.0849999999999997E-2</v>
      </c>
      <c r="AA17" s="10">
        <v>0</v>
      </c>
    </row>
    <row r="18" spans="1:27" x14ac:dyDescent="0.3">
      <c r="A18" s="4" t="s">
        <v>23</v>
      </c>
      <c r="B18" s="10">
        <v>1.19014</v>
      </c>
      <c r="C18" s="10">
        <v>11.18741</v>
      </c>
      <c r="D18" s="10">
        <v>2.2339999999999999E-2</v>
      </c>
      <c r="E18" s="10">
        <v>5.1900000000000002E-3</v>
      </c>
      <c r="F18" s="10">
        <v>0</v>
      </c>
      <c r="G18" s="10">
        <v>5.1459999999999999E-2</v>
      </c>
      <c r="J18" s="4" t="s">
        <v>23</v>
      </c>
      <c r="K18" s="10">
        <v>1.19014</v>
      </c>
      <c r="L18" s="10">
        <v>11.18741</v>
      </c>
      <c r="M18" s="10">
        <v>2.2339999999999999E-2</v>
      </c>
      <c r="N18" s="10">
        <v>5.1900000000000002E-3</v>
      </c>
      <c r="O18" s="10">
        <v>9.7989999999999994E-2</v>
      </c>
      <c r="P18" s="10">
        <v>5.1459999999999999E-2</v>
      </c>
      <c r="Q18" s="10">
        <v>0</v>
      </c>
      <c r="T18" s="4" t="s">
        <v>23</v>
      </c>
      <c r="U18" s="10">
        <v>1.19014</v>
      </c>
      <c r="V18" s="10">
        <v>11.18741</v>
      </c>
      <c r="W18" s="10">
        <v>2.2339999999999999E-2</v>
      </c>
      <c r="X18" s="10">
        <v>5.1900000000000002E-3</v>
      </c>
      <c r="Y18" s="10">
        <v>9.7989999999999994E-2</v>
      </c>
      <c r="Z18" s="10">
        <v>5.1459999999999999E-2</v>
      </c>
      <c r="AA18" s="10">
        <v>0</v>
      </c>
    </row>
    <row r="19" spans="1:27" x14ac:dyDescent="0.3">
      <c r="A19" s="4" t="s">
        <v>24</v>
      </c>
      <c r="B19" s="10">
        <v>8.5100000000000002E-3</v>
      </c>
      <c r="C19" s="10">
        <v>1.3729999999999999E-2</v>
      </c>
      <c r="D19" s="10">
        <v>1.6879999999999999E-2</v>
      </c>
      <c r="E19" s="10">
        <v>0.10664</v>
      </c>
      <c r="F19" s="10">
        <v>0</v>
      </c>
      <c r="G19" s="10">
        <v>54.95635</v>
      </c>
      <c r="J19" s="4" t="s">
        <v>24</v>
      </c>
      <c r="K19" s="10">
        <v>8.5100000000000002E-3</v>
      </c>
      <c r="L19" s="10">
        <v>1.3729999999999999E-2</v>
      </c>
      <c r="M19" s="10">
        <v>1.6879999999999999E-2</v>
      </c>
      <c r="N19" s="10">
        <v>0.10664</v>
      </c>
      <c r="O19" s="10">
        <v>20.33408</v>
      </c>
      <c r="P19" s="10">
        <v>54.95635</v>
      </c>
      <c r="Q19" s="10">
        <v>0</v>
      </c>
      <c r="T19" s="4" t="s">
        <v>24</v>
      </c>
      <c r="U19" s="10">
        <v>8.5100000000000002E-3</v>
      </c>
      <c r="V19" s="10">
        <v>1.3729999999999999E-2</v>
      </c>
      <c r="W19" s="10">
        <v>1.6879999999999999E-2</v>
      </c>
      <c r="X19" s="10">
        <v>0.10664</v>
      </c>
      <c r="Y19" s="10">
        <v>20.33408</v>
      </c>
      <c r="Z19" s="10">
        <v>54.95635</v>
      </c>
      <c r="AA19" s="10">
        <v>0</v>
      </c>
    </row>
    <row r="20" spans="1:27" x14ac:dyDescent="0.3">
      <c r="A20" s="4" t="s">
        <v>25</v>
      </c>
      <c r="B20" s="10">
        <v>0.36992000000000003</v>
      </c>
      <c r="C20" s="10">
        <v>1.9369999999999998E-2</v>
      </c>
      <c r="D20" s="10">
        <v>1.0000000000000001E-5</v>
      </c>
      <c r="E20" s="10">
        <v>11.88363</v>
      </c>
      <c r="F20" s="10">
        <v>0</v>
      </c>
      <c r="G20" s="10">
        <v>1.0000000000000001E-5</v>
      </c>
      <c r="J20" s="4" t="s">
        <v>25</v>
      </c>
      <c r="K20" s="10">
        <v>0.36992000000000003</v>
      </c>
      <c r="L20" s="10">
        <v>1.9369999999999998E-2</v>
      </c>
      <c r="M20" s="10">
        <v>1.0000000000000001E-5</v>
      </c>
      <c r="N20" s="10">
        <v>11.88363</v>
      </c>
      <c r="O20" s="10">
        <v>1.6740000000000001E-2</v>
      </c>
      <c r="P20" s="10">
        <v>1.0000000000000001E-5</v>
      </c>
      <c r="Q20" s="10">
        <v>0</v>
      </c>
      <c r="T20" s="4" t="s">
        <v>25</v>
      </c>
      <c r="U20" s="10">
        <v>0.36992000000000003</v>
      </c>
      <c r="V20" s="10">
        <v>1.9369999999999998E-2</v>
      </c>
      <c r="W20" s="10">
        <v>1.0000000000000001E-5</v>
      </c>
      <c r="X20" s="10">
        <v>11.88363</v>
      </c>
      <c r="Y20" s="10">
        <v>1.6740000000000001E-2</v>
      </c>
      <c r="Z20" s="10">
        <v>1.0000000000000001E-5</v>
      </c>
      <c r="AA20" s="10">
        <v>0</v>
      </c>
    </row>
    <row r="21" spans="1:27" x14ac:dyDescent="0.3">
      <c r="A21" s="4" t="s">
        <v>26</v>
      </c>
      <c r="B21" s="10">
        <v>9.8453400000000002</v>
      </c>
      <c r="C21" s="10">
        <v>2.0820000000000002E-2</v>
      </c>
      <c r="D21" s="10">
        <v>3.6269999999999997E-2</v>
      </c>
      <c r="E21" s="10">
        <v>4.3389999999999998E-2</v>
      </c>
      <c r="F21" s="10">
        <v>0</v>
      </c>
      <c r="G21" s="10">
        <v>0.1512</v>
      </c>
      <c r="J21" s="4" t="s">
        <v>26</v>
      </c>
      <c r="K21" s="10">
        <v>9.8453400000000002</v>
      </c>
      <c r="L21" s="10">
        <v>2.0820000000000002E-2</v>
      </c>
      <c r="M21" s="10">
        <v>3.6269999999999997E-2</v>
      </c>
      <c r="N21" s="10">
        <v>4.3389999999999998E-2</v>
      </c>
      <c r="O21" s="10">
        <v>8.9160000000000003E-2</v>
      </c>
      <c r="P21" s="10">
        <v>0.1512</v>
      </c>
      <c r="Q21" s="10">
        <v>0</v>
      </c>
      <c r="T21" s="4" t="s">
        <v>26</v>
      </c>
      <c r="U21" s="10">
        <v>9.8453400000000002</v>
      </c>
      <c r="V21" s="10">
        <v>2.0820000000000002E-2</v>
      </c>
      <c r="W21" s="10">
        <v>3.6269999999999997E-2</v>
      </c>
      <c r="X21" s="10">
        <v>4.3389999999999998E-2</v>
      </c>
      <c r="Y21" s="10">
        <v>8.9160000000000003E-2</v>
      </c>
      <c r="Z21" s="10">
        <v>0.1512</v>
      </c>
      <c r="AA21" s="10">
        <v>0</v>
      </c>
    </row>
    <row r="22" spans="1:27" x14ac:dyDescent="0.3">
      <c r="A22" s="4" t="s">
        <v>27</v>
      </c>
      <c r="B22" s="10"/>
      <c r="C22" s="10"/>
      <c r="D22" s="10"/>
      <c r="E22" s="10"/>
      <c r="F22" s="10">
        <v>0</v>
      </c>
      <c r="G22" s="10">
        <f>100-SUM(G13:G21)</f>
        <v>43.960609999999996</v>
      </c>
      <c r="J22" s="4" t="s">
        <v>27</v>
      </c>
      <c r="K22" s="10"/>
      <c r="L22" s="10"/>
      <c r="M22" s="10"/>
      <c r="N22" s="10"/>
      <c r="O22" s="10"/>
      <c r="P22" s="10">
        <f>100-SUM(P13:P21)</f>
        <v>43.960609999999996</v>
      </c>
      <c r="Q22" s="10">
        <v>0</v>
      </c>
      <c r="T22" s="4" t="s">
        <v>27</v>
      </c>
      <c r="U22" s="10"/>
      <c r="V22" s="10"/>
      <c r="W22" s="10"/>
      <c r="X22" s="10"/>
      <c r="Y22" s="10"/>
      <c r="Z22" s="10">
        <f>100-SUM(Z13:Z21)</f>
        <v>43.960609999999996</v>
      </c>
      <c r="AA22" s="10">
        <v>0</v>
      </c>
    </row>
    <row r="23" spans="1:27" x14ac:dyDescent="0.3">
      <c r="A23" s="4" t="s">
        <v>28</v>
      </c>
      <c r="B23" s="10">
        <f>SUM(B13:B21)</f>
        <v>94.120019999999982</v>
      </c>
      <c r="C23" s="10">
        <f>SUM(C13:C21)</f>
        <v>87.350560000000002</v>
      </c>
      <c r="D23" s="10">
        <v>99.163079999999994</v>
      </c>
      <c r="E23" s="10">
        <v>99.535430000000005</v>
      </c>
      <c r="F23" s="10">
        <v>100</v>
      </c>
      <c r="G23" s="10">
        <f>SUM(G13:G22)</f>
        <v>100</v>
      </c>
      <c r="J23" s="4" t="s">
        <v>28</v>
      </c>
      <c r="K23" s="10">
        <f>SUM(K13:K21)</f>
        <v>94.120019999999982</v>
      </c>
      <c r="L23" s="10">
        <f>SUM(L13:L21)</f>
        <v>87.350560000000002</v>
      </c>
      <c r="M23" s="10">
        <v>99.163079999999994</v>
      </c>
      <c r="N23" s="10">
        <v>99.535430000000005</v>
      </c>
      <c r="O23" s="10">
        <v>103.2486</v>
      </c>
      <c r="P23" s="10">
        <f>SUM(P13:P22)</f>
        <v>100</v>
      </c>
      <c r="Q23" s="10">
        <v>100</v>
      </c>
      <c r="T23" s="4" t="s">
        <v>28</v>
      </c>
      <c r="U23" s="10">
        <f>SUM(U13:U21)</f>
        <v>94.120019999999982</v>
      </c>
      <c r="V23" s="10">
        <f>SUM(V13:V21)</f>
        <v>87.350560000000002</v>
      </c>
      <c r="W23" s="10">
        <v>99.163079999999994</v>
      </c>
      <c r="X23" s="10">
        <v>99.535430000000005</v>
      </c>
      <c r="Y23" s="10">
        <v>103.2486</v>
      </c>
      <c r="Z23" s="10">
        <f>SUM(Z13:Z22)</f>
        <v>100</v>
      </c>
      <c r="AA23" s="10">
        <v>100</v>
      </c>
    </row>
    <row r="24" spans="1:27" x14ac:dyDescent="0.3">
      <c r="A24" s="4" t="s">
        <v>29</v>
      </c>
      <c r="B24" s="10">
        <f>100-B23</f>
        <v>5.8799800000000175</v>
      </c>
      <c r="C24" s="10">
        <f>100-C23</f>
        <v>12.649439999999998</v>
      </c>
      <c r="D24" s="10">
        <f>100-D23</f>
        <v>0.83692000000000633</v>
      </c>
      <c r="E24" s="10">
        <f>100-E23</f>
        <v>0.46456999999999482</v>
      </c>
      <c r="F24" s="10">
        <v>0</v>
      </c>
      <c r="G24" s="10"/>
      <c r="J24" s="4" t="s">
        <v>29</v>
      </c>
      <c r="K24" s="10">
        <f>100-K23</f>
        <v>5.8799800000000175</v>
      </c>
      <c r="L24" s="10">
        <f>100-L23</f>
        <v>12.649439999999998</v>
      </c>
      <c r="M24" s="10">
        <f>100-M23</f>
        <v>0.83692000000000633</v>
      </c>
      <c r="N24" s="10">
        <f>100-N23</f>
        <v>0.46456999999999482</v>
      </c>
      <c r="O24" s="10"/>
      <c r="P24" s="10"/>
      <c r="Q24" s="10">
        <v>0</v>
      </c>
      <c r="T24" s="4" t="s">
        <v>29</v>
      </c>
      <c r="U24" s="10">
        <f>100-U23</f>
        <v>5.8799800000000175</v>
      </c>
      <c r="V24" s="10">
        <f>100-V23</f>
        <v>12.649439999999998</v>
      </c>
      <c r="W24" s="10">
        <f>100-W23</f>
        <v>0.83692000000000633</v>
      </c>
      <c r="X24" s="10">
        <f>100-X23</f>
        <v>0.46456999999999482</v>
      </c>
      <c r="Y24" s="10"/>
      <c r="Z24" s="10"/>
      <c r="AA24" s="10">
        <v>0</v>
      </c>
    </row>
    <row r="25" spans="1:27" x14ac:dyDescent="0.3">
      <c r="A25" s="4" t="s">
        <v>41</v>
      </c>
      <c r="B25" s="10">
        <v>68.790503793460118</v>
      </c>
      <c r="C25" s="10">
        <v>29.224872539341675</v>
      </c>
      <c r="D25" s="10">
        <v>0</v>
      </c>
      <c r="E25" s="10">
        <v>0.43513093601783537</v>
      </c>
      <c r="F25" s="10">
        <v>1.5494927311803739</v>
      </c>
      <c r="G25" s="10">
        <v>0</v>
      </c>
      <c r="J25" s="4" t="s">
        <v>41</v>
      </c>
      <c r="K25" s="10">
        <v>66.95</v>
      </c>
      <c r="L25" s="10">
        <v>26.25</v>
      </c>
      <c r="M25" s="10">
        <v>1.5</v>
      </c>
      <c r="N25" s="10">
        <v>0.88</v>
      </c>
      <c r="O25" s="10">
        <v>3.22</v>
      </c>
      <c r="P25" s="10">
        <v>0</v>
      </c>
      <c r="Q25" s="10">
        <v>0</v>
      </c>
      <c r="T25" s="4" t="s">
        <v>41</v>
      </c>
      <c r="U25" s="10">
        <v>68.09</v>
      </c>
      <c r="V25" s="10">
        <v>22.1</v>
      </c>
      <c r="W25" s="10">
        <v>1</v>
      </c>
      <c r="X25" s="10">
        <v>4</v>
      </c>
      <c r="Y25" s="10">
        <v>2.57</v>
      </c>
      <c r="Z25" s="10">
        <v>3.45</v>
      </c>
      <c r="AA25" s="10">
        <v>0</v>
      </c>
    </row>
    <row r="26" spans="1:27" x14ac:dyDescent="0.3">
      <c r="B26" s="10"/>
      <c r="C26" s="10"/>
      <c r="D26" s="10"/>
      <c r="E26" s="10"/>
      <c r="F26" s="10"/>
      <c r="G26" s="10"/>
      <c r="K26" s="10"/>
      <c r="L26" s="10"/>
      <c r="M26" s="10"/>
      <c r="N26" s="10"/>
      <c r="O26" s="10"/>
      <c r="P26" s="10"/>
      <c r="Q26" s="10"/>
      <c r="U26" s="10"/>
      <c r="V26" s="10"/>
      <c r="W26" s="10"/>
      <c r="X26" s="10"/>
      <c r="Y26" s="10"/>
      <c r="Z26" s="10"/>
      <c r="AA26" s="10"/>
    </row>
    <row r="27" spans="1:27" x14ac:dyDescent="0.3">
      <c r="A27" s="2" t="s">
        <v>31</v>
      </c>
      <c r="B27" s="10"/>
      <c r="C27" s="10"/>
      <c r="D27" s="10"/>
      <c r="E27" s="10"/>
      <c r="F27" s="10"/>
      <c r="G27" s="10"/>
      <c r="J27" s="2" t="s">
        <v>31</v>
      </c>
      <c r="K27" s="10"/>
      <c r="L27" s="10"/>
      <c r="M27" s="10"/>
      <c r="N27" s="10"/>
      <c r="O27" s="10"/>
      <c r="P27" s="10"/>
      <c r="Q27" s="10"/>
      <c r="T27" s="2" t="s">
        <v>31</v>
      </c>
      <c r="U27" s="10"/>
      <c r="V27" s="10"/>
      <c r="W27" s="10"/>
      <c r="X27" s="10"/>
      <c r="Y27" s="10"/>
      <c r="Z27" s="10"/>
      <c r="AA27" s="10"/>
    </row>
    <row r="28" spans="1:27" x14ac:dyDescent="0.3">
      <c r="A28" s="4" t="s">
        <v>18</v>
      </c>
      <c r="B28" s="10">
        <f>B13*(B25/100)</f>
        <v>32.65882824187478</v>
      </c>
      <c r="C28" s="10">
        <f>C13*(C25/100)</f>
        <v>7.1525040727402427</v>
      </c>
      <c r="D28" s="10">
        <f>D13*(D25/100)</f>
        <v>0</v>
      </c>
      <c r="E28" s="10">
        <f>E13*(E25/100)</f>
        <v>0.30042205653118742</v>
      </c>
      <c r="F28" s="10">
        <f>F13*(F25/100)</f>
        <v>0</v>
      </c>
      <c r="G28" s="10">
        <f>G13*(G25/100)</f>
        <v>0</v>
      </c>
      <c r="J28" s="4" t="s">
        <v>18</v>
      </c>
      <c r="K28" s="10">
        <f>K13*(K25/100)</f>
        <v>31.785034709999998</v>
      </c>
      <c r="L28" s="10">
        <f>L13*(L25/100)</f>
        <v>6.4244328749999999</v>
      </c>
      <c r="M28" s="10">
        <f>M13*(M25/100)</f>
        <v>1.4805792</v>
      </c>
      <c r="N28" s="10">
        <f>N13*(N25/100)</f>
        <v>0.60756748800000004</v>
      </c>
      <c r="O28" s="10">
        <f>O13*(O25/100)</f>
        <v>1.5647400020000002</v>
      </c>
      <c r="P28" s="10">
        <f>P13*(P25/100)</f>
        <v>0</v>
      </c>
      <c r="Q28" s="10">
        <f>Q13*(Q25/100)</f>
        <v>0</v>
      </c>
      <c r="T28" s="4" t="s">
        <v>18</v>
      </c>
      <c r="U28" s="10">
        <f>U13*(U25/100)</f>
        <v>32.326258602000003</v>
      </c>
      <c r="V28" s="10">
        <f>V13*(V25/100)</f>
        <v>5.4087606299999997</v>
      </c>
      <c r="W28" s="10">
        <f>W13*(W25/100)</f>
        <v>0.98705280000000006</v>
      </c>
      <c r="X28" s="10">
        <f>X13*(X25/100)</f>
        <v>2.7616703999999999</v>
      </c>
      <c r="Y28" s="10">
        <f>Y13*(Y25/100)</f>
        <v>1.248876337</v>
      </c>
      <c r="Z28" s="10">
        <f>Z13*(Z25/100)</f>
        <v>5.5848600000000005E-3</v>
      </c>
      <c r="AA28" s="10">
        <f>AA13*(AA25/100)</f>
        <v>0</v>
      </c>
    </row>
    <row r="29" spans="1:27" x14ac:dyDescent="0.3">
      <c r="A29" s="4" t="s">
        <v>19</v>
      </c>
      <c r="B29" s="10">
        <f>B14*(B25/100)</f>
        <v>0.14186665597325282</v>
      </c>
      <c r="C29" s="10">
        <f>C14*(C25/100)</f>
        <v>9.7903323006794606E-4</v>
      </c>
      <c r="D29" s="10">
        <f>D14*(D25/100)</f>
        <v>0</v>
      </c>
      <c r="E29" s="10">
        <f>E14*(E25/100)</f>
        <v>2.9210339734877285E-4</v>
      </c>
      <c r="F29" s="10">
        <f>F14*(F25/100)</f>
        <v>1.5494927311803739</v>
      </c>
      <c r="G29" s="10">
        <f>G14*(G25/100)</f>
        <v>0</v>
      </c>
      <c r="J29" s="4" t="s">
        <v>19</v>
      </c>
      <c r="K29" s="10">
        <f>K14*(K25/100)</f>
        <v>0.13807098500000001</v>
      </c>
      <c r="L29" s="10">
        <f>L14*(L25/100)</f>
        <v>8.7937500000000006E-4</v>
      </c>
      <c r="M29" s="10">
        <f>M14*(M25/100)</f>
        <v>1.3739999999999998E-4</v>
      </c>
      <c r="N29" s="10">
        <f>N14*(N25/100)</f>
        <v>5.9074400000000003E-4</v>
      </c>
      <c r="O29" s="10">
        <f>O14*(O25/100)</f>
        <v>1.0260249859999999</v>
      </c>
      <c r="P29" s="10">
        <f>P14*(P25/100)</f>
        <v>0</v>
      </c>
      <c r="Q29" s="10">
        <f>Q14*(Q25/100)</f>
        <v>0</v>
      </c>
      <c r="T29" s="4" t="s">
        <v>19</v>
      </c>
      <c r="U29" s="10">
        <f>U14*(U25/100)</f>
        <v>0.14042200700000002</v>
      </c>
      <c r="V29" s="10">
        <f>V14*(V25/100)</f>
        <v>7.4035000000000008E-4</v>
      </c>
      <c r="W29" s="10">
        <f>W14*(W25/100)</f>
        <v>9.1600000000000004E-5</v>
      </c>
      <c r="X29" s="10">
        <f>X14*(X25/100)</f>
        <v>2.6852E-3</v>
      </c>
      <c r="Y29" s="10">
        <f>Y14*(Y25/100)</f>
        <v>0.81890814099999987</v>
      </c>
      <c r="Z29" s="10">
        <f>Z14*(Z25/100)</f>
        <v>6.9000000000000006E-7</v>
      </c>
      <c r="AA29" s="10">
        <f>AA14*(AA25/100)</f>
        <v>0</v>
      </c>
    </row>
    <row r="30" spans="1:27" x14ac:dyDescent="0.3">
      <c r="A30" s="4" t="s">
        <v>20</v>
      </c>
      <c r="B30" s="10">
        <f>B15*(B25/100)</f>
        <v>23.787893792786097</v>
      </c>
      <c r="C30" s="10">
        <f>C15*(C25/100)</f>
        <v>6.2120184495516879</v>
      </c>
      <c r="D30" s="10">
        <f>D15*(D25/100)</f>
        <v>0</v>
      </c>
      <c r="E30" s="10">
        <f>E15*(E25/100)</f>
        <v>8.5129146861810112E-2</v>
      </c>
      <c r="F30" s="10">
        <f>F15*(F25/100)</f>
        <v>0</v>
      </c>
      <c r="G30" s="10">
        <f>G15*(G25/100)</f>
        <v>0</v>
      </c>
      <c r="J30" s="4" t="s">
        <v>20</v>
      </c>
      <c r="K30" s="10">
        <f>K15*(K25/100)</f>
        <v>23.151443899999997</v>
      </c>
      <c r="L30" s="10">
        <f>L15*(L25/100)</f>
        <v>5.5796816250000001</v>
      </c>
      <c r="M30" s="10">
        <f>M15*(M25/100)</f>
        <v>2.2004999999999998E-3</v>
      </c>
      <c r="N30" s="10">
        <f>N15*(N25/100)</f>
        <v>0.17216346399999999</v>
      </c>
      <c r="O30" s="10">
        <f>O15*(O25/100)</f>
        <v>5.7126985999999998E-2</v>
      </c>
      <c r="P30" s="10">
        <f>P15*(P25/100)</f>
        <v>0</v>
      </c>
      <c r="Q30" s="10">
        <f>Q15*(Q25/100)</f>
        <v>0</v>
      </c>
      <c r="T30" s="4" t="s">
        <v>20</v>
      </c>
      <c r="U30" s="10">
        <f>U15*(U25/100)</f>
        <v>23.54565818</v>
      </c>
      <c r="V30" s="10">
        <f>V15*(V25/100)</f>
        <v>4.6975605299999996</v>
      </c>
      <c r="W30" s="10">
        <f>W15*(W25/100)</f>
        <v>1.467E-3</v>
      </c>
      <c r="X30" s="10">
        <f>X15*(X25/100)</f>
        <v>0.78256119999999996</v>
      </c>
      <c r="Y30" s="10">
        <f>Y15*(Y25/100)</f>
        <v>4.5595140999999992E-2</v>
      </c>
      <c r="Z30" s="10">
        <f>Z15*(Z25/100)</f>
        <v>3.0297900000000001E-3</v>
      </c>
      <c r="AA30" s="10">
        <f>AA15*(AA25/100)</f>
        <v>0</v>
      </c>
    </row>
    <row r="31" spans="1:27" x14ac:dyDescent="0.3">
      <c r="A31" s="4" t="s">
        <v>21</v>
      </c>
      <c r="B31" s="10">
        <f>B16*(B25/100)</f>
        <v>0.28378146529916104</v>
      </c>
      <c r="C31" s="10">
        <f>C16*(C25/100)</f>
        <v>8.7047802551801219</v>
      </c>
      <c r="D31" s="10">
        <f>D16*(D25/100)</f>
        <v>0</v>
      </c>
      <c r="E31" s="10">
        <f>E16*(E25/100)</f>
        <v>1.912705055453599E-3</v>
      </c>
      <c r="F31" s="10">
        <f>F16*(F25/100)</f>
        <v>0</v>
      </c>
      <c r="G31" s="10">
        <f>G16*(G25/100)</f>
        <v>0</v>
      </c>
      <c r="J31" s="4" t="s">
        <v>21</v>
      </c>
      <c r="K31" s="10">
        <f>K16*(K25/100)</f>
        <v>0.27618883500000002</v>
      </c>
      <c r="L31" s="10">
        <f>L16*(L25/100)</f>
        <v>7.8186990000000005</v>
      </c>
      <c r="M31" s="10">
        <f>M16*(M25/100)</f>
        <v>3.0452999999999999E-3</v>
      </c>
      <c r="N31" s="10">
        <f>N16*(N25/100)</f>
        <v>3.8682160000000003E-3</v>
      </c>
      <c r="O31" s="10">
        <f>O16*(O25/100)</f>
        <v>1.5389346E-2</v>
      </c>
      <c r="P31" s="10">
        <f>P16*(P25/100)</f>
        <v>0</v>
      </c>
      <c r="Q31" s="10">
        <f>Q16*(Q25/100)</f>
        <v>0</v>
      </c>
      <c r="T31" s="4" t="s">
        <v>21</v>
      </c>
      <c r="U31" s="10">
        <f>U16*(U25/100)</f>
        <v>0.28089167700000001</v>
      </c>
      <c r="V31" s="10">
        <f>V16*(V25/100)</f>
        <v>6.5825999200000007</v>
      </c>
      <c r="W31" s="10">
        <f>W16*(W25/100)</f>
        <v>2.0302000000000002E-3</v>
      </c>
      <c r="X31" s="10">
        <f>X16*(X25/100)</f>
        <v>1.7582800000000003E-2</v>
      </c>
      <c r="Y31" s="10">
        <f>Y16*(Y25/100)</f>
        <v>1.2282800999999999E-2</v>
      </c>
      <c r="Z31" s="10">
        <f>Z16*(Z25/100)</f>
        <v>2.0348100000000001E-2</v>
      </c>
      <c r="AA31" s="10">
        <f>AA16*(AA25/100)</f>
        <v>0</v>
      </c>
    </row>
    <row r="32" spans="1:27" x14ac:dyDescent="0.3">
      <c r="A32" s="4" t="s">
        <v>22</v>
      </c>
      <c r="B32" s="10">
        <f>B17*(B25/100)</f>
        <v>2.1579581040008441E-2</v>
      </c>
      <c r="C32" s="10">
        <f>C17*(C25/100)</f>
        <v>0.17254364747227324</v>
      </c>
      <c r="D32" s="10">
        <f>D17*(D25/100)</f>
        <v>0</v>
      </c>
      <c r="E32" s="10">
        <f>E17*(E25/100)</f>
        <v>4.3513093601783538E-8</v>
      </c>
      <c r="F32" s="10">
        <f>F17*(F25/100)</f>
        <v>0</v>
      </c>
      <c r="G32" s="10">
        <f>G17*(G25/100)</f>
        <v>0</v>
      </c>
      <c r="J32" s="4" t="s">
        <v>22</v>
      </c>
      <c r="K32" s="10">
        <f>K17*(K25/100)</f>
        <v>2.1002215000000001E-2</v>
      </c>
      <c r="L32" s="10">
        <f>L17*(L25/100)</f>
        <v>0.15498000000000001</v>
      </c>
      <c r="M32" s="10">
        <f>M17*(M25/100)</f>
        <v>3.5115E-4</v>
      </c>
      <c r="N32" s="10">
        <f>N17*(N25/100)</f>
        <v>8.8000000000000007E-8</v>
      </c>
      <c r="O32" s="10">
        <f>O17*(O25/100)</f>
        <v>3.22E-7</v>
      </c>
      <c r="P32" s="10">
        <f>P17*(P25/100)</f>
        <v>0</v>
      </c>
      <c r="Q32" s="10">
        <f>Q17*(Q25/100)</f>
        <v>0</v>
      </c>
      <c r="T32" s="4" t="s">
        <v>22</v>
      </c>
      <c r="U32" s="10">
        <f>U17*(U25/100)</f>
        <v>2.1359833000000002E-2</v>
      </c>
      <c r="V32" s="10">
        <f>V17*(V25/100)</f>
        <v>0.13047840000000002</v>
      </c>
      <c r="W32" s="10">
        <f>W17*(W25/100)</f>
        <v>2.341E-4</v>
      </c>
      <c r="X32" s="10">
        <f>X17*(X25/100)</f>
        <v>4.0000000000000003E-7</v>
      </c>
      <c r="Y32" s="10">
        <f>Y17*(Y25/100)</f>
        <v>2.5699999999999999E-7</v>
      </c>
      <c r="Z32" s="10">
        <f>Z17*(Z25/100)</f>
        <v>1.4093250000000001E-3</v>
      </c>
      <c r="AA32" s="10">
        <f>AA17*(AA25/100)</f>
        <v>0</v>
      </c>
    </row>
    <row r="33" spans="1:27" x14ac:dyDescent="0.3">
      <c r="A33" s="4" t="s">
        <v>23</v>
      </c>
      <c r="B33" s="10">
        <f>B18*(B25/100)</f>
        <v>0.8187033018474863</v>
      </c>
      <c r="C33" s="10">
        <f>C18*(C25/100)</f>
        <v>3.2695063129535642</v>
      </c>
      <c r="D33" s="10">
        <f>D18*(D25/100)</f>
        <v>0</v>
      </c>
      <c r="E33" s="10">
        <f>E18*(E25/100)</f>
        <v>2.2583295579325654E-5</v>
      </c>
      <c r="F33" s="10">
        <f>F18*(F25/100)</f>
        <v>0</v>
      </c>
      <c r="G33" s="10">
        <f>G18*(G25/100)</f>
        <v>0</v>
      </c>
      <c r="J33" s="4" t="s">
        <v>23</v>
      </c>
      <c r="K33" s="10">
        <f>K18*(K25/100)</f>
        <v>0.79679873000000001</v>
      </c>
      <c r="L33" s="10">
        <f>L18*(L25/100)</f>
        <v>2.936695125</v>
      </c>
      <c r="M33" s="10">
        <f>M18*(M25/100)</f>
        <v>3.3509999999999996E-4</v>
      </c>
      <c r="N33" s="10">
        <f>N18*(N25/100)</f>
        <v>4.5672000000000006E-5</v>
      </c>
      <c r="O33" s="10">
        <f>O18*(O25/100)</f>
        <v>3.1552779999999996E-3</v>
      </c>
      <c r="P33" s="10">
        <f>P18*(P25/100)</f>
        <v>0</v>
      </c>
      <c r="Q33" s="10">
        <f>Q18*(Q25/100)</f>
        <v>0</v>
      </c>
      <c r="T33" s="4" t="s">
        <v>23</v>
      </c>
      <c r="U33" s="10">
        <f>U18*(U25/100)</f>
        <v>0.81036632600000003</v>
      </c>
      <c r="V33" s="10">
        <f>V18*(V25/100)</f>
        <v>2.4724176099999999</v>
      </c>
      <c r="W33" s="10">
        <f>W18*(W25/100)</f>
        <v>2.2339999999999998E-4</v>
      </c>
      <c r="X33" s="10">
        <f>X18*(X25/100)</f>
        <v>2.076E-4</v>
      </c>
      <c r="Y33" s="10">
        <f>Y18*(Y25/100)</f>
        <v>2.5183429999999997E-3</v>
      </c>
      <c r="Z33" s="10">
        <f>Z18*(Z25/100)</f>
        <v>1.7753700000000001E-3</v>
      </c>
      <c r="AA33" s="10">
        <f>AA18*(AA25/100)</f>
        <v>0</v>
      </c>
    </row>
    <row r="34" spans="1:27" x14ac:dyDescent="0.3">
      <c r="A34" s="4" t="s">
        <v>24</v>
      </c>
      <c r="B34" s="10">
        <f>B19*(B25/100)</f>
        <v>5.8540718728234565E-3</v>
      </c>
      <c r="C34" s="10">
        <f>C19*(C25/100)</f>
        <v>4.0125749996516111E-3</v>
      </c>
      <c r="D34" s="10">
        <f>D19*(D25/100)</f>
        <v>0</v>
      </c>
      <c r="E34" s="10">
        <f>E19*(E25/100)</f>
        <v>4.6402363016941962E-4</v>
      </c>
      <c r="F34" s="10">
        <f>F19*(F25/100)</f>
        <v>0</v>
      </c>
      <c r="G34" s="10">
        <f>G19*(G25/100)</f>
        <v>0</v>
      </c>
      <c r="J34" s="4" t="s">
        <v>24</v>
      </c>
      <c r="K34" s="10">
        <f>K19*(K25/100)</f>
        <v>5.6974449999999998E-3</v>
      </c>
      <c r="L34" s="10">
        <f>L19*(L25/100)</f>
        <v>3.6041250000000001E-3</v>
      </c>
      <c r="M34" s="10">
        <f>M19*(M25/100)</f>
        <v>2.5319999999999997E-4</v>
      </c>
      <c r="N34" s="10">
        <f>N19*(N25/100)</f>
        <v>9.38432E-4</v>
      </c>
      <c r="O34" s="10">
        <f>O19*(O25/100)</f>
        <v>0.65475737599999995</v>
      </c>
      <c r="P34" s="10">
        <f>P19*(P25/100)</f>
        <v>0</v>
      </c>
      <c r="Q34" s="10">
        <f>Q19*(Q25/100)</f>
        <v>0</v>
      </c>
      <c r="T34" s="4" t="s">
        <v>24</v>
      </c>
      <c r="U34" s="10">
        <f>U19*(U25/100)</f>
        <v>5.7944590000000009E-3</v>
      </c>
      <c r="V34" s="10">
        <f>V19*(V25/100)</f>
        <v>3.03433E-3</v>
      </c>
      <c r="W34" s="10">
        <f>W19*(W25/100)</f>
        <v>1.6879999999999998E-4</v>
      </c>
      <c r="X34" s="10">
        <f>X19*(X25/100)</f>
        <v>4.2656000000000005E-3</v>
      </c>
      <c r="Y34" s="10">
        <f>Y19*(Y25/100)</f>
        <v>0.52258585599999996</v>
      </c>
      <c r="Z34" s="10">
        <f>Z19*(Z25/100)</f>
        <v>1.8959940750000002</v>
      </c>
      <c r="AA34" s="10">
        <f>AA19*(AA25/100)</f>
        <v>0</v>
      </c>
    </row>
    <row r="35" spans="1:27" x14ac:dyDescent="0.3">
      <c r="A35" s="4" t="s">
        <v>25</v>
      </c>
      <c r="B35" s="10">
        <f>B20*(B25/100)</f>
        <v>0.25446983163276771</v>
      </c>
      <c r="C35" s="10">
        <f>C20*(C25/100)</f>
        <v>5.6608578108704819E-3</v>
      </c>
      <c r="D35" s="10">
        <f>D20*(D25/100)</f>
        <v>0</v>
      </c>
      <c r="E35" s="10">
        <f>E20*(E25/100)</f>
        <v>5.1709350451896285E-2</v>
      </c>
      <c r="F35" s="10">
        <f>F20*(F25/100)</f>
        <v>0</v>
      </c>
      <c r="G35" s="10">
        <f>G20*(G25/100)</f>
        <v>0</v>
      </c>
      <c r="J35" s="4" t="s">
        <v>25</v>
      </c>
      <c r="K35" s="10">
        <f>K20*(K25/100)</f>
        <v>0.24766144000000001</v>
      </c>
      <c r="L35" s="10">
        <f>L20*(L25/100)</f>
        <v>5.0846249999999997E-3</v>
      </c>
      <c r="M35" s="10">
        <f>M20*(M25/100)</f>
        <v>1.5000000000000002E-7</v>
      </c>
      <c r="N35" s="10">
        <f>N20*(N25/100)</f>
        <v>0.104575944</v>
      </c>
      <c r="O35" s="10">
        <f>O20*(O25/100)</f>
        <v>5.3902799999999999E-4</v>
      </c>
      <c r="P35" s="10">
        <f>P20*(P25/100)</f>
        <v>0</v>
      </c>
      <c r="Q35" s="10">
        <f>Q20*(Q25/100)</f>
        <v>0</v>
      </c>
      <c r="T35" s="4" t="s">
        <v>25</v>
      </c>
      <c r="U35" s="10">
        <f>U20*(U25/100)</f>
        <v>0.25187852800000005</v>
      </c>
      <c r="V35" s="10">
        <f>V20*(V25/100)</f>
        <v>4.2807699999999997E-3</v>
      </c>
      <c r="W35" s="10">
        <f>W20*(W25/100)</f>
        <v>1.0000000000000001E-7</v>
      </c>
      <c r="X35" s="10">
        <f>X20*(X25/100)</f>
        <v>0.47534520000000002</v>
      </c>
      <c r="Y35" s="10">
        <f>Y20*(Y25/100)</f>
        <v>4.3021800000000001E-4</v>
      </c>
      <c r="Z35" s="10">
        <f>Z20*(Z25/100)</f>
        <v>3.4500000000000003E-7</v>
      </c>
      <c r="AA35" s="10">
        <f>AA20*(AA25/100)</f>
        <v>0</v>
      </c>
    </row>
    <row r="36" spans="1:27" x14ac:dyDescent="0.3">
      <c r="A36" s="4" t="s">
        <v>26</v>
      </c>
      <c r="B36" s="10">
        <f>B21*(B25/100)</f>
        <v>6.7726589861790467</v>
      </c>
      <c r="C36" s="10">
        <f>C21*(C25/100)</f>
        <v>6.0846184626909368E-3</v>
      </c>
      <c r="D36" s="10">
        <f>D21*(D25/100)</f>
        <v>0</v>
      </c>
      <c r="E36" s="10">
        <f>E21*(E25/100)</f>
        <v>1.8880331313813874E-4</v>
      </c>
      <c r="F36" s="10">
        <f>F21*(F25/100)</f>
        <v>0</v>
      </c>
      <c r="G36" s="10">
        <f>G21*(G25/100)</f>
        <v>0</v>
      </c>
      <c r="J36" s="4" t="s">
        <v>26</v>
      </c>
      <c r="K36" s="10">
        <f>K21*(K25/100)</f>
        <v>6.5914551299999999</v>
      </c>
      <c r="L36" s="10">
        <f>L21*(L25/100)</f>
        <v>5.4652500000000005E-3</v>
      </c>
      <c r="M36" s="10">
        <f>M21*(M25/100)</f>
        <v>5.4404999999999992E-4</v>
      </c>
      <c r="N36" s="10">
        <f>N21*(N25/100)</f>
        <v>3.8183200000000003E-4</v>
      </c>
      <c r="O36" s="10">
        <f>O21*(O25/100)</f>
        <v>2.870952E-3</v>
      </c>
      <c r="P36" s="10">
        <f>P21*(P25/100)</f>
        <v>0</v>
      </c>
      <c r="Q36" s="10">
        <f>Q21*(Q25/100)</f>
        <v>0</v>
      </c>
      <c r="T36" s="4" t="s">
        <v>26</v>
      </c>
      <c r="U36" s="10">
        <f>U21*(U25/100)</f>
        <v>6.7036920060000007</v>
      </c>
      <c r="V36" s="10">
        <f>V21*(V25/100)</f>
        <v>4.6012200000000005E-3</v>
      </c>
      <c r="W36" s="10">
        <f>W21*(W25/100)</f>
        <v>3.6269999999999998E-4</v>
      </c>
      <c r="X36" s="10">
        <f>X21*(X25/100)</f>
        <v>1.7355999999999999E-3</v>
      </c>
      <c r="Y36" s="10">
        <f>Y21*(Y25/100)</f>
        <v>2.2914119999999996E-3</v>
      </c>
      <c r="Z36" s="10">
        <f>Z21*(Z25/100)</f>
        <v>5.2164000000000004E-3</v>
      </c>
      <c r="AA36" s="10">
        <f>AA21*(AA25/100)</f>
        <v>0</v>
      </c>
    </row>
    <row r="37" spans="1:27" x14ac:dyDescent="0.3">
      <c r="A37" s="4" t="s">
        <v>27</v>
      </c>
      <c r="B37" s="10">
        <f>B22*(B25/100)</f>
        <v>0</v>
      </c>
      <c r="C37" s="10">
        <f>C22*(C25/100)</f>
        <v>0</v>
      </c>
      <c r="D37" s="10">
        <f>D22*(D25/100)</f>
        <v>0</v>
      </c>
      <c r="E37" s="10">
        <f>E22*(E25/100)</f>
        <v>0</v>
      </c>
      <c r="F37" s="10">
        <f>F22*(F25/100)</f>
        <v>0</v>
      </c>
      <c r="G37" s="10">
        <f>G22*(G25/100)</f>
        <v>0</v>
      </c>
      <c r="J37" s="4" t="s">
        <v>27</v>
      </c>
      <c r="K37" s="10">
        <f>K22*(K25/100)</f>
        <v>0</v>
      </c>
      <c r="L37" s="10">
        <f>L22*(L25/100)</f>
        <v>0</v>
      </c>
      <c r="M37" s="10">
        <f>M22*(M25/100)</f>
        <v>0</v>
      </c>
      <c r="N37" s="10">
        <f>N22*(N25/100)</f>
        <v>0</v>
      </c>
      <c r="O37" s="10">
        <f>O22*(O25/100)</f>
        <v>0</v>
      </c>
      <c r="P37" s="10">
        <f>P22*(P25/100)</f>
        <v>0</v>
      </c>
      <c r="Q37" s="10">
        <f>Q22*(Q25/100)</f>
        <v>0</v>
      </c>
      <c r="T37" s="4" t="s">
        <v>27</v>
      </c>
      <c r="U37" s="10">
        <f>U22*(U25/100)</f>
        <v>0</v>
      </c>
      <c r="V37" s="10">
        <f>V22*(V25/100)</f>
        <v>0</v>
      </c>
      <c r="W37" s="10">
        <f>W22*(W25/100)</f>
        <v>0</v>
      </c>
      <c r="X37" s="10">
        <f>X22*(X25/100)</f>
        <v>0</v>
      </c>
      <c r="Y37" s="10">
        <f>Y22*(Y25/100)</f>
        <v>0</v>
      </c>
      <c r="Z37" s="10">
        <f>Z22*(Z25/100)</f>
        <v>1.5166410450000001</v>
      </c>
      <c r="AA37" s="10">
        <f>AA22*(AA25/100)</f>
        <v>0</v>
      </c>
    </row>
    <row r="38" spans="1:27" x14ac:dyDescent="0.3">
      <c r="A38" s="4" t="s">
        <v>28</v>
      </c>
      <c r="B38" s="10">
        <f>B23*(B25/100)</f>
        <v>64.745635928505408</v>
      </c>
      <c r="C38" s="10">
        <f>C23*(C25/100)</f>
        <v>25.528089822401171</v>
      </c>
      <c r="D38" s="10">
        <f>D23*(D25/100)</f>
        <v>0</v>
      </c>
      <c r="E38" s="10">
        <f>E23*(E25/100)</f>
        <v>0.43310944822837733</v>
      </c>
      <c r="F38" s="10">
        <f>F23*(F25/100)</f>
        <v>1.5494927311803739</v>
      </c>
      <c r="G38" s="10">
        <f>G23*(G25/100)</f>
        <v>0</v>
      </c>
      <c r="J38" s="4" t="s">
        <v>28</v>
      </c>
      <c r="K38" s="10">
        <f>K23*(K25/100)</f>
        <v>63.013353389999985</v>
      </c>
      <c r="L38" s="10">
        <f>L23*(L25/100)</f>
        <v>22.929522000000002</v>
      </c>
      <c r="M38" s="10">
        <f>M23*(M25/100)</f>
        <v>1.4874461999999999</v>
      </c>
      <c r="N38" s="10">
        <f>N23*(N25/100)</f>
        <v>0.87591178400000014</v>
      </c>
      <c r="O38" s="10">
        <f>O23*(O25/100)</f>
        <v>3.3246049199999996</v>
      </c>
      <c r="P38" s="10">
        <f>P23*(P25/100)</f>
        <v>0</v>
      </c>
      <c r="Q38" s="10">
        <f>Q23*(Q25/100)</f>
        <v>0</v>
      </c>
      <c r="T38" s="4" t="s">
        <v>28</v>
      </c>
      <c r="U38" s="10">
        <f>U23*(U25/100)</f>
        <v>64.086321617999999</v>
      </c>
      <c r="V38" s="10">
        <f>V23*(V25/100)</f>
        <v>19.30447376</v>
      </c>
      <c r="W38" s="10">
        <f>W23*(W25/100)</f>
        <v>0.99163079999999992</v>
      </c>
      <c r="X38" s="10">
        <f>X23*(X25/100)</f>
        <v>3.9814172000000001</v>
      </c>
      <c r="Y38" s="10">
        <f>Y23*(Y25/100)</f>
        <v>2.6534890199999994</v>
      </c>
      <c r="Z38" s="10">
        <f>Z23*(Z25/100)</f>
        <v>3.45</v>
      </c>
      <c r="AA38" s="10">
        <f>AA23*(AA25/100)</f>
        <v>0</v>
      </c>
    </row>
    <row r="39" spans="1:27" x14ac:dyDescent="0.3">
      <c r="A39" s="4" t="s">
        <v>29</v>
      </c>
      <c r="B39" s="10">
        <f>B24*(B25/100)</f>
        <v>4.0448678649547087</v>
      </c>
      <c r="C39" s="10">
        <f>C24*(C25/100)</f>
        <v>3.696782716940501</v>
      </c>
      <c r="D39" s="10">
        <f>D24*(D25/100)</f>
        <v>0</v>
      </c>
      <c r="E39" s="10">
        <f>E24*(E25/100)</f>
        <v>2.0214877894580352E-3</v>
      </c>
      <c r="F39" s="10">
        <f>F24*(F25/100)</f>
        <v>0</v>
      </c>
      <c r="G39" s="10">
        <f>G24*(G25/100)</f>
        <v>0</v>
      </c>
      <c r="J39" s="4" t="s">
        <v>29</v>
      </c>
      <c r="K39" s="10">
        <f>K24*(K25/100)</f>
        <v>3.9366466100000115</v>
      </c>
      <c r="L39" s="10">
        <f>L24*(L25/100)</f>
        <v>3.3204779999999996</v>
      </c>
      <c r="M39" s="10">
        <f>M24*(M25/100)</f>
        <v>1.2553800000000094E-2</v>
      </c>
      <c r="N39" s="10">
        <f>N24*(N25/100)</f>
        <v>4.0882159999999544E-3</v>
      </c>
      <c r="O39" s="10">
        <f>O24*(O25/100)</f>
        <v>0</v>
      </c>
      <c r="P39" s="10">
        <f>P24*(P25/100)</f>
        <v>0</v>
      </c>
      <c r="Q39" s="10">
        <f>Q24*(Q25/100)</f>
        <v>0</v>
      </c>
      <c r="T39" s="4" t="s">
        <v>29</v>
      </c>
      <c r="U39" s="10">
        <f>U24*(U25/100)</f>
        <v>4.0036783820000119</v>
      </c>
      <c r="V39" s="10">
        <f>V24*(V25/100)</f>
        <v>2.7955262399999996</v>
      </c>
      <c r="W39" s="10">
        <f>W24*(W25/100)</f>
        <v>8.3692000000000627E-3</v>
      </c>
      <c r="X39" s="10">
        <f>X24*(X25/100)</f>
        <v>1.8582799999999792E-2</v>
      </c>
      <c r="Y39" s="10">
        <f>Y24*(Y25/100)</f>
        <v>0</v>
      </c>
      <c r="Z39" s="10">
        <f>Z24*(Z25/100)</f>
        <v>0</v>
      </c>
      <c r="AA39" s="10">
        <f>AA24*(AA25/100)</f>
        <v>0</v>
      </c>
    </row>
    <row r="40" spans="1:27" x14ac:dyDescent="0.3">
      <c r="T40" s="2"/>
      <c r="U40" s="11"/>
      <c r="V40" s="11"/>
      <c r="W40" s="11"/>
      <c r="X40" s="11"/>
      <c r="Y40" s="11"/>
      <c r="Z40" s="11"/>
      <c r="AA40" s="11"/>
    </row>
    <row r="41" spans="1:27" x14ac:dyDescent="0.3">
      <c r="A41" s="2" t="s">
        <v>40</v>
      </c>
      <c r="B41" s="3" t="s">
        <v>2</v>
      </c>
      <c r="D41" s="2" t="s">
        <v>32</v>
      </c>
      <c r="J41" s="2" t="s">
        <v>40</v>
      </c>
      <c r="K41" s="3" t="s">
        <v>2</v>
      </c>
      <c r="M41" s="2" t="s">
        <v>32</v>
      </c>
      <c r="T41" s="2" t="s">
        <v>40</v>
      </c>
      <c r="U41" s="11" t="s">
        <v>2</v>
      </c>
      <c r="V41" s="11"/>
      <c r="W41" s="11" t="s">
        <v>32</v>
      </c>
      <c r="X41" s="11"/>
      <c r="Y41" s="11"/>
      <c r="Z41" s="11"/>
      <c r="AA41" s="11"/>
    </row>
    <row r="42" spans="1:27" x14ac:dyDescent="0.3">
      <c r="A42" s="7" t="s">
        <v>18</v>
      </c>
      <c r="B42" s="5">
        <f>SUM(B28:G28)</f>
        <v>40.111754371146212</v>
      </c>
      <c r="D42" s="3" t="s">
        <v>18</v>
      </c>
      <c r="E42" s="5">
        <f t="shared" ref="E42:E53" si="0">B42/$B$43</f>
        <v>23.697879606674881</v>
      </c>
      <c r="J42" s="7" t="s">
        <v>18</v>
      </c>
      <c r="K42" s="5">
        <f>SUM(K28:P28)</f>
        <v>41.862354275000001</v>
      </c>
      <c r="M42" s="3" t="s">
        <v>18</v>
      </c>
      <c r="N42" s="5">
        <f t="shared" ref="N42:N53" si="1">K42/$K$43</f>
        <v>35.911665903136317</v>
      </c>
      <c r="T42" s="7" t="s">
        <v>18</v>
      </c>
      <c r="U42" s="10">
        <f>SUM(U28:Z28)</f>
        <v>42.738203628999997</v>
      </c>
      <c r="V42" s="11"/>
      <c r="W42" s="11" t="s">
        <v>18</v>
      </c>
      <c r="X42" s="10">
        <f t="shared" ref="X42:X53" si="2">U42/$U$43</f>
        <v>44.387280403186551</v>
      </c>
      <c r="Y42" s="11"/>
      <c r="Z42" s="11"/>
      <c r="AA42" s="11"/>
    </row>
    <row r="43" spans="1:27" x14ac:dyDescent="0.3">
      <c r="A43" s="7" t="s">
        <v>19</v>
      </c>
      <c r="B43" s="5">
        <f>SUM(B29:G29)</f>
        <v>1.6926305237810435</v>
      </c>
      <c r="D43" s="3" t="s">
        <v>19</v>
      </c>
      <c r="E43" s="5">
        <f t="shared" si="0"/>
        <v>1</v>
      </c>
      <c r="J43" s="7" t="s">
        <v>19</v>
      </c>
      <c r="K43" s="5">
        <f>SUM(K29:P29)</f>
        <v>1.1657034899999998</v>
      </c>
      <c r="M43" s="3" t="s">
        <v>19</v>
      </c>
      <c r="N43" s="5">
        <f t="shared" si="1"/>
        <v>1</v>
      </c>
      <c r="T43" s="7" t="s">
        <v>19</v>
      </c>
      <c r="U43" s="10">
        <f>SUM(U29:Z29)</f>
        <v>0.96284798799999993</v>
      </c>
      <c r="V43" s="11"/>
      <c r="W43" s="11" t="s">
        <v>19</v>
      </c>
      <c r="X43" s="10">
        <f t="shared" si="2"/>
        <v>1</v>
      </c>
      <c r="Y43" s="11"/>
      <c r="Z43" s="11"/>
      <c r="AA43" s="11"/>
    </row>
    <row r="44" spans="1:27" x14ac:dyDescent="0.3">
      <c r="A44" s="7" t="s">
        <v>20</v>
      </c>
      <c r="B44" s="5">
        <f>SUM(B30:G30)</f>
        <v>30.085041389199596</v>
      </c>
      <c r="D44" s="3" t="s">
        <v>20</v>
      </c>
      <c r="E44" s="5">
        <f t="shared" si="0"/>
        <v>17.774133791463729</v>
      </c>
      <c r="J44" s="7" t="s">
        <v>20</v>
      </c>
      <c r="K44" s="5">
        <f>SUM(K30:P30)</f>
        <v>28.962616474999997</v>
      </c>
      <c r="M44" s="3" t="s">
        <v>20</v>
      </c>
      <c r="N44" s="5">
        <f t="shared" si="1"/>
        <v>24.845611875966849</v>
      </c>
      <c r="T44" s="7" t="s">
        <v>20</v>
      </c>
      <c r="U44" s="10">
        <f>SUM(U30:Z30)</f>
        <v>29.075871841000001</v>
      </c>
      <c r="V44" s="11"/>
      <c r="W44" s="11" t="s">
        <v>20</v>
      </c>
      <c r="X44" s="10">
        <f t="shared" si="2"/>
        <v>30.19778013079257</v>
      </c>
      <c r="Y44" s="11"/>
      <c r="Z44" s="11"/>
      <c r="AA44" s="11"/>
    </row>
    <row r="45" spans="1:27" x14ac:dyDescent="0.3">
      <c r="A45" s="7" t="s">
        <v>21</v>
      </c>
      <c r="B45" s="5">
        <f>SUM(B31:G31)</f>
        <v>8.9904744255347353</v>
      </c>
      <c r="D45" s="3" t="s">
        <v>21</v>
      </c>
      <c r="E45" s="5">
        <f t="shared" si="0"/>
        <v>5.3115398187736638</v>
      </c>
      <c r="J45" s="7" t="s">
        <v>21</v>
      </c>
      <c r="K45" s="5">
        <f>SUM(K31:P31)</f>
        <v>8.1171906969999998</v>
      </c>
      <c r="M45" s="3" t="s">
        <v>21</v>
      </c>
      <c r="N45" s="5">
        <f t="shared" si="1"/>
        <v>6.9633408209149321</v>
      </c>
      <c r="T45" s="7" t="s">
        <v>21</v>
      </c>
      <c r="U45" s="10">
        <f>SUM(U31:Z31)</f>
        <v>6.9157354979999992</v>
      </c>
      <c r="V45" s="11"/>
      <c r="W45" s="11" t="s">
        <v>21</v>
      </c>
      <c r="X45" s="10">
        <f t="shared" si="2"/>
        <v>7.1825829042496787</v>
      </c>
      <c r="Y45" s="11"/>
      <c r="Z45" s="11"/>
      <c r="AA45" s="11"/>
    </row>
    <row r="46" spans="1:27" x14ac:dyDescent="0.3">
      <c r="A46" s="7" t="s">
        <v>22</v>
      </c>
      <c r="B46" s="5">
        <f>SUM(B32:G32)</f>
        <v>0.1941232720253753</v>
      </c>
      <c r="D46" s="3" t="s">
        <v>22</v>
      </c>
      <c r="E46" s="5">
        <f t="shared" si="0"/>
        <v>0.11468732797736479</v>
      </c>
      <c r="J46" s="7" t="s">
        <v>22</v>
      </c>
      <c r="K46" s="5">
        <f>SUM(K32:P32)</f>
        <v>0.176333775</v>
      </c>
      <c r="M46" s="3" t="s">
        <v>22</v>
      </c>
      <c r="N46" s="5">
        <f t="shared" si="1"/>
        <v>0.15126811964850514</v>
      </c>
      <c r="T46" s="7" t="s">
        <v>22</v>
      </c>
      <c r="U46" s="10">
        <f>SUM(U32:Z32)</f>
        <v>0.15348231500000001</v>
      </c>
      <c r="V46" s="11"/>
      <c r="W46" s="11" t="s">
        <v>22</v>
      </c>
      <c r="X46" s="10">
        <f t="shared" si="2"/>
        <v>0.15940451339448614</v>
      </c>
      <c r="Y46" s="11"/>
      <c r="Z46" s="11"/>
      <c r="AA46" s="11"/>
    </row>
    <row r="47" spans="1:27" x14ac:dyDescent="0.3">
      <c r="A47" s="7" t="s">
        <v>23</v>
      </c>
      <c r="B47" s="5">
        <f>SUM(B33:G33)</f>
        <v>4.0882321980966294</v>
      </c>
      <c r="D47" s="3" t="s">
        <v>23</v>
      </c>
      <c r="E47" s="5">
        <f t="shared" si="0"/>
        <v>2.4153128167417344</v>
      </c>
      <c r="J47" s="7" t="s">
        <v>23</v>
      </c>
      <c r="K47" s="5">
        <f>SUM(K33:P33)</f>
        <v>3.737029905</v>
      </c>
      <c r="M47" s="3" t="s">
        <v>23</v>
      </c>
      <c r="N47" s="5">
        <f t="shared" si="1"/>
        <v>3.2058151468689524</v>
      </c>
      <c r="T47" s="7" t="s">
        <v>23</v>
      </c>
      <c r="U47" s="10">
        <f>SUM(U33:Z33)</f>
        <v>3.2875086489999998</v>
      </c>
      <c r="V47" s="11"/>
      <c r="W47" s="11" t="s">
        <v>23</v>
      </c>
      <c r="X47" s="10">
        <f t="shared" si="2"/>
        <v>3.4143589538248067</v>
      </c>
      <c r="Y47" s="11"/>
      <c r="Z47" s="11"/>
      <c r="AA47" s="11"/>
    </row>
    <row r="48" spans="1:27" x14ac:dyDescent="0.3">
      <c r="A48" s="7" t="s">
        <v>24</v>
      </c>
      <c r="B48" s="5">
        <f>SUM(B34:G34)</f>
        <v>1.0330670502644487E-2</v>
      </c>
      <c r="D48" s="3" t="s">
        <v>24</v>
      </c>
      <c r="E48" s="5">
        <f t="shared" si="0"/>
        <v>6.103322820604439E-3</v>
      </c>
      <c r="J48" s="7" t="s">
        <v>24</v>
      </c>
      <c r="K48" s="5">
        <f>SUM(K34:P34)</f>
        <v>0.66525057799999998</v>
      </c>
      <c r="M48" s="3" t="s">
        <v>24</v>
      </c>
      <c r="N48" s="5">
        <f t="shared" si="1"/>
        <v>0.57068592803132134</v>
      </c>
      <c r="T48" s="7" t="s">
        <v>24</v>
      </c>
      <c r="U48" s="10">
        <f>SUM(U34:Z34)</f>
        <v>2.4318431199999999</v>
      </c>
      <c r="V48" s="11"/>
      <c r="W48" s="11" t="s">
        <v>24</v>
      </c>
      <c r="X48" s="10">
        <f t="shared" si="2"/>
        <v>2.5256771061560341</v>
      </c>
      <c r="Y48" s="11"/>
      <c r="Z48" s="11"/>
      <c r="AA48" s="11"/>
    </row>
    <row r="49" spans="1:27" x14ac:dyDescent="0.3">
      <c r="A49" s="7" t="s">
        <v>25</v>
      </c>
      <c r="B49" s="5">
        <f>SUM(B35:G35)</f>
        <v>0.31184003989553449</v>
      </c>
      <c r="D49" s="3" t="s">
        <v>25</v>
      </c>
      <c r="E49" s="5">
        <f t="shared" si="0"/>
        <v>0.18423396926515176</v>
      </c>
      <c r="J49" s="7" t="s">
        <v>25</v>
      </c>
      <c r="K49" s="5">
        <f>SUM(K35:P35)</f>
        <v>0.35786118699999997</v>
      </c>
      <c r="M49" s="3" t="s">
        <v>25</v>
      </c>
      <c r="N49" s="5">
        <f t="shared" si="1"/>
        <v>0.30699160641613932</v>
      </c>
      <c r="T49" s="7" t="s">
        <v>25</v>
      </c>
      <c r="U49" s="10">
        <f>SUM(U35:Z35)</f>
        <v>0.73193516100000011</v>
      </c>
      <c r="V49" s="11"/>
      <c r="W49" s="11" t="s">
        <v>25</v>
      </c>
      <c r="X49" s="10">
        <f t="shared" si="2"/>
        <v>0.76017727629088649</v>
      </c>
      <c r="Y49" s="11"/>
      <c r="Z49" s="11"/>
      <c r="AA49" s="11"/>
    </row>
    <row r="50" spans="1:27" x14ac:dyDescent="0.3">
      <c r="A50" s="7" t="s">
        <v>26</v>
      </c>
      <c r="B50" s="5">
        <f>SUM(B36:G36)</f>
        <v>6.7789324079548763</v>
      </c>
      <c r="D50" s="3" t="s">
        <v>26</v>
      </c>
      <c r="E50" s="5">
        <f t="shared" si="0"/>
        <v>4.004968782443977</v>
      </c>
      <c r="J50" s="7" t="s">
        <v>26</v>
      </c>
      <c r="K50" s="5">
        <f>SUM(K36:P36)</f>
        <v>6.6007172140000012</v>
      </c>
      <c r="M50" s="3" t="s">
        <v>26</v>
      </c>
      <c r="N50" s="5">
        <f t="shared" si="1"/>
        <v>5.6624324029432236</v>
      </c>
      <c r="T50" s="7" t="s">
        <v>26</v>
      </c>
      <c r="U50" s="10">
        <f>SUM(U36:Z36)</f>
        <v>6.7178993380000005</v>
      </c>
      <c r="V50" s="11"/>
      <c r="W50" s="11" t="s">
        <v>26</v>
      </c>
      <c r="X50" s="10">
        <f t="shared" si="2"/>
        <v>6.9771131286821584</v>
      </c>
      <c r="Y50" s="11"/>
      <c r="Z50" s="11"/>
      <c r="AA50" s="11"/>
    </row>
    <row r="51" spans="1:27" x14ac:dyDescent="0.3">
      <c r="A51" s="7" t="s">
        <v>27</v>
      </c>
      <c r="B51" s="5">
        <f>SUM(B37:G37)</f>
        <v>0</v>
      </c>
      <c r="D51" s="3" t="s">
        <v>27</v>
      </c>
      <c r="E51" s="5">
        <f t="shared" si="0"/>
        <v>0</v>
      </c>
      <c r="J51" s="7" t="s">
        <v>27</v>
      </c>
      <c r="K51" s="5">
        <f>SUM(K37:P37)</f>
        <v>0</v>
      </c>
      <c r="M51" s="3" t="s">
        <v>27</v>
      </c>
      <c r="N51" s="5">
        <f t="shared" si="1"/>
        <v>0</v>
      </c>
      <c r="T51" s="7" t="s">
        <v>27</v>
      </c>
      <c r="U51" s="10">
        <f>SUM(U37:Z37)</f>
        <v>1.5166410450000001</v>
      </c>
      <c r="V51" s="11"/>
      <c r="W51" s="11" t="s">
        <v>27</v>
      </c>
      <c r="X51" s="10">
        <f t="shared" si="2"/>
        <v>1.575161462558927</v>
      </c>
      <c r="Y51" s="11"/>
      <c r="Z51" s="11"/>
      <c r="AA51" s="11"/>
    </row>
    <row r="52" spans="1:27" x14ac:dyDescent="0.3">
      <c r="A52" s="7" t="s">
        <v>28</v>
      </c>
      <c r="B52" s="5">
        <f>SUM(B42:B51)</f>
        <v>92.263359298136635</v>
      </c>
      <c r="D52" s="3" t="s">
        <v>28</v>
      </c>
      <c r="E52" s="5">
        <f t="shared" si="0"/>
        <v>54.508859436161096</v>
      </c>
      <c r="J52" s="7" t="s">
        <v>28</v>
      </c>
      <c r="K52" s="5">
        <f>SUM(K42:K51)</f>
        <v>91.645057596000001</v>
      </c>
      <c r="M52" s="3" t="s">
        <v>28</v>
      </c>
      <c r="N52" s="5">
        <f t="shared" si="1"/>
        <v>78.617811803926244</v>
      </c>
      <c r="T52" s="7" t="s">
        <v>28</v>
      </c>
      <c r="U52" s="10">
        <f>SUM(U42:U51)</f>
        <v>94.531968583999998</v>
      </c>
      <c r="V52" s="11"/>
      <c r="W52" s="11" t="s">
        <v>28</v>
      </c>
      <c r="X52" s="10">
        <f t="shared" si="2"/>
        <v>98.179535879136097</v>
      </c>
      <c r="Y52" s="11"/>
      <c r="Z52" s="11"/>
      <c r="AA52" s="11"/>
    </row>
    <row r="53" spans="1:27" x14ac:dyDescent="0.3">
      <c r="A53" s="7" t="s">
        <v>29</v>
      </c>
      <c r="B53" s="5">
        <f>100-B52</f>
        <v>7.7366407018633652</v>
      </c>
      <c r="D53" s="3" t="s">
        <v>29</v>
      </c>
      <c r="E53" s="5">
        <f t="shared" si="0"/>
        <v>4.5707793834303834</v>
      </c>
      <c r="J53" s="7" t="s">
        <v>29</v>
      </c>
      <c r="K53" s="5">
        <f>100-K52</f>
        <v>8.3549424039999991</v>
      </c>
      <c r="M53" s="3" t="s">
        <v>29</v>
      </c>
      <c r="N53" s="5">
        <f t="shared" si="1"/>
        <v>7.1672963799739504</v>
      </c>
      <c r="T53" s="7" t="s">
        <v>29</v>
      </c>
      <c r="U53" s="10">
        <f>100-U52</f>
        <v>5.4680314160000023</v>
      </c>
      <c r="V53" s="11"/>
      <c r="W53" s="11" t="s">
        <v>29</v>
      </c>
      <c r="X53" s="10">
        <f t="shared" si="2"/>
        <v>5.6790183748091323</v>
      </c>
      <c r="Y53" s="11"/>
      <c r="Z53" s="11"/>
      <c r="AA53" s="11"/>
    </row>
    <row r="57" spans="1:27" x14ac:dyDescent="0.3">
      <c r="H57" s="2" t="s">
        <v>32</v>
      </c>
    </row>
    <row r="58" spans="1:27" x14ac:dyDescent="0.3">
      <c r="B58" s="2" t="s">
        <v>33</v>
      </c>
      <c r="C58" s="2" t="s">
        <v>37</v>
      </c>
      <c r="D58" s="2" t="s">
        <v>34</v>
      </c>
      <c r="G58" s="2"/>
      <c r="H58" s="2" t="s">
        <v>35</v>
      </c>
      <c r="I58" s="2" t="s">
        <v>37</v>
      </c>
      <c r="J58" s="2" t="s">
        <v>36</v>
      </c>
    </row>
    <row r="59" spans="1:27" x14ac:dyDescent="0.3">
      <c r="A59" s="2" t="s">
        <v>18</v>
      </c>
      <c r="B59" s="5">
        <v>41.295147682059408</v>
      </c>
      <c r="C59" s="5">
        <v>41.862354275000001</v>
      </c>
      <c r="D59" s="5">
        <v>42.738203628999997</v>
      </c>
      <c r="G59" s="2" t="s">
        <v>18</v>
      </c>
      <c r="H59" s="5">
        <v>23.697879606674881</v>
      </c>
      <c r="I59" s="5">
        <v>35.911665903136317</v>
      </c>
      <c r="J59" s="5">
        <v>44.387280403186551</v>
      </c>
    </row>
    <row r="60" spans="1:27" x14ac:dyDescent="0.3">
      <c r="A60" s="2" t="s">
        <v>19</v>
      </c>
      <c r="B60" s="5">
        <v>0.92725744655885589</v>
      </c>
      <c r="C60" s="5">
        <v>1.1657034899999998</v>
      </c>
      <c r="D60" s="5">
        <v>0.96284798799999993</v>
      </c>
      <c r="G60" s="2" t="s">
        <v>19</v>
      </c>
      <c r="H60" s="5">
        <v>1</v>
      </c>
      <c r="I60" s="5">
        <v>1</v>
      </c>
      <c r="J60" s="5">
        <v>1</v>
      </c>
    </row>
    <row r="61" spans="1:27" x14ac:dyDescent="0.3">
      <c r="A61" s="2" t="s">
        <v>20</v>
      </c>
      <c r="B61" s="5">
        <v>29.13934550021342</v>
      </c>
      <c r="C61" s="5">
        <v>28.962616474999997</v>
      </c>
      <c r="D61" s="5">
        <v>29.075871841000001</v>
      </c>
      <c r="G61" s="2" t="s">
        <v>20</v>
      </c>
      <c r="H61" s="5">
        <v>17.774133791463729</v>
      </c>
      <c r="I61" s="5">
        <v>24.845611875966849</v>
      </c>
      <c r="J61" s="5">
        <v>30.19778013079257</v>
      </c>
    </row>
    <row r="62" spans="1:27" x14ac:dyDescent="0.3">
      <c r="A62" s="2" t="s">
        <v>21</v>
      </c>
      <c r="B62" s="5">
        <v>8.7087179215863593</v>
      </c>
      <c r="C62" s="5">
        <v>8.1171906969999998</v>
      </c>
      <c r="D62" s="5">
        <v>6.9157354979999992</v>
      </c>
      <c r="G62" s="2" t="s">
        <v>21</v>
      </c>
      <c r="H62" s="5">
        <v>5.3115398187736638</v>
      </c>
      <c r="I62" s="5">
        <v>6.9633408209149321</v>
      </c>
      <c r="J62" s="5">
        <v>7.1825829042496787</v>
      </c>
    </row>
    <row r="63" spans="1:27" x14ac:dyDescent="0.3">
      <c r="A63" s="2" t="s">
        <v>22</v>
      </c>
      <c r="B63" s="5">
        <v>0.18803559305390541</v>
      </c>
      <c r="C63" s="5">
        <v>0.176333775</v>
      </c>
      <c r="D63" s="5">
        <v>0.15348231500000001</v>
      </c>
      <c r="G63" s="2" t="s">
        <v>22</v>
      </c>
      <c r="H63" s="5">
        <v>0.11468732797736479</v>
      </c>
      <c r="I63" s="5">
        <v>0.15126811964850514</v>
      </c>
      <c r="J63" s="5">
        <v>0.15940451339448614</v>
      </c>
    </row>
    <row r="64" spans="1:27" x14ac:dyDescent="0.3">
      <c r="A64" s="2" t="s">
        <v>23</v>
      </c>
      <c r="B64" s="5">
        <v>3.9562331458459847</v>
      </c>
      <c r="C64" s="5">
        <v>3.737029905</v>
      </c>
      <c r="D64" s="5">
        <v>3.2875086489999998</v>
      </c>
      <c r="G64" s="2" t="s">
        <v>23</v>
      </c>
      <c r="H64" s="5">
        <v>2.4153128167417344</v>
      </c>
      <c r="I64" s="5">
        <v>3.2058151468689524</v>
      </c>
      <c r="J64" s="5">
        <v>3.4143589538248067</v>
      </c>
    </row>
    <row r="65" spans="1:10" x14ac:dyDescent="0.3">
      <c r="A65" s="2" t="s">
        <v>24</v>
      </c>
      <c r="B65" s="5">
        <v>0.51353102743234325</v>
      </c>
      <c r="C65" s="5">
        <v>0.66525057799999998</v>
      </c>
      <c r="D65" s="5">
        <v>2.4318431199999999</v>
      </c>
      <c r="G65" s="2" t="s">
        <v>24</v>
      </c>
      <c r="H65" s="5">
        <v>6.103322820604439E-3</v>
      </c>
      <c r="I65" s="5">
        <v>0.57068592803132134</v>
      </c>
      <c r="J65" s="5">
        <v>2.5256771061560341</v>
      </c>
    </row>
    <row r="66" spans="1:10" x14ac:dyDescent="0.3">
      <c r="A66" s="2" t="s">
        <v>25</v>
      </c>
      <c r="B66" s="5">
        <v>0.30188434499669969</v>
      </c>
      <c r="C66" s="5">
        <v>0.35786118699999997</v>
      </c>
      <c r="D66" s="5">
        <v>0.73193516100000011</v>
      </c>
      <c r="G66" s="2" t="s">
        <v>25</v>
      </c>
      <c r="H66" s="5">
        <v>0.18423396926515176</v>
      </c>
      <c r="I66" s="5">
        <v>0.30699160641613932</v>
      </c>
      <c r="J66" s="5">
        <v>0.76017727629088649</v>
      </c>
    </row>
    <row r="67" spans="1:10" x14ac:dyDescent="0.3">
      <c r="A67" s="2" t="s">
        <v>26</v>
      </c>
      <c r="B67" s="5">
        <v>6.5582318006798674</v>
      </c>
      <c r="C67" s="5">
        <v>6.6007172140000012</v>
      </c>
      <c r="D67" s="5">
        <v>6.7178993380000005</v>
      </c>
      <c r="G67" s="2" t="s">
        <v>26</v>
      </c>
      <c r="H67" s="5">
        <v>4.004968782443977</v>
      </c>
      <c r="I67" s="5">
        <v>5.6624324029432236</v>
      </c>
      <c r="J67" s="5">
        <v>6.9771131286821584</v>
      </c>
    </row>
    <row r="68" spans="1:10" x14ac:dyDescent="0.3">
      <c r="A68" s="2" t="s">
        <v>27</v>
      </c>
      <c r="B68" s="5">
        <v>0.1</v>
      </c>
      <c r="C68" s="5">
        <v>0.1</v>
      </c>
      <c r="D68" s="5">
        <v>1.5166410450000001</v>
      </c>
      <c r="G68" s="2" t="s">
        <v>27</v>
      </c>
      <c r="H68" s="5">
        <v>0</v>
      </c>
      <c r="I68" s="5">
        <v>0</v>
      </c>
      <c r="J68" s="5">
        <v>1.575161462558927</v>
      </c>
    </row>
    <row r="69" spans="1:10" x14ac:dyDescent="0.3">
      <c r="A69" s="2" t="s">
        <v>29</v>
      </c>
      <c r="B69" s="5">
        <v>8.4116155375731552</v>
      </c>
      <c r="C69" s="5">
        <v>8.3549424039999991</v>
      </c>
      <c r="D69" s="5">
        <v>5.4680314160000023</v>
      </c>
      <c r="G69" s="2" t="s">
        <v>29</v>
      </c>
      <c r="H69" s="5">
        <v>4.5707793834303834</v>
      </c>
      <c r="I69" s="5">
        <v>7.1672963799739504</v>
      </c>
      <c r="J69" s="5">
        <v>5.6790183748091323</v>
      </c>
    </row>
    <row r="70" spans="1:10" x14ac:dyDescent="0.3">
      <c r="A70" s="2" t="s">
        <v>28</v>
      </c>
      <c r="B70" s="5">
        <v>91.588384462426845</v>
      </c>
      <c r="C70" s="5">
        <v>91.645057596000001</v>
      </c>
      <c r="D70" s="5">
        <v>94.531968583999998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94C34C-1EB4-412D-821C-7EEC56EF54B7}">
  <dimension ref="A1:P63"/>
  <sheetViews>
    <sheetView zoomScale="70" zoomScaleNormal="70" workbookViewId="0">
      <selection activeCell="P43" sqref="J1:P43"/>
    </sheetView>
  </sheetViews>
  <sheetFormatPr baseColWidth="10" defaultRowHeight="14.5" x14ac:dyDescent="0.35"/>
  <cols>
    <col min="1" max="1" width="13.1796875" bestFit="1" customWidth="1"/>
    <col min="2" max="2" width="7.26953125" customWidth="1"/>
    <col min="3" max="3" width="8.36328125" customWidth="1"/>
    <col min="4" max="4" width="5.6328125" bestFit="1" customWidth="1"/>
    <col min="5" max="5" width="7.7265625" customWidth="1"/>
    <col min="6" max="6" width="6.36328125" bestFit="1" customWidth="1"/>
    <col min="7" max="7" width="6.36328125" customWidth="1"/>
    <col min="8" max="8" width="6.90625" customWidth="1"/>
    <col min="10" max="10" width="13.1796875" bestFit="1" customWidth="1"/>
    <col min="11" max="11" width="6.36328125" customWidth="1"/>
    <col min="12" max="12" width="6.54296875" bestFit="1" customWidth="1"/>
    <col min="13" max="13" width="5.6328125" bestFit="1" customWidth="1"/>
    <col min="14" max="15" width="6.7265625" customWidth="1"/>
    <col min="16" max="16" width="6.26953125" customWidth="1"/>
  </cols>
  <sheetData>
    <row r="1" spans="1:16" s="1" customFormat="1" x14ac:dyDescent="0.35">
      <c r="A1" s="2" t="s">
        <v>39</v>
      </c>
      <c r="B1" s="2"/>
      <c r="C1" s="2"/>
      <c r="D1" s="2"/>
      <c r="E1" s="2"/>
      <c r="F1" s="2"/>
      <c r="G1" s="2"/>
      <c r="H1" s="2"/>
      <c r="I1" s="2"/>
      <c r="J1" s="2" t="s">
        <v>38</v>
      </c>
      <c r="K1" s="2"/>
      <c r="L1" s="2"/>
      <c r="M1" s="2"/>
      <c r="N1" s="2"/>
      <c r="O1" s="2"/>
      <c r="P1" s="2"/>
    </row>
    <row r="2" spans="1:16" x14ac:dyDescent="0.35">
      <c r="A2" s="3" t="s">
        <v>10</v>
      </c>
      <c r="B2" s="3" t="s">
        <v>11</v>
      </c>
      <c r="C2" s="3" t="s">
        <v>12</v>
      </c>
      <c r="D2" s="3" t="s">
        <v>13</v>
      </c>
      <c r="E2" s="3" t="s">
        <v>14</v>
      </c>
      <c r="F2" s="3" t="s">
        <v>17</v>
      </c>
      <c r="G2" s="3" t="s">
        <v>16</v>
      </c>
      <c r="H2" s="3" t="s">
        <v>15</v>
      </c>
      <c r="I2" s="3"/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3" t="s">
        <v>17</v>
      </c>
      <c r="P2" s="3" t="s">
        <v>16</v>
      </c>
    </row>
    <row r="3" spans="1:16" x14ac:dyDescent="0.35">
      <c r="A3" s="4" t="s">
        <v>18</v>
      </c>
      <c r="B3" s="5">
        <v>47.47578</v>
      </c>
      <c r="C3" s="5">
        <v>24.474029999999999</v>
      </c>
      <c r="D3" s="5">
        <v>98.705280000000002</v>
      </c>
      <c r="E3" s="5">
        <v>69.041759999999996</v>
      </c>
      <c r="F3" s="5">
        <v>48.594410000000003</v>
      </c>
      <c r="G3" s="5">
        <v>0.16188</v>
      </c>
      <c r="H3" s="5">
        <v>0</v>
      </c>
      <c r="I3" s="3"/>
      <c r="J3" s="4" t="s">
        <v>18</v>
      </c>
      <c r="K3" s="5">
        <v>47.47578</v>
      </c>
      <c r="L3" s="5">
        <v>24.474029999999999</v>
      </c>
      <c r="M3" s="5">
        <v>98.705280000000002</v>
      </c>
      <c r="N3" s="5">
        <v>69.041759999999996</v>
      </c>
      <c r="O3" s="5">
        <v>48.594410000000003</v>
      </c>
      <c r="P3" s="5">
        <v>0.16188</v>
      </c>
    </row>
    <row r="4" spans="1:16" x14ac:dyDescent="0.35">
      <c r="A4" s="4" t="s">
        <v>19</v>
      </c>
      <c r="B4" s="5">
        <v>0.20623</v>
      </c>
      <c r="C4" s="5">
        <v>3.3500000000000001E-3</v>
      </c>
      <c r="D4" s="5">
        <v>9.1599999999999997E-3</v>
      </c>
      <c r="E4" s="5">
        <v>6.7129999999999995E-2</v>
      </c>
      <c r="F4" s="5">
        <v>31.864129999999999</v>
      </c>
      <c r="G4" s="5">
        <v>2.0000000000000002E-5</v>
      </c>
      <c r="H4" s="5">
        <v>100</v>
      </c>
      <c r="I4" s="3"/>
      <c r="J4" s="4" t="s">
        <v>19</v>
      </c>
      <c r="K4" s="5">
        <v>0.20623</v>
      </c>
      <c r="L4" s="5">
        <v>3.3500000000000001E-3</v>
      </c>
      <c r="M4" s="5">
        <v>9.1599999999999997E-3</v>
      </c>
      <c r="N4" s="5">
        <v>6.7129999999999995E-2</v>
      </c>
      <c r="O4" s="5">
        <v>31.864129999999999</v>
      </c>
      <c r="P4" s="5">
        <v>2.0000000000000002E-5</v>
      </c>
    </row>
    <row r="5" spans="1:16" x14ac:dyDescent="0.35">
      <c r="A5" s="4" t="s">
        <v>20</v>
      </c>
      <c r="B5" s="5">
        <v>34.580199999999998</v>
      </c>
      <c r="C5" s="5">
        <v>21.255929999999999</v>
      </c>
      <c r="D5" s="5">
        <v>0.1467</v>
      </c>
      <c r="E5" s="5">
        <v>19.564029999999999</v>
      </c>
      <c r="F5" s="5">
        <v>1.77413</v>
      </c>
      <c r="G5" s="5">
        <v>8.7819999999999995E-2</v>
      </c>
      <c r="H5" s="5">
        <v>0</v>
      </c>
      <c r="I5" s="3"/>
      <c r="J5" s="4" t="s">
        <v>20</v>
      </c>
      <c r="K5" s="5">
        <v>34.580199999999998</v>
      </c>
      <c r="L5" s="5">
        <v>21.255929999999999</v>
      </c>
      <c r="M5" s="5">
        <v>0.1467</v>
      </c>
      <c r="N5" s="5">
        <v>19.564029999999999</v>
      </c>
      <c r="O5" s="5">
        <v>1.77413</v>
      </c>
      <c r="P5" s="5">
        <v>8.7819999999999995E-2</v>
      </c>
    </row>
    <row r="6" spans="1:16" x14ac:dyDescent="0.35">
      <c r="A6" s="4" t="s">
        <v>21</v>
      </c>
      <c r="B6" s="5">
        <v>0.41253000000000001</v>
      </c>
      <c r="C6" s="5">
        <v>29.785520000000002</v>
      </c>
      <c r="D6" s="5">
        <v>0.20302000000000001</v>
      </c>
      <c r="E6" s="5">
        <v>0.43957000000000002</v>
      </c>
      <c r="F6" s="5">
        <v>0.47793000000000002</v>
      </c>
      <c r="G6" s="5">
        <v>0.58979999999999999</v>
      </c>
      <c r="H6" s="5">
        <v>0</v>
      </c>
      <c r="I6" s="3"/>
      <c r="J6" s="4" t="s">
        <v>21</v>
      </c>
      <c r="K6" s="5">
        <v>0.41253000000000001</v>
      </c>
      <c r="L6" s="5">
        <v>29.785520000000002</v>
      </c>
      <c r="M6" s="5">
        <v>0.20302000000000001</v>
      </c>
      <c r="N6" s="5">
        <v>0.43957000000000002</v>
      </c>
      <c r="O6" s="5">
        <v>0.47793000000000002</v>
      </c>
      <c r="P6" s="5">
        <v>0.58979999999999999</v>
      </c>
    </row>
    <row r="7" spans="1:16" x14ac:dyDescent="0.35">
      <c r="A7" s="4" t="s">
        <v>22</v>
      </c>
      <c r="B7" s="5">
        <v>3.1370000000000002E-2</v>
      </c>
      <c r="C7" s="5">
        <v>0.59040000000000004</v>
      </c>
      <c r="D7" s="5">
        <v>2.341E-2</v>
      </c>
      <c r="E7" s="5">
        <v>1.0000000000000001E-5</v>
      </c>
      <c r="F7" s="5">
        <v>1.0000000000000001E-5</v>
      </c>
      <c r="G7" s="5">
        <v>4.0849999999999997E-2</v>
      </c>
      <c r="H7" s="5">
        <v>0</v>
      </c>
      <c r="I7" s="3"/>
      <c r="J7" s="4" t="s">
        <v>22</v>
      </c>
      <c r="K7" s="5">
        <v>3.1370000000000002E-2</v>
      </c>
      <c r="L7" s="5">
        <v>0.59040000000000004</v>
      </c>
      <c r="M7" s="5">
        <v>2.341E-2</v>
      </c>
      <c r="N7" s="5">
        <v>1.0000000000000001E-5</v>
      </c>
      <c r="O7" s="5">
        <v>1.0000000000000001E-5</v>
      </c>
      <c r="P7" s="5">
        <v>4.0849999999999997E-2</v>
      </c>
    </row>
    <row r="8" spans="1:16" x14ac:dyDescent="0.35">
      <c r="A8" s="4" t="s">
        <v>23</v>
      </c>
      <c r="B8" s="5">
        <v>1.19014</v>
      </c>
      <c r="C8" s="5">
        <v>11.18741</v>
      </c>
      <c r="D8" s="5">
        <v>2.2339999999999999E-2</v>
      </c>
      <c r="E8" s="5">
        <v>5.1900000000000002E-3</v>
      </c>
      <c r="F8" s="5">
        <v>9.7989999999999994E-2</v>
      </c>
      <c r="G8" s="5">
        <v>5.1459999999999999E-2</v>
      </c>
      <c r="H8" s="5">
        <v>0</v>
      </c>
      <c r="I8" s="3"/>
      <c r="J8" s="4" t="s">
        <v>23</v>
      </c>
      <c r="K8" s="5">
        <v>1.19014</v>
      </c>
      <c r="L8" s="5">
        <v>11.18741</v>
      </c>
      <c r="M8" s="5">
        <v>2.2339999999999999E-2</v>
      </c>
      <c r="N8" s="5">
        <v>5.1900000000000002E-3</v>
      </c>
      <c r="O8" s="5">
        <v>9.7989999999999994E-2</v>
      </c>
      <c r="P8" s="5">
        <v>5.1459999999999999E-2</v>
      </c>
    </row>
    <row r="9" spans="1:16" x14ac:dyDescent="0.35">
      <c r="A9" s="4" t="s">
        <v>24</v>
      </c>
      <c r="B9" s="5">
        <v>8.5100000000000002E-3</v>
      </c>
      <c r="C9" s="5">
        <v>1.3729999999999999E-2</v>
      </c>
      <c r="D9" s="5">
        <v>1.6879999999999999E-2</v>
      </c>
      <c r="E9" s="5">
        <v>0.10664</v>
      </c>
      <c r="F9" s="5">
        <v>20.33408</v>
      </c>
      <c r="G9" s="5">
        <v>54.95635</v>
      </c>
      <c r="H9" s="5">
        <v>0</v>
      </c>
      <c r="I9" s="3"/>
      <c r="J9" s="4" t="s">
        <v>24</v>
      </c>
      <c r="K9" s="5">
        <v>8.5100000000000002E-3</v>
      </c>
      <c r="L9" s="5">
        <v>1.3729999999999999E-2</v>
      </c>
      <c r="M9" s="5">
        <v>1.6879999999999999E-2</v>
      </c>
      <c r="N9" s="5">
        <v>0.10664</v>
      </c>
      <c r="O9" s="5">
        <v>20.33408</v>
      </c>
      <c r="P9" s="5">
        <v>54.95635</v>
      </c>
    </row>
    <row r="10" spans="1:16" x14ac:dyDescent="0.35">
      <c r="A10" s="4" t="s">
        <v>25</v>
      </c>
      <c r="B10" s="5">
        <v>0.36992000000000003</v>
      </c>
      <c r="C10" s="5">
        <v>1.9369999999999998E-2</v>
      </c>
      <c r="D10" s="5">
        <v>1.0000000000000001E-5</v>
      </c>
      <c r="E10" s="5">
        <v>11.88363</v>
      </c>
      <c r="F10" s="5">
        <v>1.6740000000000001E-2</v>
      </c>
      <c r="G10" s="5">
        <v>1.0000000000000001E-5</v>
      </c>
      <c r="H10" s="5">
        <v>0</v>
      </c>
      <c r="I10" s="3"/>
      <c r="J10" s="4" t="s">
        <v>25</v>
      </c>
      <c r="K10" s="5">
        <v>0.36992000000000003</v>
      </c>
      <c r="L10" s="5">
        <v>1.9369999999999998E-2</v>
      </c>
      <c r="M10" s="5">
        <v>1.0000000000000001E-5</v>
      </c>
      <c r="N10" s="5">
        <v>11.88363</v>
      </c>
      <c r="O10" s="5">
        <v>1.6740000000000001E-2</v>
      </c>
      <c r="P10" s="5">
        <v>1.0000000000000001E-5</v>
      </c>
    </row>
    <row r="11" spans="1:16" x14ac:dyDescent="0.35">
      <c r="A11" s="4" t="s">
        <v>26</v>
      </c>
      <c r="B11" s="5">
        <v>9.8453400000000002</v>
      </c>
      <c r="C11" s="5">
        <v>2.0820000000000002E-2</v>
      </c>
      <c r="D11" s="5">
        <v>3.6269999999999997E-2</v>
      </c>
      <c r="E11" s="5">
        <v>4.3389999999999998E-2</v>
      </c>
      <c r="F11" s="5">
        <v>8.9160000000000003E-2</v>
      </c>
      <c r="G11" s="5">
        <v>0.1512</v>
      </c>
      <c r="H11" s="5">
        <v>0</v>
      </c>
      <c r="I11" s="3"/>
      <c r="J11" s="4" t="s">
        <v>26</v>
      </c>
      <c r="K11" s="5">
        <v>9.8453400000000002</v>
      </c>
      <c r="L11" s="5">
        <v>2.0820000000000002E-2</v>
      </c>
      <c r="M11" s="5">
        <v>3.6269999999999997E-2</v>
      </c>
      <c r="N11" s="5">
        <v>4.3389999999999998E-2</v>
      </c>
      <c r="O11" s="5">
        <v>8.9160000000000003E-2</v>
      </c>
      <c r="P11" s="5">
        <v>0.1512</v>
      </c>
    </row>
    <row r="12" spans="1:16" x14ac:dyDescent="0.35">
      <c r="A12" s="4" t="s">
        <v>27</v>
      </c>
      <c r="B12" s="5"/>
      <c r="C12" s="5"/>
      <c r="D12" s="5"/>
      <c r="E12" s="5"/>
      <c r="F12" s="5"/>
      <c r="G12" s="5">
        <f>100-SUM(G3:G11)</f>
        <v>43.960609999999996</v>
      </c>
      <c r="H12" s="5">
        <v>0</v>
      </c>
      <c r="I12" s="3"/>
      <c r="J12" s="4" t="s">
        <v>27</v>
      </c>
      <c r="K12" s="5"/>
      <c r="L12" s="5"/>
      <c r="M12" s="5"/>
      <c r="N12" s="5"/>
      <c r="O12" s="5"/>
      <c r="P12" s="5">
        <f>100-SUM(P3:P11)</f>
        <v>43.960609999999996</v>
      </c>
    </row>
    <row r="13" spans="1:16" x14ac:dyDescent="0.35">
      <c r="A13" s="4" t="s">
        <v>28</v>
      </c>
      <c r="B13" s="5">
        <f>SUM(B3:B11)</f>
        <v>94.120019999999982</v>
      </c>
      <c r="C13" s="5">
        <f>SUM(C3:C11)</f>
        <v>87.350560000000002</v>
      </c>
      <c r="D13" s="5">
        <v>99.163079999999994</v>
      </c>
      <c r="E13" s="5">
        <v>99.535430000000005</v>
      </c>
      <c r="F13" s="5">
        <v>103.2486</v>
      </c>
      <c r="G13" s="5">
        <f>SUM(G3:G12)</f>
        <v>100</v>
      </c>
      <c r="H13" s="5">
        <v>100</v>
      </c>
      <c r="I13" s="3"/>
      <c r="J13" s="4" t="s">
        <v>28</v>
      </c>
      <c r="K13" s="5">
        <f>SUM(K3:K11)</f>
        <v>94.120019999999982</v>
      </c>
      <c r="L13" s="5">
        <f>SUM(L3:L11)</f>
        <v>87.350560000000002</v>
      </c>
      <c r="M13" s="5">
        <v>99.163079999999994</v>
      </c>
      <c r="N13" s="5">
        <v>99.535430000000005</v>
      </c>
      <c r="O13" s="5">
        <v>103.2486</v>
      </c>
      <c r="P13" s="5">
        <f>SUM(P3:P12)</f>
        <v>100</v>
      </c>
    </row>
    <row r="14" spans="1:16" ht="15" thickBot="1" x14ac:dyDescent="0.4">
      <c r="A14" s="4" t="s">
        <v>29</v>
      </c>
      <c r="B14" s="5">
        <f>100-B13</f>
        <v>5.8799800000000175</v>
      </c>
      <c r="C14" s="5">
        <f>100-C13</f>
        <v>12.649439999999998</v>
      </c>
      <c r="D14" s="5">
        <f>100-D13</f>
        <v>0.83692000000000633</v>
      </c>
      <c r="E14" s="5">
        <f>100-E13</f>
        <v>0.46456999999999482</v>
      </c>
      <c r="F14" s="5"/>
      <c r="G14" s="5"/>
      <c r="H14" s="5">
        <v>0</v>
      </c>
      <c r="I14" s="3"/>
      <c r="J14" s="4" t="s">
        <v>29</v>
      </c>
      <c r="K14" s="5">
        <f>100-K13</f>
        <v>5.8799800000000175</v>
      </c>
      <c r="L14" s="5">
        <f>100-L13</f>
        <v>12.649439999999998</v>
      </c>
      <c r="M14" s="5">
        <f>100-M13</f>
        <v>0.83692000000000633</v>
      </c>
      <c r="N14" s="5">
        <f>100-N13</f>
        <v>0.46456999999999482</v>
      </c>
      <c r="O14" s="5"/>
      <c r="P14" s="5"/>
    </row>
    <row r="15" spans="1:16" ht="15" thickBot="1" x14ac:dyDescent="0.4">
      <c r="A15" s="4" t="s">
        <v>30</v>
      </c>
      <c r="B15" s="6">
        <v>61.27</v>
      </c>
      <c r="C15" s="5">
        <v>26.24</v>
      </c>
      <c r="D15" s="5">
        <v>0.5</v>
      </c>
      <c r="E15" s="5">
        <v>5.91</v>
      </c>
      <c r="F15" s="5">
        <v>2.8</v>
      </c>
      <c r="G15" s="5">
        <v>2.1</v>
      </c>
      <c r="H15" s="5">
        <v>1.66</v>
      </c>
      <c r="I15" s="3"/>
      <c r="J15" s="4" t="s">
        <v>30</v>
      </c>
      <c r="K15" s="6">
        <v>38.47</v>
      </c>
      <c r="L15" s="5">
        <v>23.44</v>
      </c>
      <c r="M15" s="5">
        <v>15.16</v>
      </c>
      <c r="N15" s="5">
        <v>19.66</v>
      </c>
      <c r="O15" s="5">
        <v>3.25</v>
      </c>
      <c r="P15" s="5">
        <v>0.5</v>
      </c>
    </row>
    <row r="16" spans="1:16" x14ac:dyDescent="0.35">
      <c r="A16" s="3"/>
      <c r="B16" s="5"/>
      <c r="C16" s="5"/>
      <c r="D16" s="5"/>
      <c r="E16" s="5"/>
      <c r="F16" s="5"/>
      <c r="G16" s="5"/>
      <c r="H16" s="5"/>
      <c r="I16" s="3"/>
      <c r="J16" s="3"/>
      <c r="K16" s="5"/>
      <c r="L16" s="5"/>
      <c r="M16" s="5"/>
      <c r="N16" s="5"/>
      <c r="O16" s="5"/>
      <c r="P16" s="5"/>
    </row>
    <row r="17" spans="1:16" x14ac:dyDescent="0.35">
      <c r="A17" s="2" t="s">
        <v>31</v>
      </c>
      <c r="B17" s="5"/>
      <c r="C17" s="5"/>
      <c r="D17" s="5"/>
      <c r="E17" s="5"/>
      <c r="F17" s="5"/>
      <c r="G17" s="5"/>
      <c r="H17" s="5"/>
      <c r="I17" s="3"/>
      <c r="J17" s="2" t="s">
        <v>31</v>
      </c>
      <c r="K17" s="5"/>
      <c r="L17" s="5"/>
      <c r="M17" s="5"/>
      <c r="N17" s="5"/>
      <c r="O17" s="5"/>
      <c r="P17" s="5"/>
    </row>
    <row r="18" spans="1:16" x14ac:dyDescent="0.35">
      <c r="A18" s="4" t="s">
        <v>18</v>
      </c>
      <c r="B18" s="5">
        <f>B3*(B15/100)</f>
        <v>29.088410406000001</v>
      </c>
      <c r="C18" s="5">
        <f>C3*(C15/100)</f>
        <v>6.4219854719999994</v>
      </c>
      <c r="D18" s="5">
        <f>D3*(D15/100)</f>
        <v>0.49352640000000003</v>
      </c>
      <c r="E18" s="5">
        <f>E3*(E15/100)</f>
        <v>4.0803680159999995</v>
      </c>
      <c r="F18" s="5">
        <f>F3*(F15/100)</f>
        <v>1.36064348</v>
      </c>
      <c r="G18" s="5">
        <f>G3*(G15/100)</f>
        <v>3.3994800000000003E-3</v>
      </c>
      <c r="H18" s="5">
        <f>H3*(H15/100)</f>
        <v>0</v>
      </c>
      <c r="I18" s="3"/>
      <c r="J18" s="4" t="s">
        <v>18</v>
      </c>
      <c r="K18" s="5">
        <f>K3*(K15/100)</f>
        <v>18.263932566000001</v>
      </c>
      <c r="L18" s="5">
        <f>L3*(L15/100)</f>
        <v>5.7367126320000006</v>
      </c>
      <c r="M18" s="5">
        <f>M3*(M15/100)</f>
        <v>14.963720448000002</v>
      </c>
      <c r="N18" s="5">
        <f>N3*(N15/100)</f>
        <v>13.573610016</v>
      </c>
      <c r="O18" s="5">
        <f>O3*(O15/100)</f>
        <v>1.5793183250000002</v>
      </c>
      <c r="P18" s="5">
        <f>P3*(P15/100)</f>
        <v>8.0940000000000005E-4</v>
      </c>
    </row>
    <row r="19" spans="1:16" x14ac:dyDescent="0.35">
      <c r="A19" s="4" t="s">
        <v>19</v>
      </c>
      <c r="B19" s="5">
        <f>B4*(B15/100)</f>
        <v>0.12635712099999999</v>
      </c>
      <c r="C19" s="5">
        <f>C4*(C15/100)</f>
        <v>8.7903999999999988E-4</v>
      </c>
      <c r="D19" s="5">
        <f>D4*(D15/100)</f>
        <v>4.5800000000000002E-5</v>
      </c>
      <c r="E19" s="5">
        <f>E4*(E15/100)</f>
        <v>3.9673829999999997E-3</v>
      </c>
      <c r="F19" s="5">
        <f>F4*(F15/100)</f>
        <v>0.89219563999999985</v>
      </c>
      <c r="G19" s="5">
        <f>G4*(G15/100)</f>
        <v>4.2000000000000006E-7</v>
      </c>
      <c r="H19" s="5">
        <f>H4*(H15/100)</f>
        <v>1.66</v>
      </c>
      <c r="I19" s="3"/>
      <c r="J19" s="4" t="s">
        <v>19</v>
      </c>
      <c r="K19" s="5">
        <f>K4*(K15/100)</f>
        <v>7.9336680999999992E-2</v>
      </c>
      <c r="L19" s="5">
        <f>L4*(L15/100)</f>
        <v>7.8524000000000009E-4</v>
      </c>
      <c r="M19" s="5">
        <f>M4*(M15/100)</f>
        <v>1.388656E-3</v>
      </c>
      <c r="N19" s="5">
        <f>N4*(N15/100)</f>
        <v>1.3197757999999999E-2</v>
      </c>
      <c r="O19" s="5">
        <f>O4*(O15/100)</f>
        <v>1.035584225</v>
      </c>
      <c r="P19" s="5">
        <f>P4*(P15/100)</f>
        <v>1.0000000000000001E-7</v>
      </c>
    </row>
    <row r="20" spans="1:16" x14ac:dyDescent="0.35">
      <c r="A20" s="4" t="s">
        <v>20</v>
      </c>
      <c r="B20" s="5">
        <f>B5*(B15/100)</f>
        <v>21.187288540000001</v>
      </c>
      <c r="C20" s="5">
        <f>C5*(C15/100)</f>
        <v>5.5775560319999995</v>
      </c>
      <c r="D20" s="5">
        <f>D5*(D15/100)</f>
        <v>7.3349999999999999E-4</v>
      </c>
      <c r="E20" s="5">
        <f>E5*(E15/100)</f>
        <v>1.1562341729999999</v>
      </c>
      <c r="F20" s="5">
        <f>F5*(F15/100)</f>
        <v>4.9675639999999993E-2</v>
      </c>
      <c r="G20" s="5">
        <f>G5*(G15/100)</f>
        <v>1.8442199999999999E-3</v>
      </c>
      <c r="H20" s="5">
        <f>H5*(H15/100)</f>
        <v>0</v>
      </c>
      <c r="I20" s="3"/>
      <c r="J20" s="4" t="s">
        <v>20</v>
      </c>
      <c r="K20" s="5">
        <f>K5*(K15/100)</f>
        <v>13.303002939999999</v>
      </c>
      <c r="L20" s="5">
        <f>L5*(L15/100)</f>
        <v>4.9823899920000008</v>
      </c>
      <c r="M20" s="5">
        <f>M5*(M15/100)</f>
        <v>2.2239720000000001E-2</v>
      </c>
      <c r="N20" s="5">
        <f>N5*(N15/100)</f>
        <v>3.8462882979999997</v>
      </c>
      <c r="O20" s="5">
        <f>O5*(O15/100)</f>
        <v>5.7659225000000001E-2</v>
      </c>
      <c r="P20" s="5">
        <f>P5*(P15/100)</f>
        <v>4.3909999999999999E-4</v>
      </c>
    </row>
    <row r="21" spans="1:16" x14ac:dyDescent="0.35">
      <c r="A21" s="4" t="s">
        <v>21</v>
      </c>
      <c r="B21" s="5">
        <f>B6*(B15/100)</f>
        <v>0.25275713100000002</v>
      </c>
      <c r="C21" s="5">
        <f>C6*(C15/100)</f>
        <v>7.8157204479999995</v>
      </c>
      <c r="D21" s="5">
        <f>D6*(D15/100)</f>
        <v>1.0151000000000001E-3</v>
      </c>
      <c r="E21" s="5">
        <f>E6*(E15/100)</f>
        <v>2.5978587000000001E-2</v>
      </c>
      <c r="F21" s="5">
        <f>F6*(F15/100)</f>
        <v>1.338204E-2</v>
      </c>
      <c r="G21" s="5">
        <f>G6*(G15/100)</f>
        <v>1.2385800000000001E-2</v>
      </c>
      <c r="H21" s="5">
        <f>H6*(H15/100)</f>
        <v>0</v>
      </c>
      <c r="I21" s="3"/>
      <c r="J21" s="4" t="s">
        <v>21</v>
      </c>
      <c r="K21" s="5">
        <f>K6*(K15/100)</f>
        <v>0.15870029099999999</v>
      </c>
      <c r="L21" s="5">
        <f>L6*(L15/100)</f>
        <v>6.9817258880000015</v>
      </c>
      <c r="M21" s="5">
        <f>M6*(M15/100)</f>
        <v>3.0777832000000005E-2</v>
      </c>
      <c r="N21" s="5">
        <f>N6*(N15/100)</f>
        <v>8.6419462000000002E-2</v>
      </c>
      <c r="O21" s="5">
        <f>O6*(O15/100)</f>
        <v>1.5532725000000001E-2</v>
      </c>
      <c r="P21" s="5">
        <f>P6*(P15/100)</f>
        <v>2.9490000000000002E-3</v>
      </c>
    </row>
    <row r="22" spans="1:16" x14ac:dyDescent="0.35">
      <c r="A22" s="4" t="s">
        <v>22</v>
      </c>
      <c r="B22" s="5">
        <f>B7*(B15/100)</f>
        <v>1.9220399000000003E-2</v>
      </c>
      <c r="C22" s="5">
        <f>C7*(C15/100)</f>
        <v>0.15492096</v>
      </c>
      <c r="D22" s="5">
        <f>D7*(D15/100)</f>
        <v>1.1705E-4</v>
      </c>
      <c r="E22" s="5">
        <f>E7*(E15/100)</f>
        <v>5.9100000000000004E-7</v>
      </c>
      <c r="F22" s="5">
        <f>F7*(F15/100)</f>
        <v>2.8000000000000002E-7</v>
      </c>
      <c r="G22" s="5">
        <f>G7*(G15/100)</f>
        <v>8.5784999999999995E-4</v>
      </c>
      <c r="H22" s="5">
        <f>H7*(H15/100)</f>
        <v>0</v>
      </c>
      <c r="I22" s="3"/>
      <c r="J22" s="4" t="s">
        <v>22</v>
      </c>
      <c r="K22" s="5">
        <f>K7*(K15/100)</f>
        <v>1.2068039000000001E-2</v>
      </c>
      <c r="L22" s="5">
        <f>L7*(L15/100)</f>
        <v>0.13838976000000003</v>
      </c>
      <c r="M22" s="5">
        <f>M7*(M15/100)</f>
        <v>3.5489560000000002E-3</v>
      </c>
      <c r="N22" s="5">
        <f>N7*(N15/100)</f>
        <v>1.9660000000000003E-6</v>
      </c>
      <c r="O22" s="5">
        <f>O7*(O15/100)</f>
        <v>3.2500000000000001E-7</v>
      </c>
      <c r="P22" s="5">
        <f>P7*(P15/100)</f>
        <v>2.0425E-4</v>
      </c>
    </row>
    <row r="23" spans="1:16" x14ac:dyDescent="0.35">
      <c r="A23" s="4" t="s">
        <v>23</v>
      </c>
      <c r="B23" s="5">
        <f>B8*(B15/100)</f>
        <v>0.72919877799999999</v>
      </c>
      <c r="C23" s="5">
        <f>C8*(C15/100)</f>
        <v>2.9355763839999995</v>
      </c>
      <c r="D23" s="5">
        <f>D8*(D15/100)</f>
        <v>1.1169999999999999E-4</v>
      </c>
      <c r="E23" s="5">
        <f>E8*(E15/100)</f>
        <v>3.06729E-4</v>
      </c>
      <c r="F23" s="5">
        <f>F8*(F15/100)</f>
        <v>2.7437199999999994E-3</v>
      </c>
      <c r="G23" s="5">
        <f>G8*(G15/100)</f>
        <v>1.08066E-3</v>
      </c>
      <c r="H23" s="5">
        <f>H8*(H15/100)</f>
        <v>0</v>
      </c>
      <c r="I23" s="3"/>
      <c r="J23" s="4" t="s">
        <v>23</v>
      </c>
      <c r="K23" s="5">
        <f>K8*(K15/100)</f>
        <v>0.45784685799999997</v>
      </c>
      <c r="L23" s="5">
        <f>L8*(L15/100)</f>
        <v>2.6223289040000002</v>
      </c>
      <c r="M23" s="5">
        <f>M8*(M15/100)</f>
        <v>3.3867440000000001E-3</v>
      </c>
      <c r="N23" s="5">
        <f>N8*(N15/100)</f>
        <v>1.020354E-3</v>
      </c>
      <c r="O23" s="5">
        <f>O8*(O15/100)</f>
        <v>3.1846750000000001E-3</v>
      </c>
      <c r="P23" s="5">
        <f>P8*(P15/100)</f>
        <v>2.5730000000000002E-4</v>
      </c>
    </row>
    <row r="24" spans="1:16" x14ac:dyDescent="0.35">
      <c r="A24" s="4" t="s">
        <v>24</v>
      </c>
      <c r="B24" s="5">
        <f>B9*(B15/100)</f>
        <v>5.2140770000000001E-3</v>
      </c>
      <c r="C24" s="5">
        <f>C9*(C15/100)</f>
        <v>3.6027519999999994E-3</v>
      </c>
      <c r="D24" s="5">
        <f>D9*(D15/100)</f>
        <v>8.4399999999999992E-5</v>
      </c>
      <c r="E24" s="5">
        <f>E9*(E15/100)</f>
        <v>6.302424E-3</v>
      </c>
      <c r="F24" s="5">
        <f>F9*(F15/100)</f>
        <v>0.5693542399999999</v>
      </c>
      <c r="G24" s="5">
        <f>G9*(G15/100)</f>
        <v>1.1540833500000001</v>
      </c>
      <c r="H24" s="5">
        <f>H9*(H15/100)</f>
        <v>0</v>
      </c>
      <c r="I24" s="3"/>
      <c r="J24" s="4" t="s">
        <v>24</v>
      </c>
      <c r="K24" s="5">
        <f>K9*(K15/100)</f>
        <v>3.2737970000000002E-3</v>
      </c>
      <c r="L24" s="5">
        <f>L9*(L15/100)</f>
        <v>3.2183120000000001E-3</v>
      </c>
      <c r="M24" s="5">
        <f>M9*(M15/100)</f>
        <v>2.5590080000000002E-3</v>
      </c>
      <c r="N24" s="5">
        <f>N9*(N15/100)</f>
        <v>2.0965424E-2</v>
      </c>
      <c r="O24" s="5">
        <f>O9*(O15/100)</f>
        <v>0.66085760000000004</v>
      </c>
      <c r="P24" s="5">
        <f>P9*(P15/100)</f>
        <v>0.27478174999999999</v>
      </c>
    </row>
    <row r="25" spans="1:16" x14ac:dyDescent="0.35">
      <c r="A25" s="4" t="s">
        <v>25</v>
      </c>
      <c r="B25" s="5">
        <f>B10*(B15/100)</f>
        <v>0.22664998400000003</v>
      </c>
      <c r="C25" s="5">
        <f>C10*(C15/100)</f>
        <v>5.0826879999999993E-3</v>
      </c>
      <c r="D25" s="5">
        <f>D10*(D15/100)</f>
        <v>5.0000000000000004E-8</v>
      </c>
      <c r="E25" s="5">
        <f>E10*(E15/100)</f>
        <v>0.70232253300000003</v>
      </c>
      <c r="F25" s="5">
        <f>F10*(F15/100)</f>
        <v>4.6872E-4</v>
      </c>
      <c r="G25" s="5">
        <f>G10*(G15/100)</f>
        <v>2.1000000000000003E-7</v>
      </c>
      <c r="H25" s="5">
        <f>H10*(H15/100)</f>
        <v>0</v>
      </c>
      <c r="I25" s="3"/>
      <c r="J25" s="4" t="s">
        <v>25</v>
      </c>
      <c r="K25" s="5">
        <f>K10*(K15/100)</f>
        <v>0.14230822400000001</v>
      </c>
      <c r="L25" s="5">
        <f>L10*(L15/100)</f>
        <v>4.5403279999999997E-3</v>
      </c>
      <c r="M25" s="5">
        <f>M10*(M15/100)</f>
        <v>1.5160000000000002E-6</v>
      </c>
      <c r="N25" s="5">
        <f>N10*(N15/100)</f>
        <v>2.3363216580000001</v>
      </c>
      <c r="O25" s="5">
        <f>O10*(O15/100)</f>
        <v>5.4405000000000002E-4</v>
      </c>
      <c r="P25" s="5">
        <f>P10*(P15/100)</f>
        <v>5.0000000000000004E-8</v>
      </c>
    </row>
    <row r="26" spans="1:16" x14ac:dyDescent="0.35">
      <c r="A26" s="4" t="s">
        <v>26</v>
      </c>
      <c r="B26" s="5">
        <f>B11*(B15/100)</f>
        <v>6.0322398180000008</v>
      </c>
      <c r="C26" s="5">
        <f>C11*(C15/100)</f>
        <v>5.463168E-3</v>
      </c>
      <c r="D26" s="5">
        <f>D11*(D15/100)</f>
        <v>1.8134999999999999E-4</v>
      </c>
      <c r="E26" s="5">
        <f>E11*(E15/100)</f>
        <v>2.5643490000000001E-3</v>
      </c>
      <c r="F26" s="5">
        <f>F11*(F15/100)</f>
        <v>2.4964799999999997E-3</v>
      </c>
      <c r="G26" s="5">
        <f>G11*(G15/100)</f>
        <v>3.1752000000000004E-3</v>
      </c>
      <c r="H26" s="5">
        <f>H11*(H15/100)</f>
        <v>0</v>
      </c>
      <c r="I26" s="3"/>
      <c r="J26" s="4" t="s">
        <v>26</v>
      </c>
      <c r="K26" s="5">
        <f>K11*(K15/100)</f>
        <v>3.7875022980000002</v>
      </c>
      <c r="L26" s="5">
        <f>L11*(L15/100)</f>
        <v>4.8802080000000013E-3</v>
      </c>
      <c r="M26" s="5">
        <f>M11*(M15/100)</f>
        <v>5.4985319999999996E-3</v>
      </c>
      <c r="N26" s="5">
        <f>N11*(N15/100)</f>
        <v>8.5304739999999997E-3</v>
      </c>
      <c r="O26" s="5">
        <f>O11*(O15/100)</f>
        <v>2.8977E-3</v>
      </c>
      <c r="P26" s="5">
        <f>P11*(P15/100)</f>
        <v>7.5600000000000005E-4</v>
      </c>
    </row>
    <row r="27" spans="1:16" x14ac:dyDescent="0.35">
      <c r="A27" s="4" t="s">
        <v>27</v>
      </c>
      <c r="B27" s="5">
        <f>B12*(B15/100)</f>
        <v>0</v>
      </c>
      <c r="C27" s="5">
        <f>C12*(C15/100)</f>
        <v>0</v>
      </c>
      <c r="D27" s="5">
        <f>D12*(D15/100)</f>
        <v>0</v>
      </c>
      <c r="E27" s="5">
        <f>E12*(E15/100)</f>
        <v>0</v>
      </c>
      <c r="F27" s="5">
        <f>F12*(F15/100)</f>
        <v>0</v>
      </c>
      <c r="G27" s="5">
        <f>G12*(G15/100)</f>
        <v>0.92317280999999995</v>
      </c>
      <c r="H27" s="5">
        <f>H12*(H15/100)</f>
        <v>0</v>
      </c>
      <c r="I27" s="3"/>
      <c r="J27" s="4" t="s">
        <v>27</v>
      </c>
      <c r="K27" s="5">
        <f>K12*(K15/100)</f>
        <v>0</v>
      </c>
      <c r="L27" s="5">
        <f>L12*(L15/100)</f>
        <v>0</v>
      </c>
      <c r="M27" s="5">
        <f>M12*(M15/100)</f>
        <v>0</v>
      </c>
      <c r="N27" s="5">
        <f>N12*(N15/100)</f>
        <v>0</v>
      </c>
      <c r="O27" s="5">
        <f>O12*(O15/100)</f>
        <v>0</v>
      </c>
      <c r="P27" s="5">
        <f>P12*(P15/100)</f>
        <v>0.21980304999999997</v>
      </c>
    </row>
    <row r="28" spans="1:16" x14ac:dyDescent="0.35">
      <c r="A28" s="4" t="s">
        <v>28</v>
      </c>
      <c r="B28" s="5">
        <f>B13*(B15/100)</f>
        <v>57.667336253999991</v>
      </c>
      <c r="C28" s="5">
        <f>C13*(C15/100)</f>
        <v>22.920786943999996</v>
      </c>
      <c r="D28" s="5">
        <f>D13*(D15/100)</f>
        <v>0.49581539999999996</v>
      </c>
      <c r="E28" s="5">
        <f>E13*(E15/100)</f>
        <v>5.8825439130000001</v>
      </c>
      <c r="F28" s="5">
        <f>F13*(F15/100)</f>
        <v>2.8909607999999998</v>
      </c>
      <c r="G28" s="5">
        <f>G13*(G15/100)</f>
        <v>2.1</v>
      </c>
      <c r="H28" s="5">
        <f>H13*(H15/100)</f>
        <v>1.66</v>
      </c>
      <c r="I28" s="3"/>
      <c r="J28" s="4" t="s">
        <v>28</v>
      </c>
      <c r="K28" s="5">
        <f>K13*(K15/100)</f>
        <v>36.207971693999994</v>
      </c>
      <c r="L28" s="5">
        <f>L13*(L15/100)</f>
        <v>20.474971264000004</v>
      </c>
      <c r="M28" s="5">
        <f>M13*(M15/100)</f>
        <v>15.033122928000001</v>
      </c>
      <c r="N28" s="5">
        <f>N13*(N15/100)</f>
        <v>19.568665538000001</v>
      </c>
      <c r="O28" s="5">
        <f>O13*(O15/100)</f>
        <v>3.3555795000000002</v>
      </c>
      <c r="P28" s="5">
        <f>P13*(P15/100)</f>
        <v>0.5</v>
      </c>
    </row>
    <row r="29" spans="1:16" x14ac:dyDescent="0.35">
      <c r="A29" s="4" t="s">
        <v>29</v>
      </c>
      <c r="B29" s="5">
        <f>B14*(B15/100)</f>
        <v>3.6026637460000108</v>
      </c>
      <c r="C29" s="5">
        <f>C14*(C15/100)</f>
        <v>3.3192130559999993</v>
      </c>
      <c r="D29" s="5">
        <f>D14*(D15/100)</f>
        <v>4.1846000000000314E-3</v>
      </c>
      <c r="E29" s="5">
        <f>E14*(E15/100)</f>
        <v>2.7456086999999695E-2</v>
      </c>
      <c r="F29" s="5">
        <f>F14*(F15/100)</f>
        <v>0</v>
      </c>
      <c r="G29" s="5">
        <f>G14*(G15/100)</f>
        <v>0</v>
      </c>
      <c r="H29" s="5">
        <f>H14*(H15/100)</f>
        <v>0</v>
      </c>
      <c r="I29" s="3"/>
      <c r="J29" s="4" t="s">
        <v>29</v>
      </c>
      <c r="K29" s="5">
        <f>K14*(K15/100)</f>
        <v>2.2620283060000066</v>
      </c>
      <c r="L29" s="5">
        <f>L14*(L15/100)</f>
        <v>2.9650287359999998</v>
      </c>
      <c r="M29" s="5">
        <f>M14*(M15/100)</f>
        <v>0.12687707200000098</v>
      </c>
      <c r="N29" s="5">
        <f>N14*(N15/100)</f>
        <v>9.1334461999998978E-2</v>
      </c>
      <c r="O29" s="5">
        <f>O14*(O15/100)</f>
        <v>0</v>
      </c>
      <c r="P29" s="5">
        <f>P14*(P15/100)</f>
        <v>0</v>
      </c>
    </row>
    <row r="30" spans="1:16" ht="14" customHeight="1" x14ac:dyDescent="0.3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</row>
    <row r="31" spans="1:16" x14ac:dyDescent="0.35">
      <c r="A31" s="2" t="s">
        <v>40</v>
      </c>
      <c r="B31" s="3"/>
      <c r="C31" s="3"/>
      <c r="D31" s="3"/>
      <c r="E31" s="2" t="s">
        <v>32</v>
      </c>
      <c r="F31" s="3"/>
      <c r="G31" s="3"/>
      <c r="H31" s="3"/>
      <c r="I31" s="3"/>
      <c r="J31" s="2" t="s">
        <v>40</v>
      </c>
      <c r="K31" s="3"/>
      <c r="L31" s="3"/>
      <c r="M31" s="3"/>
      <c r="N31" s="2" t="s">
        <v>32</v>
      </c>
      <c r="O31" s="3"/>
      <c r="P31" s="3"/>
    </row>
    <row r="32" spans="1:16" x14ac:dyDescent="0.35">
      <c r="A32" s="7" t="s">
        <v>18</v>
      </c>
      <c r="B32" s="5">
        <f>SUM(B18:G18)</f>
        <v>41.448333253999998</v>
      </c>
      <c r="C32" s="8"/>
      <c r="D32" s="3" t="s">
        <v>18</v>
      </c>
      <c r="E32" s="5">
        <f>B32/$B$33</f>
        <v>40.498822010441131</v>
      </c>
      <c r="F32" s="3"/>
      <c r="G32" s="3"/>
      <c r="H32" s="3"/>
      <c r="I32" s="3"/>
      <c r="J32" s="7" t="s">
        <v>18</v>
      </c>
      <c r="K32" s="5">
        <f>SUM(K18:P18)</f>
        <v>54.118103387000012</v>
      </c>
      <c r="L32" s="3"/>
      <c r="M32" s="3" t="s">
        <v>18</v>
      </c>
      <c r="N32" s="5">
        <f t="shared" ref="N32:N43" si="0">K32/$K$33</f>
        <v>47.879726465710228</v>
      </c>
      <c r="O32" s="3"/>
      <c r="P32" s="3"/>
    </row>
    <row r="33" spans="1:16" x14ac:dyDescent="0.35">
      <c r="A33" s="7" t="s">
        <v>19</v>
      </c>
      <c r="B33" s="5">
        <f>SUM(B19:G19)</f>
        <v>1.0234454039999996</v>
      </c>
      <c r="C33" s="8"/>
      <c r="D33" s="3" t="s">
        <v>19</v>
      </c>
      <c r="E33" s="5">
        <f t="shared" ref="E33:E43" si="1">B33/$B$33</f>
        <v>1</v>
      </c>
      <c r="F33" s="3"/>
      <c r="G33" s="3"/>
      <c r="H33" s="3"/>
      <c r="I33" s="3"/>
      <c r="J33" s="7" t="s">
        <v>19</v>
      </c>
      <c r="K33" s="5">
        <f>SUM(K19:P19)</f>
        <v>1.1302926600000001</v>
      </c>
      <c r="L33" s="3"/>
      <c r="M33" s="3" t="s">
        <v>19</v>
      </c>
      <c r="N33" s="5">
        <f t="shared" si="0"/>
        <v>1</v>
      </c>
      <c r="O33" s="3"/>
      <c r="P33" s="3"/>
    </row>
    <row r="34" spans="1:16" x14ac:dyDescent="0.35">
      <c r="A34" s="7" t="s">
        <v>20</v>
      </c>
      <c r="B34" s="5">
        <f>SUM(B20:G20)</f>
        <v>27.973332105000001</v>
      </c>
      <c r="C34" s="8"/>
      <c r="D34" s="3" t="s">
        <v>20</v>
      </c>
      <c r="E34" s="5">
        <f t="shared" si="1"/>
        <v>27.332510357338037</v>
      </c>
      <c r="F34" s="3"/>
      <c r="G34" s="3"/>
      <c r="H34" s="3"/>
      <c r="I34" s="3"/>
      <c r="J34" s="7" t="s">
        <v>20</v>
      </c>
      <c r="K34" s="5">
        <f>SUM(K20:P20)</f>
        <v>22.212019275000003</v>
      </c>
      <c r="L34" s="3"/>
      <c r="M34" s="3" t="s">
        <v>20</v>
      </c>
      <c r="N34" s="5">
        <f t="shared" si="0"/>
        <v>19.651564644328488</v>
      </c>
      <c r="O34" s="3"/>
      <c r="P34" s="3"/>
    </row>
    <row r="35" spans="1:16" x14ac:dyDescent="0.35">
      <c r="A35" s="7" t="s">
        <v>21</v>
      </c>
      <c r="B35" s="5">
        <f>SUM(B21:G21)</f>
        <v>8.1212391060000009</v>
      </c>
      <c r="C35" s="8"/>
      <c r="D35" s="3" t="s">
        <v>21</v>
      </c>
      <c r="E35" s="5">
        <f t="shared" si="1"/>
        <v>7.9351952476011158</v>
      </c>
      <c r="F35" s="3"/>
      <c r="G35" s="3"/>
      <c r="H35" s="3"/>
      <c r="I35" s="3"/>
      <c r="J35" s="7" t="s">
        <v>21</v>
      </c>
      <c r="K35" s="5">
        <f>SUM(K21:P21)</f>
        <v>7.2761051980000016</v>
      </c>
      <c r="L35" s="3"/>
      <c r="M35" s="3" t="s">
        <v>21</v>
      </c>
      <c r="N35" s="5">
        <f t="shared" si="0"/>
        <v>6.4373639283829389</v>
      </c>
      <c r="O35" s="3"/>
      <c r="P35" s="3"/>
    </row>
    <row r="36" spans="1:16" x14ac:dyDescent="0.35">
      <c r="A36" s="7" t="s">
        <v>22</v>
      </c>
      <c r="B36" s="5">
        <f>SUM(B22:G22)</f>
        <v>0.17511712999999998</v>
      </c>
      <c r="C36" s="8"/>
      <c r="D36" s="3" t="s">
        <v>22</v>
      </c>
      <c r="E36" s="5">
        <f t="shared" si="1"/>
        <v>0.17110549259938837</v>
      </c>
      <c r="F36" s="3"/>
      <c r="G36" s="3"/>
      <c r="H36" s="3"/>
      <c r="I36" s="3"/>
      <c r="J36" s="7" t="s">
        <v>22</v>
      </c>
      <c r="K36" s="5">
        <f>SUM(K22:P22)</f>
        <v>0.154213296</v>
      </c>
      <c r="L36" s="3"/>
      <c r="M36" s="3" t="s">
        <v>22</v>
      </c>
      <c r="N36" s="5">
        <f t="shared" si="0"/>
        <v>0.13643660748889583</v>
      </c>
      <c r="O36" s="3"/>
      <c r="P36" s="3"/>
    </row>
    <row r="37" spans="1:16" x14ac:dyDescent="0.35">
      <c r="A37" s="7" t="s">
        <v>23</v>
      </c>
      <c r="B37" s="5">
        <f>SUM(B23:G23)</f>
        <v>3.6690179709999997</v>
      </c>
      <c r="C37" s="8"/>
      <c r="D37" s="3" t="s">
        <v>23</v>
      </c>
      <c r="E37" s="5">
        <f t="shared" si="1"/>
        <v>3.5849669720144655</v>
      </c>
      <c r="F37" s="3"/>
      <c r="G37" s="3"/>
      <c r="H37" s="3"/>
      <c r="I37" s="3"/>
      <c r="J37" s="7" t="s">
        <v>23</v>
      </c>
      <c r="K37" s="5">
        <f>SUM(K23:P23)</f>
        <v>3.0880248350000001</v>
      </c>
      <c r="L37" s="3"/>
      <c r="M37" s="3" t="s">
        <v>23</v>
      </c>
      <c r="N37" s="5">
        <f t="shared" si="0"/>
        <v>2.7320577619251285</v>
      </c>
      <c r="O37" s="3"/>
      <c r="P37" s="3"/>
    </row>
    <row r="38" spans="1:16" x14ac:dyDescent="0.35">
      <c r="A38" s="7" t="s">
        <v>24</v>
      </c>
      <c r="B38" s="5">
        <f>SUM(B24:G24)</f>
        <v>1.738641243</v>
      </c>
      <c r="C38" s="8"/>
      <c r="D38" s="3" t="s">
        <v>24</v>
      </c>
      <c r="E38" s="5">
        <f t="shared" si="1"/>
        <v>1.698811911416821</v>
      </c>
      <c r="F38" s="3"/>
      <c r="G38" s="3"/>
      <c r="H38" s="3"/>
      <c r="I38" s="3"/>
      <c r="J38" s="7" t="s">
        <v>24</v>
      </c>
      <c r="K38" s="5">
        <f>SUM(K24:P24)</f>
        <v>0.96565589099999993</v>
      </c>
      <c r="L38" s="3"/>
      <c r="M38" s="3" t="s">
        <v>24</v>
      </c>
      <c r="N38" s="5">
        <f t="shared" si="0"/>
        <v>0.85434146851842763</v>
      </c>
      <c r="O38" s="3"/>
      <c r="P38" s="3"/>
    </row>
    <row r="39" spans="1:16" x14ac:dyDescent="0.35">
      <c r="A39" s="7" t="s">
        <v>25</v>
      </c>
      <c r="B39" s="5">
        <f>SUM(B25:G25)</f>
        <v>0.93452418500000001</v>
      </c>
      <c r="C39" s="8"/>
      <c r="D39" s="3" t="s">
        <v>25</v>
      </c>
      <c r="E39" s="5">
        <f t="shared" si="1"/>
        <v>0.91311581579978485</v>
      </c>
      <c r="F39" s="3"/>
      <c r="G39" s="3"/>
      <c r="H39" s="3"/>
      <c r="I39" s="3"/>
      <c r="J39" s="7" t="s">
        <v>25</v>
      </c>
      <c r="K39" s="5">
        <f>SUM(K25:P25)</f>
        <v>2.4837158260000001</v>
      </c>
      <c r="L39" s="3"/>
      <c r="M39" s="3" t="s">
        <v>25</v>
      </c>
      <c r="N39" s="5">
        <f t="shared" si="0"/>
        <v>2.197409497465904</v>
      </c>
      <c r="O39" s="3"/>
      <c r="P39" s="3"/>
    </row>
    <row r="40" spans="1:16" x14ac:dyDescent="0.35">
      <c r="A40" s="7" t="s">
        <v>26</v>
      </c>
      <c r="B40" s="5">
        <f>SUM(B26:G26)</f>
        <v>6.0461203650000011</v>
      </c>
      <c r="C40" s="8"/>
      <c r="D40" s="3" t="s">
        <v>26</v>
      </c>
      <c r="E40" s="5">
        <f t="shared" si="1"/>
        <v>5.9076139688248608</v>
      </c>
      <c r="F40" s="3"/>
      <c r="G40" s="3"/>
      <c r="H40" s="3"/>
      <c r="I40" s="3"/>
      <c r="J40" s="7" t="s">
        <v>26</v>
      </c>
      <c r="K40" s="5">
        <f>SUM(K26:P26)</f>
        <v>3.810065212</v>
      </c>
      <c r="L40" s="3"/>
      <c r="M40" s="3" t="s">
        <v>26</v>
      </c>
      <c r="N40" s="5">
        <f t="shared" si="0"/>
        <v>3.3708661011741858</v>
      </c>
      <c r="O40" s="3"/>
      <c r="P40" s="3"/>
    </row>
    <row r="41" spans="1:16" x14ac:dyDescent="0.35">
      <c r="A41" s="7" t="s">
        <v>27</v>
      </c>
      <c r="B41" s="5">
        <f>SUM(B27:G27)</f>
        <v>0.92317280999999995</v>
      </c>
      <c r="C41" s="8"/>
      <c r="D41" s="3" t="s">
        <v>27</v>
      </c>
      <c r="E41" s="5">
        <f t="shared" si="1"/>
        <v>0.90202448161074578</v>
      </c>
      <c r="F41" s="3"/>
      <c r="G41" s="3"/>
      <c r="H41" s="3"/>
      <c r="I41" s="3"/>
      <c r="J41" s="7" t="s">
        <v>27</v>
      </c>
      <c r="K41" s="5">
        <f>SUM(K27:P27)</f>
        <v>0.21980304999999997</v>
      </c>
      <c r="L41" s="3"/>
      <c r="M41" s="3" t="s">
        <v>27</v>
      </c>
      <c r="N41" s="5">
        <f t="shared" si="0"/>
        <v>0.19446560857963985</v>
      </c>
      <c r="O41" s="3"/>
      <c r="P41" s="3"/>
    </row>
    <row r="42" spans="1:16" x14ac:dyDescent="0.35">
      <c r="A42" s="7" t="s">
        <v>28</v>
      </c>
      <c r="B42" s="5">
        <f>SUM(B32:B41)</f>
        <v>92.052943573000022</v>
      </c>
      <c r="C42" s="8"/>
      <c r="D42" s="3" t="s">
        <v>28</v>
      </c>
      <c r="E42" s="5">
        <f t="shared" si="1"/>
        <v>89.944166257646373</v>
      </c>
      <c r="F42" s="3"/>
      <c r="G42" s="3"/>
      <c r="H42" s="3"/>
      <c r="I42" s="3"/>
      <c r="J42" s="7" t="s">
        <v>28</v>
      </c>
      <c r="K42" s="5">
        <f>SUM(K32:K41)</f>
        <v>95.457998629999992</v>
      </c>
      <c r="L42" s="3"/>
      <c r="M42" s="3" t="s">
        <v>28</v>
      </c>
      <c r="N42" s="5">
        <f t="shared" si="0"/>
        <v>84.454232083573814</v>
      </c>
      <c r="O42" s="3"/>
      <c r="P42" s="3"/>
    </row>
    <row r="43" spans="1:16" x14ac:dyDescent="0.35">
      <c r="A43" s="7" t="s">
        <v>29</v>
      </c>
      <c r="B43" s="5">
        <f>100-B42</f>
        <v>7.9470564269999784</v>
      </c>
      <c r="C43" s="3"/>
      <c r="D43" s="3" t="s">
        <v>29</v>
      </c>
      <c r="E43" s="5">
        <f t="shared" si="1"/>
        <v>7.76500279930905</v>
      </c>
      <c r="F43" s="3"/>
      <c r="G43" s="3"/>
      <c r="H43" s="3"/>
      <c r="I43" s="3"/>
      <c r="J43" s="7" t="s">
        <v>29</v>
      </c>
      <c r="K43" s="5">
        <f>100-K42</f>
        <v>4.5420013700000084</v>
      </c>
      <c r="L43" s="3"/>
      <c r="M43" s="3" t="s">
        <v>29</v>
      </c>
      <c r="N43" s="5">
        <f t="shared" si="0"/>
        <v>4.0184295012585576</v>
      </c>
      <c r="O43" s="3"/>
      <c r="P43" s="3"/>
    </row>
    <row r="45" spans="1:16" x14ac:dyDescent="0.35">
      <c r="A45" s="3"/>
      <c r="B45" s="3"/>
      <c r="C45" s="3"/>
      <c r="D45" s="3"/>
      <c r="E45" s="3"/>
      <c r="F45" s="3"/>
      <c r="G45" s="3"/>
      <c r="H45" s="3"/>
      <c r="I45" s="3"/>
      <c r="J45" s="3"/>
    </row>
    <row r="46" spans="1:16" x14ac:dyDescent="0.35">
      <c r="A46" s="3"/>
      <c r="B46" s="3"/>
      <c r="C46" s="3"/>
      <c r="D46" s="3"/>
      <c r="E46" s="3"/>
      <c r="F46" s="3"/>
      <c r="G46" s="2" t="s">
        <v>32</v>
      </c>
      <c r="H46" s="3"/>
      <c r="I46" s="3"/>
      <c r="J46" s="3"/>
    </row>
    <row r="47" spans="1:16" x14ac:dyDescent="0.35">
      <c r="A47" s="3"/>
      <c r="B47" s="2" t="s">
        <v>39</v>
      </c>
      <c r="C47" s="2" t="s">
        <v>38</v>
      </c>
      <c r="D47" s="3"/>
      <c r="E47" s="3"/>
      <c r="F47" s="2"/>
      <c r="G47" s="2" t="s">
        <v>39</v>
      </c>
      <c r="H47" s="2" t="s">
        <v>38</v>
      </c>
      <c r="I47" s="3"/>
      <c r="J47" s="3"/>
    </row>
    <row r="48" spans="1:16" x14ac:dyDescent="0.35">
      <c r="A48" s="2" t="s">
        <v>18</v>
      </c>
      <c r="B48" s="5">
        <f>B32</f>
        <v>41.448333253999998</v>
      </c>
      <c r="C48" s="5">
        <f>K32</f>
        <v>54.118103387000012</v>
      </c>
      <c r="D48" s="3"/>
      <c r="E48" s="3"/>
      <c r="F48" s="2" t="s">
        <v>18</v>
      </c>
      <c r="G48" s="5">
        <f>E32</f>
        <v>40.498822010441131</v>
      </c>
      <c r="H48" s="5">
        <f>N32</f>
        <v>47.879726465710228</v>
      </c>
      <c r="I48" s="3"/>
      <c r="J48" s="3"/>
    </row>
    <row r="49" spans="1:10" x14ac:dyDescent="0.35">
      <c r="A49" s="2" t="s">
        <v>19</v>
      </c>
      <c r="B49" s="5">
        <f t="shared" ref="B49:B59" si="2">B33</f>
        <v>1.0234454039999996</v>
      </c>
      <c r="C49" s="5">
        <f t="shared" ref="C49:C59" si="3">K33</f>
        <v>1.1302926600000001</v>
      </c>
      <c r="D49" s="3"/>
      <c r="E49" s="3"/>
      <c r="F49" s="2" t="s">
        <v>19</v>
      </c>
      <c r="G49" s="5">
        <f t="shared" ref="G49:G57" si="4">E33</f>
        <v>1</v>
      </c>
      <c r="H49" s="5">
        <f t="shared" ref="H49:H57" si="5">N33</f>
        <v>1</v>
      </c>
      <c r="I49" s="3"/>
      <c r="J49" s="3"/>
    </row>
    <row r="50" spans="1:10" x14ac:dyDescent="0.35">
      <c r="A50" s="2" t="s">
        <v>20</v>
      </c>
      <c r="B50" s="5">
        <f t="shared" si="2"/>
        <v>27.973332105000001</v>
      </c>
      <c r="C50" s="5">
        <f t="shared" si="3"/>
        <v>22.212019275000003</v>
      </c>
      <c r="D50" s="3"/>
      <c r="E50" s="3"/>
      <c r="F50" s="2" t="s">
        <v>20</v>
      </c>
      <c r="G50" s="5">
        <f t="shared" si="4"/>
        <v>27.332510357338037</v>
      </c>
      <c r="H50" s="5">
        <f t="shared" si="5"/>
        <v>19.651564644328488</v>
      </c>
      <c r="I50" s="3"/>
      <c r="J50" s="3"/>
    </row>
    <row r="51" spans="1:10" x14ac:dyDescent="0.35">
      <c r="A51" s="2" t="s">
        <v>21</v>
      </c>
      <c r="B51" s="5">
        <f t="shared" si="2"/>
        <v>8.1212391060000009</v>
      </c>
      <c r="C51" s="5">
        <f t="shared" si="3"/>
        <v>7.2761051980000016</v>
      </c>
      <c r="D51" s="3"/>
      <c r="E51" s="3"/>
      <c r="F51" s="2" t="s">
        <v>21</v>
      </c>
      <c r="G51" s="5">
        <f t="shared" si="4"/>
        <v>7.9351952476011158</v>
      </c>
      <c r="H51" s="5">
        <f t="shared" si="5"/>
        <v>6.4373639283829389</v>
      </c>
      <c r="I51" s="3"/>
      <c r="J51" s="3"/>
    </row>
    <row r="52" spans="1:10" x14ac:dyDescent="0.35">
      <c r="A52" s="2" t="s">
        <v>22</v>
      </c>
      <c r="B52" s="5">
        <f t="shared" si="2"/>
        <v>0.17511712999999998</v>
      </c>
      <c r="C52" s="5">
        <f t="shared" si="3"/>
        <v>0.154213296</v>
      </c>
      <c r="D52" s="3"/>
      <c r="E52" s="3"/>
      <c r="F52" s="2" t="s">
        <v>22</v>
      </c>
      <c r="G52" s="5">
        <f t="shared" si="4"/>
        <v>0.17110549259938837</v>
      </c>
      <c r="H52" s="5">
        <f t="shared" si="5"/>
        <v>0.13643660748889583</v>
      </c>
      <c r="I52" s="3"/>
      <c r="J52" s="3"/>
    </row>
    <row r="53" spans="1:10" x14ac:dyDescent="0.35">
      <c r="A53" s="2" t="s">
        <v>23</v>
      </c>
      <c r="B53" s="5">
        <f t="shared" si="2"/>
        <v>3.6690179709999997</v>
      </c>
      <c r="C53" s="5">
        <f t="shared" si="3"/>
        <v>3.0880248350000001</v>
      </c>
      <c r="D53" s="3"/>
      <c r="E53" s="3"/>
      <c r="F53" s="2" t="s">
        <v>23</v>
      </c>
      <c r="G53" s="5">
        <f t="shared" si="4"/>
        <v>3.5849669720144655</v>
      </c>
      <c r="H53" s="5">
        <f t="shared" si="5"/>
        <v>2.7320577619251285</v>
      </c>
      <c r="I53" s="3"/>
      <c r="J53" s="3"/>
    </row>
    <row r="54" spans="1:10" x14ac:dyDescent="0.35">
      <c r="A54" s="2" t="s">
        <v>24</v>
      </c>
      <c r="B54" s="5">
        <f t="shared" si="2"/>
        <v>1.738641243</v>
      </c>
      <c r="C54" s="5">
        <f t="shared" si="3"/>
        <v>0.96565589099999993</v>
      </c>
      <c r="D54" s="3"/>
      <c r="E54" s="3"/>
      <c r="F54" s="2" t="s">
        <v>24</v>
      </c>
      <c r="G54" s="5">
        <f t="shared" si="4"/>
        <v>1.698811911416821</v>
      </c>
      <c r="H54" s="5">
        <f t="shared" si="5"/>
        <v>0.85434146851842763</v>
      </c>
      <c r="I54" s="3"/>
      <c r="J54" s="3"/>
    </row>
    <row r="55" spans="1:10" x14ac:dyDescent="0.35">
      <c r="A55" s="2" t="s">
        <v>25</v>
      </c>
      <c r="B55" s="5">
        <f t="shared" si="2"/>
        <v>0.93452418500000001</v>
      </c>
      <c r="C55" s="5">
        <f t="shared" si="3"/>
        <v>2.4837158260000001</v>
      </c>
      <c r="D55" s="3"/>
      <c r="E55" s="3"/>
      <c r="F55" s="2" t="s">
        <v>25</v>
      </c>
      <c r="G55" s="5">
        <f t="shared" si="4"/>
        <v>0.91311581579978485</v>
      </c>
      <c r="H55" s="5">
        <f t="shared" si="5"/>
        <v>2.197409497465904</v>
      </c>
      <c r="I55" s="3"/>
      <c r="J55" s="3"/>
    </row>
    <row r="56" spans="1:10" x14ac:dyDescent="0.35">
      <c r="A56" s="2" t="s">
        <v>26</v>
      </c>
      <c r="B56" s="5">
        <f t="shared" si="2"/>
        <v>6.0461203650000011</v>
      </c>
      <c r="C56" s="5">
        <f t="shared" si="3"/>
        <v>3.810065212</v>
      </c>
      <c r="D56" s="3"/>
      <c r="E56" s="3"/>
      <c r="F56" s="2" t="s">
        <v>26</v>
      </c>
      <c r="G56" s="5">
        <f t="shared" si="4"/>
        <v>5.9076139688248608</v>
      </c>
      <c r="H56" s="5">
        <f t="shared" si="5"/>
        <v>3.3708661011741858</v>
      </c>
      <c r="I56" s="3"/>
      <c r="J56" s="3"/>
    </row>
    <row r="57" spans="1:10" x14ac:dyDescent="0.35">
      <c r="A57" s="2" t="s">
        <v>27</v>
      </c>
      <c r="B57" s="5">
        <f t="shared" si="2"/>
        <v>0.92317280999999995</v>
      </c>
      <c r="C57" s="5">
        <f t="shared" si="3"/>
        <v>0.21980304999999997</v>
      </c>
      <c r="D57" s="3"/>
      <c r="E57" s="3"/>
      <c r="F57" s="2" t="s">
        <v>27</v>
      </c>
      <c r="G57" s="5">
        <f t="shared" si="4"/>
        <v>0.90202448161074578</v>
      </c>
      <c r="H57" s="5">
        <f t="shared" si="5"/>
        <v>0.19446560857963985</v>
      </c>
      <c r="I57" s="3"/>
      <c r="J57" s="3"/>
    </row>
    <row r="58" spans="1:10" x14ac:dyDescent="0.35">
      <c r="A58" s="2" t="s">
        <v>29</v>
      </c>
      <c r="B58" s="5">
        <f t="shared" si="2"/>
        <v>92.052943573000022</v>
      </c>
      <c r="C58" s="5">
        <f t="shared" si="3"/>
        <v>95.457998629999992</v>
      </c>
      <c r="D58" s="3"/>
      <c r="E58" s="3"/>
      <c r="F58" s="2" t="s">
        <v>29</v>
      </c>
      <c r="G58" s="5">
        <f>E43</f>
        <v>7.76500279930905</v>
      </c>
      <c r="H58" s="5">
        <f>N43</f>
        <v>4.0184295012585576</v>
      </c>
      <c r="I58" s="3"/>
      <c r="J58" s="3"/>
    </row>
    <row r="59" spans="1:10" x14ac:dyDescent="0.35">
      <c r="A59" s="2" t="s">
        <v>28</v>
      </c>
      <c r="B59" s="5">
        <f t="shared" si="2"/>
        <v>7.9470564269999784</v>
      </c>
      <c r="C59" s="5">
        <f t="shared" si="3"/>
        <v>4.5420013700000084</v>
      </c>
      <c r="D59" s="3"/>
      <c r="E59" s="3"/>
      <c r="F59" s="3"/>
      <c r="G59" s="3"/>
      <c r="H59" s="3"/>
      <c r="I59" s="3"/>
      <c r="J59" s="3"/>
    </row>
    <row r="60" spans="1:10" x14ac:dyDescent="0.3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x14ac:dyDescent="0.3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x14ac:dyDescent="0.3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x14ac:dyDescent="0.35">
      <c r="A63" s="3"/>
      <c r="B63" s="3"/>
      <c r="C63" s="3"/>
      <c r="D63" s="3"/>
      <c r="E63" s="3"/>
      <c r="F63" s="3"/>
      <c r="G63" s="3"/>
      <c r="H63" s="3"/>
      <c r="I63" s="3"/>
      <c r="J63" s="3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KO38</vt:lpstr>
      <vt:lpstr>KO30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Kristijan RAJIC</dc:creator>
  <cp:lastModifiedBy>Kristijan RAJIC</cp:lastModifiedBy>
  <dcterms:created xsi:type="dcterms:W3CDTF">2022-12-22T08:10:12Z</dcterms:created>
  <dcterms:modified xsi:type="dcterms:W3CDTF">2022-12-26T11:31:36Z</dcterms:modified>
</cp:coreProperties>
</file>