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551719/Downloads/supplementary-material-age-gender/"/>
    </mc:Choice>
  </mc:AlternateContent>
  <xr:revisionPtr revIDLastSave="0" documentId="13_ncr:1_{4D336271-3ADC-0044-9B3C-721814B4B397}" xr6:coauthVersionLast="47" xr6:coauthVersionMax="47" xr10:uidLastSave="{00000000-0000-0000-0000-000000000000}"/>
  <bookViews>
    <workbookView xWindow="9320" yWindow="5940" windowWidth="27740" windowHeight="18520" xr2:uid="{CFB8F466-6618-460E-B488-FAC1231A05A7}"/>
  </bookViews>
  <sheets>
    <sheet name="Saturation" sheetId="1" r:id="rId1"/>
    <sheet name="Participa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1" l="1"/>
  <c r="E57" i="1"/>
  <c r="E58" i="1"/>
  <c r="E59" i="1"/>
  <c r="E60" i="1"/>
  <c r="E61" i="1"/>
  <c r="E62" i="1"/>
  <c r="C57" i="1"/>
  <c r="C58" i="1"/>
  <c r="C59" i="1"/>
  <c r="C60" i="1"/>
  <c r="C61" i="1"/>
  <c r="C62" i="1"/>
  <c r="C56" i="1"/>
  <c r="K47" i="1"/>
  <c r="K48" i="1" s="1"/>
  <c r="K49" i="1" s="1"/>
  <c r="K50" i="1" s="1"/>
  <c r="K51" i="1" s="1"/>
  <c r="K52" i="1" s="1"/>
  <c r="K46" i="1"/>
  <c r="K45" i="1"/>
  <c r="J45" i="1"/>
  <c r="J46" i="1" s="1"/>
  <c r="J47" i="1" s="1"/>
  <c r="J48" i="1" s="1"/>
  <c r="J49" i="1" s="1"/>
  <c r="J50" i="1" s="1"/>
  <c r="J51" i="1" s="1"/>
  <c r="J52" i="1" s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D27" i="1"/>
  <c r="D26" i="1"/>
  <c r="C17" i="1"/>
  <c r="E17" i="1"/>
  <c r="C18" i="1"/>
  <c r="E18" i="1"/>
  <c r="C19" i="1"/>
  <c r="E19" i="1"/>
  <c r="C20" i="1"/>
  <c r="E20" i="1"/>
  <c r="C21" i="1"/>
  <c r="E21" i="1"/>
  <c r="C22" i="1"/>
  <c r="E22" i="1"/>
  <c r="C23" i="1"/>
  <c r="E23" i="1"/>
  <c r="I13" i="1"/>
  <c r="H13" i="1"/>
  <c r="F2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K6" i="1" s="1"/>
  <c r="H6" i="1"/>
  <c r="J6" i="1" s="1"/>
  <c r="J7" i="1" l="1"/>
  <c r="J8" i="1" s="1"/>
  <c r="J9" i="1" s="1"/>
  <c r="J10" i="1" s="1"/>
  <c r="J11" i="1" s="1"/>
  <c r="J12" i="1" s="1"/>
  <c r="J13" i="1" s="1"/>
  <c r="K7" i="1"/>
  <c r="K8" i="1" s="1"/>
  <c r="K9" i="1" s="1"/>
  <c r="K10" i="1" s="1"/>
  <c r="K11" i="1" s="1"/>
  <c r="K12" i="1" s="1"/>
  <c r="K13" i="1" s="1"/>
</calcChain>
</file>

<file path=xl/sharedStrings.xml><?xml version="1.0" encoding="utf-8"?>
<sst xmlns="http://schemas.openxmlformats.org/spreadsheetml/2006/main" count="89" uniqueCount="43">
  <si>
    <t>Initial code base</t>
  </si>
  <si>
    <t>Number of codes</t>
  </si>
  <si>
    <t>Number of codes strategy</t>
  </si>
  <si>
    <t>new codes</t>
  </si>
  <si>
    <t>new codes for strategy</t>
  </si>
  <si>
    <t>interview 7</t>
  </si>
  <si>
    <t>deleting codes</t>
  </si>
  <si>
    <t>Deleted codes in strategies</t>
  </si>
  <si>
    <t>mod</t>
  </si>
  <si>
    <t>mods in strategies</t>
  </si>
  <si>
    <t>interview 8</t>
  </si>
  <si>
    <t>Sum</t>
  </si>
  <si>
    <t>sum of strategies</t>
  </si>
  <si>
    <t>total codes</t>
  </si>
  <si>
    <t>total strategies</t>
  </si>
  <si>
    <t>interview 9</t>
  </si>
  <si>
    <t>interview 10</t>
  </si>
  <si>
    <t>interview 11</t>
  </si>
  <si>
    <t>interview 12</t>
  </si>
  <si>
    <t>Interview 13</t>
  </si>
  <si>
    <t>Interview 14</t>
  </si>
  <si>
    <t>TOTAL CODES</t>
  </si>
  <si>
    <t>SATURATION</t>
  </si>
  <si>
    <t>TOTAL CODES STRATEGIES</t>
  </si>
  <si>
    <t>CASE 1 (7&amp;8)</t>
  </si>
  <si>
    <t>CASE 2 (8&amp;9)</t>
  </si>
  <si>
    <t>CASE 3 (9&amp;10)</t>
  </si>
  <si>
    <t>CASE 4 (10&amp;11)</t>
  </si>
  <si>
    <t>CASE 5 (11&amp;12)</t>
  </si>
  <si>
    <t>CASE 6 (12&amp;13)</t>
  </si>
  <si>
    <t>CASE 7 (13&amp;14)</t>
  </si>
  <si>
    <t>SATURATION3</t>
  </si>
  <si>
    <t>num case</t>
  </si>
  <si>
    <t>interview</t>
  </si>
  <si>
    <t>new added</t>
  </si>
  <si>
    <t>modifications</t>
  </si>
  <si>
    <t>in strategy</t>
  </si>
  <si>
    <t>pregnancy/kind people -&gt; more understanding</t>
  </si>
  <si>
    <t>second round</t>
  </si>
  <si>
    <t>total number of codes</t>
  </si>
  <si>
    <t>total number of codes strategies</t>
  </si>
  <si>
    <t>name</t>
  </si>
  <si>
    <t>&lt;REDACTED&gt;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</si>
</sst>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2" borderId="0" xfId="0" applyFont="1" applyFill="1"/>
    <xf numFmtId="0" fontId="0" fillId="0" borderId="0" xfId="0" applyFont="1"/>
    <xf numFmtId="2" fontId="0" fillId="2" borderId="0" xfId="0" applyNumberFormat="1" applyFont="1" applyFill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285761E-7516-4AEE-92F7-58CD62F849B8}" name="Tabel2" displayName="Tabel2" ref="A5:K13" totalsRowShown="0">
  <autoFilter ref="A5:K13" xr:uid="{9285761E-7516-4AEE-92F7-58CD62F849B8}"/>
  <tableColumns count="11">
    <tableColumn id="1" xr3:uid="{404CDE2C-17F9-4041-901F-934EB1BC438C}" name="interview"/>
    <tableColumn id="2" xr3:uid="{9ED85AD5-9D3B-419F-918A-1471585D7E8C}" name="new codes"/>
    <tableColumn id="3" xr3:uid="{6F8DC5D9-FF38-4A38-B724-B8C024B32378}" name="new codes for strategy"/>
    <tableColumn id="4" xr3:uid="{A59F3AC7-BEFC-4911-B94D-EC64FF189756}" name="deleting codes"/>
    <tableColumn id="5" xr3:uid="{1155CAAC-B2A1-4424-9929-50B0C16FC7D5}" name="Deleted codes in strategies"/>
    <tableColumn id="6" xr3:uid="{3195C6C8-146D-4F61-B046-6427319B1149}" name="mod"/>
    <tableColumn id="7" xr3:uid="{21CA9FF3-6F1E-4427-9025-2EC570AC44B5}" name="mods in strategies"/>
    <tableColumn id="8" xr3:uid="{32E76696-9428-4969-84D3-14C495CF49BE}" name="Sum">
      <calculatedColumnFormula>SUM(B6,D6,F6)</calculatedColumnFormula>
    </tableColumn>
    <tableColumn id="9" xr3:uid="{5E794BBA-F2BD-473A-A4D1-84B8751E1FF0}" name="sum of strategies">
      <calculatedColumnFormula>SUM(C6,E6,G6)</calculatedColumnFormula>
    </tableColumn>
    <tableColumn id="12" xr3:uid="{60799B37-1EB6-4631-B16B-E70ECE3B00FA}" name="total codes">
      <calculatedColumnFormula>SUM(H6,J5)</calculatedColumnFormula>
    </tableColumn>
    <tableColumn id="13" xr3:uid="{C8A7EF00-6E4D-49C6-83C9-63C1426296A0}" name="total strategies">
      <calculatedColumnFormula>SUM(I6,K5)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BBC3EA4-E66C-49A6-AA70-CE13815A93CC}" name="Tabel3" displayName="Tabel3" ref="A16:E24" totalsRowShown="0">
  <autoFilter ref="A16:E24" xr:uid="{7BBC3EA4-E66C-49A6-AA70-CE13815A93CC}"/>
  <tableColumns count="5">
    <tableColumn id="1" xr3:uid="{9525A9C6-40BA-4A5C-B9B6-B6F58CC6BA2E}" name="num case"/>
    <tableColumn id="2" xr3:uid="{429B12E0-1CBC-4775-8C99-9354EC2FA981}" name="TOTAL CODES"/>
    <tableColumn id="3" xr3:uid="{0C28CABE-C3FD-4CC0-9BD9-E22D38764EC5}" name="SATURATION"/>
    <tableColumn id="5" xr3:uid="{92D9162A-C0B3-49B0-991D-39B36CB49C70}" name="TOTAL CODES STRATEGIES"/>
    <tableColumn id="6" xr3:uid="{67E6CD5D-A990-4E29-9C50-B6EBBFB97EC7}" name="SATURATION3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E29956-0FC2-462C-89F2-2633B2FC1C10}" name="Tabel22" displayName="Tabel22" ref="A44:K52" totalsRowShown="0">
  <autoFilter ref="A44:K52" xr:uid="{AAE29956-0FC2-462C-89F2-2633B2FC1C10}"/>
  <tableColumns count="11">
    <tableColumn id="1" xr3:uid="{1FEAB6A9-A72B-4A86-B5C5-94B15D93935C}" name="interview"/>
    <tableColumn id="2" xr3:uid="{6A93CEE9-0111-49CF-9567-AF73FB178CBB}" name="new codes"/>
    <tableColumn id="3" xr3:uid="{A4F12B5B-E40D-4EC9-B21B-39F7F5054989}" name="new codes for strategy"/>
    <tableColumn id="4" xr3:uid="{C65EB709-C0E5-4894-840B-0FD16CAD6643}" name="deleting codes"/>
    <tableColumn id="5" xr3:uid="{EA2E8D80-E6BF-4107-8303-4F33D2E996AD}" name="Deleted codes in strategies"/>
    <tableColumn id="6" xr3:uid="{18F4976B-8DC2-4588-8CCA-7FC5C6B823A6}" name="mod"/>
    <tableColumn id="7" xr3:uid="{1159BBC3-2000-440E-82C2-D7A5C8C61ACA}" name="mods in strategies"/>
    <tableColumn id="8" xr3:uid="{7D98020E-3DCA-49D6-A407-4788D1EA10D8}" name="Sum">
      <calculatedColumnFormula>SUM(B45,D45,F45)</calculatedColumnFormula>
    </tableColumn>
    <tableColumn id="9" xr3:uid="{833E4B44-6342-4AA9-A442-E603459F9D0C}" name="sum of strategies">
      <calculatedColumnFormula>SUM(C45,E45,G45)</calculatedColumnFormula>
    </tableColumn>
    <tableColumn id="12" xr3:uid="{6CF08D29-3362-4FAD-A470-9B4EA40770C5}" name="total codes" dataDxfId="1">
      <calculatedColumnFormula>J44+Tabel22[[#This Row],[Sum]]</calculatedColumnFormula>
    </tableColumn>
    <tableColumn id="13" xr3:uid="{04BBA3CF-6F64-4965-9283-DD2FACD40584}" name="total strategies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68DF7-335A-4F27-940F-E10B26D5794D}">
  <dimension ref="A1:K62"/>
  <sheetViews>
    <sheetView tabSelected="1" zoomScale="85" zoomScaleNormal="85" workbookViewId="0">
      <selection activeCell="C73" sqref="C73"/>
    </sheetView>
  </sheetViews>
  <sheetFormatPr baseColWidth="10" defaultColWidth="8.83203125" defaultRowHeight="15" x14ac:dyDescent="0.2"/>
  <cols>
    <col min="1" max="1" width="12.83203125" customWidth="1"/>
    <col min="2" max="2" width="10.6640625" customWidth="1"/>
    <col min="3" max="3" width="22.83203125" customWidth="1"/>
    <col min="4" max="4" width="14.5" customWidth="1"/>
    <col min="5" max="5" width="25.33203125" customWidth="1"/>
    <col min="6" max="6" width="9.1640625" customWidth="1"/>
    <col min="7" max="7" width="28" customWidth="1"/>
    <col min="9" max="9" width="16.83203125" customWidth="1"/>
    <col min="10" max="10" width="9.1640625" customWidth="1"/>
    <col min="11" max="11" width="14.5" customWidth="1"/>
    <col min="12" max="12" width="12" customWidth="1"/>
    <col min="13" max="13" width="15.1640625" customWidth="1"/>
  </cols>
  <sheetData>
    <row r="1" spans="1:11" x14ac:dyDescent="0.2">
      <c r="B1" t="s">
        <v>1</v>
      </c>
      <c r="C1" t="s">
        <v>2</v>
      </c>
    </row>
    <row r="2" spans="1:11" x14ac:dyDescent="0.2">
      <c r="A2" t="s">
        <v>0</v>
      </c>
      <c r="B2">
        <v>218</v>
      </c>
      <c r="C2">
        <v>98</v>
      </c>
      <c r="F2">
        <f>278-275</f>
        <v>3</v>
      </c>
    </row>
    <row r="5" spans="1:11" x14ac:dyDescent="0.2">
      <c r="A5" t="s">
        <v>33</v>
      </c>
      <c r="B5" t="s">
        <v>3</v>
      </c>
      <c r="C5" t="s">
        <v>4</v>
      </c>
      <c r="D5" t="s">
        <v>6</v>
      </c>
      <c r="E5" t="s">
        <v>7</v>
      </c>
      <c r="F5" t="s">
        <v>8</v>
      </c>
      <c r="G5" t="s">
        <v>9</v>
      </c>
      <c r="H5" t="s">
        <v>11</v>
      </c>
      <c r="I5" t="s">
        <v>12</v>
      </c>
      <c r="J5" t="s">
        <v>13</v>
      </c>
      <c r="K5" t="s">
        <v>14</v>
      </c>
    </row>
    <row r="6" spans="1:11" x14ac:dyDescent="0.2">
      <c r="A6" t="s">
        <v>5</v>
      </c>
      <c r="B6">
        <v>12</v>
      </c>
      <c r="C6">
        <v>9</v>
      </c>
      <c r="D6">
        <v>0</v>
      </c>
      <c r="E6">
        <v>0</v>
      </c>
      <c r="F6">
        <v>0</v>
      </c>
      <c r="G6">
        <v>0</v>
      </c>
      <c r="H6">
        <f t="shared" ref="H6:I13" si="0">SUM(B6,D6,F6)</f>
        <v>12</v>
      </c>
      <c r="I6">
        <f t="shared" si="0"/>
        <v>9</v>
      </c>
      <c r="J6">
        <f>SUM(H6,B2)</f>
        <v>230</v>
      </c>
      <c r="K6">
        <f>SUM(I6,C2)</f>
        <v>107</v>
      </c>
    </row>
    <row r="7" spans="1:11" x14ac:dyDescent="0.2">
      <c r="A7" t="s">
        <v>10</v>
      </c>
      <c r="B7">
        <v>8</v>
      </c>
      <c r="C7">
        <v>2</v>
      </c>
      <c r="D7">
        <v>0</v>
      </c>
      <c r="E7">
        <v>0</v>
      </c>
      <c r="F7">
        <v>0</v>
      </c>
      <c r="G7">
        <v>0</v>
      </c>
      <c r="H7">
        <f t="shared" si="0"/>
        <v>8</v>
      </c>
      <c r="I7">
        <f t="shared" si="0"/>
        <v>2</v>
      </c>
      <c r="J7">
        <f t="shared" ref="J7:K13" si="1">SUM(H7,J6)</f>
        <v>238</v>
      </c>
      <c r="K7">
        <f t="shared" si="1"/>
        <v>109</v>
      </c>
    </row>
    <row r="8" spans="1:11" x14ac:dyDescent="0.2">
      <c r="A8" t="s">
        <v>15</v>
      </c>
      <c r="B8">
        <v>7</v>
      </c>
      <c r="C8">
        <v>5</v>
      </c>
      <c r="D8">
        <v>0</v>
      </c>
      <c r="E8">
        <v>0</v>
      </c>
      <c r="F8">
        <v>0</v>
      </c>
      <c r="G8">
        <v>0</v>
      </c>
      <c r="H8">
        <f t="shared" si="0"/>
        <v>7</v>
      </c>
      <c r="I8">
        <f t="shared" si="0"/>
        <v>5</v>
      </c>
      <c r="J8">
        <f t="shared" si="1"/>
        <v>245</v>
      </c>
      <c r="K8">
        <f t="shared" si="1"/>
        <v>114</v>
      </c>
    </row>
    <row r="9" spans="1:11" x14ac:dyDescent="0.2">
      <c r="A9" t="s">
        <v>16</v>
      </c>
      <c r="B9">
        <v>16</v>
      </c>
      <c r="C9">
        <v>8</v>
      </c>
      <c r="D9">
        <v>0</v>
      </c>
      <c r="E9">
        <v>0</v>
      </c>
      <c r="F9">
        <v>0</v>
      </c>
      <c r="G9">
        <v>0</v>
      </c>
      <c r="H9">
        <f t="shared" si="0"/>
        <v>16</v>
      </c>
      <c r="I9">
        <f t="shared" si="0"/>
        <v>8</v>
      </c>
      <c r="J9">
        <f t="shared" si="1"/>
        <v>261</v>
      </c>
      <c r="K9">
        <f t="shared" si="1"/>
        <v>122</v>
      </c>
    </row>
    <row r="10" spans="1:11" x14ac:dyDescent="0.2">
      <c r="A10" t="s">
        <v>17</v>
      </c>
      <c r="B10">
        <v>4</v>
      </c>
      <c r="C10">
        <v>3</v>
      </c>
      <c r="D10">
        <v>0</v>
      </c>
      <c r="E10">
        <v>0</v>
      </c>
      <c r="F10">
        <v>0</v>
      </c>
      <c r="G10">
        <v>0</v>
      </c>
      <c r="H10">
        <f t="shared" si="0"/>
        <v>4</v>
      </c>
      <c r="I10">
        <f t="shared" si="0"/>
        <v>3</v>
      </c>
      <c r="J10">
        <f t="shared" si="1"/>
        <v>265</v>
      </c>
      <c r="K10">
        <f t="shared" si="1"/>
        <v>125</v>
      </c>
    </row>
    <row r="11" spans="1:11" x14ac:dyDescent="0.2">
      <c r="A11" t="s">
        <v>18</v>
      </c>
      <c r="B11">
        <v>4</v>
      </c>
      <c r="C11">
        <v>0</v>
      </c>
      <c r="D11">
        <v>0</v>
      </c>
      <c r="E11">
        <v>0</v>
      </c>
      <c r="F11">
        <v>1</v>
      </c>
      <c r="G11">
        <v>1</v>
      </c>
      <c r="H11">
        <f t="shared" si="0"/>
        <v>5</v>
      </c>
      <c r="I11">
        <f t="shared" si="0"/>
        <v>1</v>
      </c>
      <c r="J11">
        <f t="shared" si="1"/>
        <v>270</v>
      </c>
      <c r="K11">
        <f t="shared" si="1"/>
        <v>126</v>
      </c>
    </row>
    <row r="12" spans="1:11" x14ac:dyDescent="0.2">
      <c r="A12" t="s">
        <v>19</v>
      </c>
      <c r="B12">
        <v>6</v>
      </c>
      <c r="C12">
        <v>5</v>
      </c>
      <c r="D12">
        <v>0</v>
      </c>
      <c r="E12">
        <v>0</v>
      </c>
      <c r="F12">
        <v>0</v>
      </c>
      <c r="G12">
        <v>0</v>
      </c>
      <c r="H12">
        <f t="shared" si="0"/>
        <v>6</v>
      </c>
      <c r="I12">
        <f t="shared" si="0"/>
        <v>5</v>
      </c>
      <c r="J12">
        <f t="shared" si="1"/>
        <v>276</v>
      </c>
      <c r="K12">
        <f t="shared" si="1"/>
        <v>131</v>
      </c>
    </row>
    <row r="13" spans="1:11" x14ac:dyDescent="0.2">
      <c r="A13" t="s">
        <v>20</v>
      </c>
      <c r="B13">
        <v>3</v>
      </c>
      <c r="C13">
        <v>2</v>
      </c>
      <c r="D13">
        <v>0</v>
      </c>
      <c r="E13">
        <v>0</v>
      </c>
      <c r="F13">
        <v>0</v>
      </c>
      <c r="G13">
        <v>0</v>
      </c>
      <c r="H13">
        <f t="shared" si="0"/>
        <v>3</v>
      </c>
      <c r="I13">
        <f t="shared" si="0"/>
        <v>2</v>
      </c>
      <c r="J13">
        <f t="shared" si="1"/>
        <v>279</v>
      </c>
      <c r="K13">
        <f t="shared" si="1"/>
        <v>133</v>
      </c>
    </row>
    <row r="16" spans="1:11" x14ac:dyDescent="0.2">
      <c r="A16" t="s">
        <v>32</v>
      </c>
      <c r="B16" t="s">
        <v>21</v>
      </c>
      <c r="C16" t="s">
        <v>22</v>
      </c>
      <c r="D16" t="s">
        <v>23</v>
      </c>
      <c r="E16" t="s">
        <v>31</v>
      </c>
    </row>
    <row r="17" spans="1:5" x14ac:dyDescent="0.2">
      <c r="A17" t="s">
        <v>24</v>
      </c>
      <c r="B17">
        <v>238</v>
      </c>
      <c r="C17">
        <f t="shared" ref="C17:C23" si="2">B17/$B$23</f>
        <v>0.8530465949820788</v>
      </c>
      <c r="D17">
        <v>109</v>
      </c>
      <c r="E17">
        <f t="shared" ref="E17:E23" si="3">D17/132</f>
        <v>0.8257575757575758</v>
      </c>
    </row>
    <row r="18" spans="1:5" x14ac:dyDescent="0.2">
      <c r="A18" t="s">
        <v>25</v>
      </c>
      <c r="B18">
        <v>245</v>
      </c>
      <c r="C18">
        <f t="shared" si="2"/>
        <v>0.87813620071684584</v>
      </c>
      <c r="D18">
        <v>114</v>
      </c>
      <c r="E18">
        <f t="shared" si="3"/>
        <v>0.86363636363636365</v>
      </c>
    </row>
    <row r="19" spans="1:5" x14ac:dyDescent="0.2">
      <c r="A19" t="s">
        <v>26</v>
      </c>
      <c r="B19">
        <v>261</v>
      </c>
      <c r="C19">
        <f t="shared" si="2"/>
        <v>0.93548387096774188</v>
      </c>
      <c r="D19">
        <v>122</v>
      </c>
      <c r="E19">
        <f t="shared" si="3"/>
        <v>0.9242424242424242</v>
      </c>
    </row>
    <row r="20" spans="1:5" x14ac:dyDescent="0.2">
      <c r="A20" t="s">
        <v>27</v>
      </c>
      <c r="B20">
        <v>265</v>
      </c>
      <c r="C20">
        <f t="shared" si="2"/>
        <v>0.94982078853046592</v>
      </c>
      <c r="D20">
        <v>125</v>
      </c>
      <c r="E20">
        <f t="shared" si="3"/>
        <v>0.94696969696969702</v>
      </c>
    </row>
    <row r="21" spans="1:5" x14ac:dyDescent="0.2">
      <c r="A21" t="s">
        <v>28</v>
      </c>
      <c r="B21">
        <v>270</v>
      </c>
      <c r="C21">
        <f t="shared" si="2"/>
        <v>0.967741935483871</v>
      </c>
      <c r="D21">
        <v>126</v>
      </c>
      <c r="E21">
        <f t="shared" si="3"/>
        <v>0.95454545454545459</v>
      </c>
    </row>
    <row r="22" spans="1:5" x14ac:dyDescent="0.2">
      <c r="A22" t="s">
        <v>29</v>
      </c>
      <c r="B22">
        <v>276</v>
      </c>
      <c r="C22">
        <f t="shared" si="2"/>
        <v>0.989247311827957</v>
      </c>
      <c r="D22">
        <v>130</v>
      </c>
      <c r="E22">
        <f t="shared" si="3"/>
        <v>0.98484848484848486</v>
      </c>
    </row>
    <row r="23" spans="1:5" x14ac:dyDescent="0.2">
      <c r="A23" t="s">
        <v>30</v>
      </c>
      <c r="B23">
        <v>279</v>
      </c>
      <c r="C23">
        <f t="shared" si="2"/>
        <v>1</v>
      </c>
      <c r="D23">
        <v>132</v>
      </c>
      <c r="E23">
        <f t="shared" si="3"/>
        <v>1</v>
      </c>
    </row>
    <row r="26" spans="1:5" x14ac:dyDescent="0.2">
      <c r="A26" t="s">
        <v>38</v>
      </c>
      <c r="C26" t="s">
        <v>39</v>
      </c>
      <c r="D26">
        <f>218+4</f>
        <v>222</v>
      </c>
    </row>
    <row r="27" spans="1:5" x14ac:dyDescent="0.2">
      <c r="C27" t="s">
        <v>40</v>
      </c>
      <c r="D27">
        <f>98+2</f>
        <v>100</v>
      </c>
    </row>
    <row r="28" spans="1:5" x14ac:dyDescent="0.2">
      <c r="A28" t="s">
        <v>33</v>
      </c>
      <c r="B28" t="s">
        <v>34</v>
      </c>
      <c r="C28" t="s">
        <v>35</v>
      </c>
    </row>
    <row r="29" spans="1:5" x14ac:dyDescent="0.2">
      <c r="A29">
        <v>1</v>
      </c>
      <c r="B29">
        <v>1</v>
      </c>
      <c r="C29">
        <v>1</v>
      </c>
      <c r="D29" t="s">
        <v>37</v>
      </c>
    </row>
    <row r="30" spans="1:5" x14ac:dyDescent="0.2">
      <c r="A30">
        <v>2</v>
      </c>
      <c r="B30">
        <v>0</v>
      </c>
    </row>
    <row r="31" spans="1:5" x14ac:dyDescent="0.2">
      <c r="A31">
        <v>3</v>
      </c>
      <c r="B31">
        <v>0</v>
      </c>
    </row>
    <row r="32" spans="1:5" x14ac:dyDescent="0.2">
      <c r="A32">
        <v>4</v>
      </c>
      <c r="B32">
        <v>1</v>
      </c>
    </row>
    <row r="33" spans="1:11" x14ac:dyDescent="0.2">
      <c r="A33">
        <v>5</v>
      </c>
      <c r="B33">
        <v>0</v>
      </c>
      <c r="C33">
        <v>1</v>
      </c>
      <c r="D33" t="s">
        <v>36</v>
      </c>
    </row>
    <row r="34" spans="1:11" x14ac:dyDescent="0.2">
      <c r="A34">
        <v>6</v>
      </c>
      <c r="B34">
        <v>0</v>
      </c>
    </row>
    <row r="35" spans="1:11" x14ac:dyDescent="0.2">
      <c r="A35">
        <v>7</v>
      </c>
      <c r="B35">
        <v>0</v>
      </c>
    </row>
    <row r="36" spans="1:11" x14ac:dyDescent="0.2">
      <c r="A36">
        <v>8</v>
      </c>
      <c r="B36">
        <v>0</v>
      </c>
    </row>
    <row r="37" spans="1:11" x14ac:dyDescent="0.2">
      <c r="A37">
        <v>9</v>
      </c>
      <c r="B37">
        <v>0</v>
      </c>
    </row>
    <row r="38" spans="1:11" x14ac:dyDescent="0.2">
      <c r="A38">
        <v>10</v>
      </c>
      <c r="B38">
        <v>0</v>
      </c>
    </row>
    <row r="39" spans="1:11" x14ac:dyDescent="0.2">
      <c r="A39">
        <v>11</v>
      </c>
      <c r="B39">
        <v>0</v>
      </c>
    </row>
    <row r="40" spans="1:11" x14ac:dyDescent="0.2">
      <c r="A40">
        <v>12</v>
      </c>
      <c r="B40">
        <v>0</v>
      </c>
    </row>
    <row r="41" spans="1:11" x14ac:dyDescent="0.2">
      <c r="A41">
        <v>13</v>
      </c>
      <c r="B41">
        <v>0</v>
      </c>
    </row>
    <row r="42" spans="1:11" x14ac:dyDescent="0.2">
      <c r="A42">
        <v>14</v>
      </c>
      <c r="B42">
        <v>0</v>
      </c>
    </row>
    <row r="44" spans="1:11" x14ac:dyDescent="0.2">
      <c r="A44" t="s">
        <v>33</v>
      </c>
      <c r="B44" t="s">
        <v>3</v>
      </c>
      <c r="C44" t="s">
        <v>4</v>
      </c>
      <c r="D44" t="s">
        <v>6</v>
      </c>
      <c r="E44" t="s">
        <v>7</v>
      </c>
      <c r="F44" t="s">
        <v>8</v>
      </c>
      <c r="G44" t="s">
        <v>9</v>
      </c>
      <c r="H44" t="s">
        <v>11</v>
      </c>
      <c r="I44" t="s">
        <v>12</v>
      </c>
      <c r="J44" t="s">
        <v>13</v>
      </c>
      <c r="K44" t="s">
        <v>14</v>
      </c>
    </row>
    <row r="45" spans="1:11" x14ac:dyDescent="0.2">
      <c r="A45" t="s">
        <v>5</v>
      </c>
      <c r="B45">
        <v>12</v>
      </c>
      <c r="C45">
        <v>9</v>
      </c>
      <c r="D45">
        <v>0</v>
      </c>
      <c r="E45">
        <v>0</v>
      </c>
      <c r="F45">
        <v>0</v>
      </c>
      <c r="G45">
        <v>0</v>
      </c>
      <c r="H45">
        <f t="shared" ref="H45:H52" si="4">SUM(B45,D45,F45)</f>
        <v>12</v>
      </c>
      <c r="I45">
        <f t="shared" ref="I45:I52" si="5">SUM(C45,E45,G45)</f>
        <v>9</v>
      </c>
      <c r="J45">
        <f>222+Tabel22[[#This Row],[Sum]]</f>
        <v>234</v>
      </c>
      <c r="K45">
        <f>SUM(100, Tabel22[[#This Row],[sum of strategies]])</f>
        <v>109</v>
      </c>
    </row>
    <row r="46" spans="1:11" x14ac:dyDescent="0.2">
      <c r="A46" t="s">
        <v>10</v>
      </c>
      <c r="B46">
        <v>8</v>
      </c>
      <c r="C46">
        <v>2</v>
      </c>
      <c r="D46">
        <v>0</v>
      </c>
      <c r="E46">
        <v>0</v>
      </c>
      <c r="F46">
        <v>0</v>
      </c>
      <c r="G46">
        <v>0</v>
      </c>
      <c r="H46">
        <f t="shared" si="4"/>
        <v>8</v>
      </c>
      <c r="I46">
        <f t="shared" si="5"/>
        <v>2</v>
      </c>
      <c r="J46">
        <f>J45+Tabel22[[#This Row],[Sum]]</f>
        <v>242</v>
      </c>
      <c r="K46">
        <f>SUM(K45,Tabel22[[#This Row],[sum of strategies]])</f>
        <v>111</v>
      </c>
    </row>
    <row r="47" spans="1:11" x14ac:dyDescent="0.2">
      <c r="A47" t="s">
        <v>15</v>
      </c>
      <c r="B47">
        <v>7</v>
      </c>
      <c r="C47">
        <v>5</v>
      </c>
      <c r="D47">
        <v>0</v>
      </c>
      <c r="E47">
        <v>0</v>
      </c>
      <c r="F47">
        <v>0</v>
      </c>
      <c r="G47">
        <v>0</v>
      </c>
      <c r="H47">
        <f t="shared" si="4"/>
        <v>7</v>
      </c>
      <c r="I47">
        <f t="shared" si="5"/>
        <v>5</v>
      </c>
      <c r="J47">
        <f>J46+Tabel22[[#This Row],[Sum]]</f>
        <v>249</v>
      </c>
      <c r="K47">
        <f>SUM(K46,Tabel22[[#This Row],[sum of strategies]])</f>
        <v>116</v>
      </c>
    </row>
    <row r="48" spans="1:11" x14ac:dyDescent="0.2">
      <c r="A48" t="s">
        <v>16</v>
      </c>
      <c r="B48">
        <v>16</v>
      </c>
      <c r="C48">
        <v>8</v>
      </c>
      <c r="D48">
        <v>0</v>
      </c>
      <c r="E48">
        <v>0</v>
      </c>
      <c r="F48">
        <v>0</v>
      </c>
      <c r="G48">
        <v>0</v>
      </c>
      <c r="H48">
        <f t="shared" si="4"/>
        <v>16</v>
      </c>
      <c r="I48">
        <f t="shared" si="5"/>
        <v>8</v>
      </c>
      <c r="J48">
        <f>J47+Tabel22[[#This Row],[Sum]]</f>
        <v>265</v>
      </c>
      <c r="K48">
        <f>SUM(K47,Tabel22[[#This Row],[sum of strategies]])</f>
        <v>124</v>
      </c>
    </row>
    <row r="49" spans="1:11" x14ac:dyDescent="0.2">
      <c r="A49" t="s">
        <v>17</v>
      </c>
      <c r="B49">
        <v>4</v>
      </c>
      <c r="C49">
        <v>3</v>
      </c>
      <c r="D49">
        <v>0</v>
      </c>
      <c r="E49">
        <v>0</v>
      </c>
      <c r="F49">
        <v>0</v>
      </c>
      <c r="G49">
        <v>0</v>
      </c>
      <c r="H49">
        <f t="shared" si="4"/>
        <v>4</v>
      </c>
      <c r="I49">
        <f t="shared" si="5"/>
        <v>3</v>
      </c>
      <c r="J49">
        <f>J48+Tabel22[[#This Row],[Sum]]</f>
        <v>269</v>
      </c>
      <c r="K49">
        <f>SUM(K48,Tabel22[[#This Row],[sum of strategies]])</f>
        <v>127</v>
      </c>
    </row>
    <row r="50" spans="1:11" x14ac:dyDescent="0.2">
      <c r="A50" t="s">
        <v>18</v>
      </c>
      <c r="B50">
        <v>4</v>
      </c>
      <c r="C50">
        <v>0</v>
      </c>
      <c r="D50">
        <v>0</v>
      </c>
      <c r="E50">
        <v>0</v>
      </c>
      <c r="F50">
        <v>1</v>
      </c>
      <c r="G50">
        <v>1</v>
      </c>
      <c r="H50">
        <f t="shared" si="4"/>
        <v>5</v>
      </c>
      <c r="I50">
        <f t="shared" si="5"/>
        <v>1</v>
      </c>
      <c r="J50">
        <f>J49+Tabel22[[#This Row],[Sum]]</f>
        <v>274</v>
      </c>
      <c r="K50">
        <f>SUM(K49,Tabel22[[#This Row],[sum of strategies]])</f>
        <v>128</v>
      </c>
    </row>
    <row r="51" spans="1:11" x14ac:dyDescent="0.2">
      <c r="A51" t="s">
        <v>19</v>
      </c>
      <c r="B51">
        <v>6</v>
      </c>
      <c r="C51">
        <v>5</v>
      </c>
      <c r="D51">
        <v>0</v>
      </c>
      <c r="E51">
        <v>0</v>
      </c>
      <c r="F51">
        <v>0</v>
      </c>
      <c r="G51">
        <v>0</v>
      </c>
      <c r="H51">
        <f t="shared" si="4"/>
        <v>6</v>
      </c>
      <c r="I51">
        <f t="shared" si="5"/>
        <v>5</v>
      </c>
      <c r="J51">
        <f>J50+Tabel22[[#This Row],[Sum]]</f>
        <v>280</v>
      </c>
      <c r="K51">
        <f>SUM(K50,Tabel22[[#This Row],[sum of strategies]])</f>
        <v>133</v>
      </c>
    </row>
    <row r="52" spans="1:11" x14ac:dyDescent="0.2">
      <c r="A52" t="s">
        <v>20</v>
      </c>
      <c r="B52">
        <v>3</v>
      </c>
      <c r="C52">
        <v>2</v>
      </c>
      <c r="D52">
        <v>0</v>
      </c>
      <c r="E52">
        <v>0</v>
      </c>
      <c r="F52">
        <v>0</v>
      </c>
      <c r="G52">
        <v>0</v>
      </c>
      <c r="H52">
        <f t="shared" si="4"/>
        <v>3</v>
      </c>
      <c r="I52">
        <f t="shared" si="5"/>
        <v>2</v>
      </c>
      <c r="J52">
        <f>J51+Tabel22[[#This Row],[Sum]]</f>
        <v>283</v>
      </c>
      <c r="K52">
        <f>SUM(K51,Tabel22[[#This Row],[sum of strategies]])</f>
        <v>135</v>
      </c>
    </row>
    <row r="55" spans="1:11" x14ac:dyDescent="0.2">
      <c r="A55" s="1" t="s">
        <v>32</v>
      </c>
      <c r="B55" s="1" t="s">
        <v>21</v>
      </c>
      <c r="C55" s="1" t="s">
        <v>22</v>
      </c>
      <c r="D55" s="1" t="s">
        <v>23</v>
      </c>
      <c r="E55" s="1" t="s">
        <v>31</v>
      </c>
    </row>
    <row r="56" spans="1:11" x14ac:dyDescent="0.2">
      <c r="A56" s="2" t="s">
        <v>24</v>
      </c>
      <c r="B56" s="2">
        <v>242</v>
      </c>
      <c r="C56" s="4">
        <f>B56/$B$62</f>
        <v>0.85512367491166075</v>
      </c>
      <c r="D56" s="2">
        <v>111</v>
      </c>
      <c r="E56" s="4">
        <f>D56/135</f>
        <v>0.82222222222222219</v>
      </c>
    </row>
    <row r="57" spans="1:11" x14ac:dyDescent="0.2">
      <c r="A57" s="3" t="s">
        <v>25</v>
      </c>
      <c r="B57" s="3">
        <v>249</v>
      </c>
      <c r="C57" s="4">
        <f t="shared" ref="C57:C62" si="6">B57/$B$62</f>
        <v>0.87985865724381629</v>
      </c>
      <c r="D57" s="3">
        <v>116</v>
      </c>
      <c r="E57" s="4">
        <f t="shared" ref="E57:E62" si="7">D57/135</f>
        <v>0.85925925925925928</v>
      </c>
    </row>
    <row r="58" spans="1:11" x14ac:dyDescent="0.2">
      <c r="A58" s="2" t="s">
        <v>26</v>
      </c>
      <c r="B58" s="2">
        <v>265</v>
      </c>
      <c r="C58" s="4">
        <f t="shared" si="6"/>
        <v>0.93639575971731448</v>
      </c>
      <c r="D58" s="2">
        <v>124</v>
      </c>
      <c r="E58" s="4">
        <f t="shared" si="7"/>
        <v>0.91851851851851851</v>
      </c>
    </row>
    <row r="59" spans="1:11" x14ac:dyDescent="0.2">
      <c r="A59" s="3" t="s">
        <v>27</v>
      </c>
      <c r="B59" s="3">
        <v>269</v>
      </c>
      <c r="C59" s="4">
        <f t="shared" si="6"/>
        <v>0.95053003533568903</v>
      </c>
      <c r="D59" s="3">
        <v>127</v>
      </c>
      <c r="E59" s="4">
        <f t="shared" si="7"/>
        <v>0.94074074074074077</v>
      </c>
    </row>
    <row r="60" spans="1:11" x14ac:dyDescent="0.2">
      <c r="A60" s="2" t="s">
        <v>28</v>
      </c>
      <c r="B60" s="2">
        <v>274</v>
      </c>
      <c r="C60" s="4">
        <f t="shared" si="6"/>
        <v>0.96819787985865724</v>
      </c>
      <c r="D60" s="2">
        <v>128</v>
      </c>
      <c r="E60" s="4">
        <f t="shared" si="7"/>
        <v>0.94814814814814818</v>
      </c>
    </row>
    <row r="61" spans="1:11" x14ac:dyDescent="0.2">
      <c r="A61" s="3" t="s">
        <v>29</v>
      </c>
      <c r="B61" s="3">
        <v>280</v>
      </c>
      <c r="C61" s="4">
        <f t="shared" si="6"/>
        <v>0.98939929328621912</v>
      </c>
      <c r="D61" s="3">
        <v>133</v>
      </c>
      <c r="E61" s="4">
        <f t="shared" si="7"/>
        <v>0.98518518518518516</v>
      </c>
    </row>
    <row r="62" spans="1:11" x14ac:dyDescent="0.2">
      <c r="A62" s="2" t="s">
        <v>30</v>
      </c>
      <c r="B62" s="2">
        <v>283</v>
      </c>
      <c r="C62" s="2">
        <f t="shared" si="6"/>
        <v>1</v>
      </c>
      <c r="D62" s="2">
        <v>135</v>
      </c>
      <c r="E62" s="2">
        <f t="shared" si="7"/>
        <v>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33930-62B5-40B9-8006-389A53BB1FB5}">
  <dimension ref="A1:B15"/>
  <sheetViews>
    <sheetView workbookViewId="0">
      <selection activeCell="C1" sqref="C1"/>
    </sheetView>
  </sheetViews>
  <sheetFormatPr baseColWidth="10" defaultColWidth="8.83203125" defaultRowHeight="15" x14ac:dyDescent="0.2"/>
  <cols>
    <col min="2" max="2" width="10.6640625" bestFit="1" customWidth="1"/>
  </cols>
  <sheetData>
    <row r="1" spans="1:2" x14ac:dyDescent="0.2">
      <c r="A1" t="s">
        <v>33</v>
      </c>
      <c r="B1" t="s">
        <v>41</v>
      </c>
    </row>
    <row r="2" spans="1:2" x14ac:dyDescent="0.2">
      <c r="A2">
        <v>1</v>
      </c>
      <c r="B2" t="s">
        <v>42</v>
      </c>
    </row>
    <row r="3" spans="1:2" x14ac:dyDescent="0.2">
      <c r="A3">
        <v>2</v>
      </c>
      <c r="B3" t="s">
        <v>42</v>
      </c>
    </row>
    <row r="4" spans="1:2" x14ac:dyDescent="0.2">
      <c r="A4">
        <v>3</v>
      </c>
      <c r="B4" t="s">
        <v>42</v>
      </c>
    </row>
    <row r="5" spans="1:2" x14ac:dyDescent="0.2">
      <c r="A5">
        <v>4</v>
      </c>
      <c r="B5" t="s">
        <v>42</v>
      </c>
    </row>
    <row r="6" spans="1:2" x14ac:dyDescent="0.2">
      <c r="A6">
        <v>5</v>
      </c>
      <c r="B6" t="s">
        <v>42</v>
      </c>
    </row>
    <row r="7" spans="1:2" x14ac:dyDescent="0.2">
      <c r="A7">
        <v>6</v>
      </c>
      <c r="B7" t="s">
        <v>42</v>
      </c>
    </row>
    <row r="8" spans="1:2" x14ac:dyDescent="0.2">
      <c r="A8">
        <v>7</v>
      </c>
      <c r="B8" t="s">
        <v>42</v>
      </c>
    </row>
    <row r="9" spans="1:2" x14ac:dyDescent="0.2">
      <c r="A9">
        <v>8</v>
      </c>
      <c r="B9" t="s">
        <v>42</v>
      </c>
    </row>
    <row r="10" spans="1:2" x14ac:dyDescent="0.2">
      <c r="A10">
        <v>9</v>
      </c>
      <c r="B10" t="s">
        <v>42</v>
      </c>
    </row>
    <row r="11" spans="1:2" x14ac:dyDescent="0.2">
      <c r="A11">
        <v>10</v>
      </c>
      <c r="B11" t="s">
        <v>42</v>
      </c>
    </row>
    <row r="12" spans="1:2" x14ac:dyDescent="0.2">
      <c r="A12">
        <v>11</v>
      </c>
      <c r="B12" t="s">
        <v>42</v>
      </c>
    </row>
    <row r="13" spans="1:2" x14ac:dyDescent="0.2">
      <c r="A13">
        <v>12</v>
      </c>
      <c r="B13" t="s">
        <v>42</v>
      </c>
    </row>
    <row r="14" spans="1:2" x14ac:dyDescent="0.2">
      <c r="A14">
        <v>13</v>
      </c>
      <c r="B14" t="s">
        <v>42</v>
      </c>
    </row>
    <row r="15" spans="1:2" x14ac:dyDescent="0.2">
      <c r="A15">
        <v>14</v>
      </c>
      <c r="B15" t="s">
        <v>42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Saturation</vt:lpstr>
      <vt:lpstr>Participants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Sterre</dc:creator>
  <cp:lastModifiedBy>Microsoft Office User</cp:lastModifiedBy>
  <dcterms:created xsi:type="dcterms:W3CDTF">2022-01-14T13:41:00Z</dcterms:created>
  <dcterms:modified xsi:type="dcterms:W3CDTF">2022-09-01T19:31:27Z</dcterms:modified>
</cp:coreProperties>
</file>