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Mes Donnees\Totté\Publis\PublisTotté\manuscrit2022\final\"/>
    </mc:Choice>
  </mc:AlternateContent>
  <xr:revisionPtr revIDLastSave="0" documentId="13_ncr:1_{00AD1759-D11D-442F-A7B2-E409997A675F}" xr6:coauthVersionLast="47" xr6:coauthVersionMax="47" xr10:uidLastSave="{00000000-0000-0000-0000-000000000000}"/>
  <bookViews>
    <workbookView xWindow="-120" yWindow="-120" windowWidth="19440" windowHeight="14880" xr2:uid="{00000000-000D-0000-FFFF-FFFF00000000}"/>
  </bookViews>
  <sheets>
    <sheet name="Compl-Mac" sheetId="18" r:id="rId1"/>
    <sheet name="Compl+Mac" sheetId="19" r:id="rId2"/>
    <sheet name="Mac+RN6" sheetId="20" r:id="rId3"/>
    <sheet name="TNF" sheetId="8" r:id="rId4"/>
  </sheets>
  <externalReferences>
    <externalReference r:id="rId5"/>
    <externalReference r:id="rId6"/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0" i="19" l="1"/>
  <c r="Q29" i="19"/>
  <c r="P29" i="19"/>
  <c r="O29" i="19"/>
  <c r="N30" i="19"/>
  <c r="N29" i="19"/>
  <c r="L29" i="19"/>
  <c r="K30" i="19"/>
  <c r="K29" i="19"/>
  <c r="J29" i="19"/>
  <c r="I30" i="19"/>
  <c r="I29" i="19"/>
  <c r="G41" i="19" l="1"/>
  <c r="G40" i="19"/>
  <c r="E41" i="19"/>
  <c r="E40" i="19"/>
  <c r="F41" i="19"/>
  <c r="F40" i="19"/>
  <c r="G39" i="19"/>
  <c r="F39" i="19"/>
  <c r="E39" i="19"/>
  <c r="D41" i="19"/>
  <c r="D39" i="19"/>
  <c r="C41" i="19"/>
  <c r="C40" i="19"/>
  <c r="C39" i="19"/>
  <c r="D40" i="19"/>
  <c r="B41" i="19"/>
  <c r="B40" i="19"/>
  <c r="B39" i="19"/>
  <c r="G38" i="20"/>
  <c r="F38" i="20"/>
  <c r="E38" i="20"/>
  <c r="C38" i="20"/>
  <c r="B38" i="20"/>
  <c r="A38" i="20"/>
  <c r="G34" i="20"/>
  <c r="F34" i="20"/>
  <c r="E34" i="20"/>
  <c r="C34" i="20"/>
  <c r="B34" i="20"/>
  <c r="A34" i="20"/>
  <c r="G30" i="20"/>
  <c r="F30" i="20"/>
  <c r="E30" i="20"/>
  <c r="C30" i="20"/>
  <c r="B30" i="20"/>
  <c r="A30" i="20"/>
  <c r="G26" i="20"/>
  <c r="F26" i="20"/>
  <c r="E26" i="20"/>
  <c r="C26" i="20"/>
  <c r="B26" i="20"/>
  <c r="A26" i="20"/>
  <c r="G19" i="20"/>
  <c r="F19" i="20"/>
  <c r="E19" i="20"/>
  <c r="C19" i="20"/>
  <c r="B19" i="20"/>
  <c r="A19" i="20"/>
  <c r="G15" i="20"/>
  <c r="F15" i="20"/>
  <c r="E15" i="20"/>
  <c r="C15" i="20"/>
  <c r="B15" i="20"/>
  <c r="A15" i="20"/>
  <c r="G11" i="20"/>
  <c r="F11" i="20"/>
  <c r="E11" i="20"/>
  <c r="C11" i="20"/>
  <c r="B11" i="20"/>
  <c r="A11" i="20"/>
  <c r="G7" i="20"/>
  <c r="F7" i="20"/>
  <c r="E7" i="20"/>
  <c r="C7" i="20"/>
  <c r="B7" i="20"/>
  <c r="A7" i="20"/>
  <c r="N27" i="18" l="1"/>
  <c r="N26" i="18"/>
  <c r="N25" i="18"/>
  <c r="N24" i="18"/>
  <c r="M27" i="18"/>
  <c r="M26" i="18"/>
  <c r="M25" i="18"/>
  <c r="M24" i="18"/>
  <c r="L27" i="18"/>
  <c r="L26" i="18"/>
  <c r="L25" i="18"/>
  <c r="J27" i="18"/>
  <c r="J26" i="18"/>
  <c r="J25" i="18"/>
  <c r="J24" i="18"/>
  <c r="L24" i="18"/>
  <c r="I27" i="18"/>
  <c r="I26" i="18"/>
  <c r="I25" i="18"/>
  <c r="I24" i="18"/>
  <c r="E27" i="18"/>
  <c r="E26" i="18"/>
  <c r="E25" i="18"/>
  <c r="E24" i="18"/>
  <c r="D27" i="18"/>
  <c r="D26" i="18"/>
  <c r="D25" i="18"/>
  <c r="B27" i="18"/>
  <c r="B26" i="18"/>
  <c r="B25" i="18"/>
  <c r="B24" i="18"/>
  <c r="D24" i="18"/>
  <c r="C27" i="18"/>
  <c r="C26" i="18"/>
  <c r="C25" i="18"/>
  <c r="C24" i="18"/>
  <c r="E18" i="8" l="1"/>
  <c r="D18" i="8"/>
  <c r="C18" i="8"/>
  <c r="B18" i="8"/>
  <c r="E4" i="8"/>
  <c r="D4" i="8"/>
  <c r="C4" i="8"/>
  <c r="B4" i="8"/>
  <c r="A4" i="8"/>
  <c r="A18" i="8"/>
</calcChain>
</file>

<file path=xl/sharedStrings.xml><?xml version="1.0" encoding="utf-8"?>
<sst xmlns="http://schemas.openxmlformats.org/spreadsheetml/2006/main" count="317" uniqueCount="61">
  <si>
    <t>ech1</t>
  </si>
  <si>
    <t>ech2</t>
  </si>
  <si>
    <t>NI</t>
  </si>
  <si>
    <t>FCS</t>
  </si>
  <si>
    <t>LPS</t>
  </si>
  <si>
    <t>expA/9567</t>
  </si>
  <si>
    <t>expA/9906</t>
  </si>
  <si>
    <t>expB/9567</t>
  </si>
  <si>
    <t>expC/9567</t>
  </si>
  <si>
    <t>expC/9906</t>
  </si>
  <si>
    <t>serum1</t>
  </si>
  <si>
    <t>serum2</t>
  </si>
  <si>
    <t>Mean</t>
  </si>
  <si>
    <t>Mmm-</t>
  </si>
  <si>
    <t>Mmm+</t>
  </si>
  <si>
    <r>
      <t xml:space="preserve">ElisaTNF (OD) Mac+/- Mmm Rita </t>
    </r>
    <r>
      <rPr>
        <b/>
        <sz val="10"/>
        <rFont val="Arial"/>
        <family val="2"/>
      </rPr>
      <t>24h</t>
    </r>
    <r>
      <rPr>
        <sz val="10"/>
        <rFont val="Arial"/>
      </rPr>
      <t xml:space="preserve"> (MOI 500-1000/8-8,5logs)</t>
    </r>
  </si>
  <si>
    <t>expB/9906</t>
  </si>
  <si>
    <t>ExA+B+C</t>
  </si>
  <si>
    <t>SD</t>
  </si>
  <si>
    <t>serum10%</t>
  </si>
  <si>
    <t>serum20%</t>
  </si>
  <si>
    <t>S444</t>
  </si>
  <si>
    <t>s9567</t>
  </si>
  <si>
    <t>s9906</t>
  </si>
  <si>
    <t>Moy</t>
  </si>
  <si>
    <t>year1</t>
  </si>
  <si>
    <t>year2</t>
  </si>
  <si>
    <t>year3</t>
  </si>
  <si>
    <t>ExA</t>
  </si>
  <si>
    <t>ExB</t>
  </si>
  <si>
    <t>ExC</t>
  </si>
  <si>
    <t>ExpA</t>
  </si>
  <si>
    <t>ExpB</t>
  </si>
  <si>
    <t>ExpC</t>
  </si>
  <si>
    <t>Year1</t>
  </si>
  <si>
    <t>Year2</t>
  </si>
  <si>
    <t>Year3</t>
  </si>
  <si>
    <r>
      <t>Macros +/- Mmm R</t>
    </r>
    <r>
      <rPr>
        <sz val="10"/>
        <rFont val="Arial"/>
      </rPr>
      <t>N6 (MOI 1000/8logs)</t>
    </r>
  </si>
  <si>
    <t>Low intensity of fluorescence above background (Rita)</t>
  </si>
  <si>
    <t>% pos</t>
  </si>
  <si>
    <t>MIF</t>
  </si>
  <si>
    <t>1h</t>
  </si>
  <si>
    <t>+RN6</t>
  </si>
  <si>
    <t>serum</t>
  </si>
  <si>
    <t>antiserum</t>
  </si>
  <si>
    <t>s444</t>
  </si>
  <si>
    <t>NA</t>
  </si>
  <si>
    <t>24h</t>
  </si>
  <si>
    <t>MOY</t>
  </si>
  <si>
    <t>High intensity of fluorescence above background (Rita)</t>
  </si>
  <si>
    <t>+Rita</t>
  </si>
  <si>
    <t>Antiserum</t>
  </si>
  <si>
    <t>Serum</t>
  </si>
  <si>
    <t>48h</t>
  </si>
  <si>
    <t>Rita</t>
  </si>
  <si>
    <t>Oger</t>
  </si>
  <si>
    <t>genta-</t>
  </si>
  <si>
    <t>genta+</t>
  </si>
  <si>
    <t>Oger2</t>
  </si>
  <si>
    <t>Mmm</t>
  </si>
  <si>
    <t>MeanA+B+C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</si>
</sst>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5"/>
      <name val="Arial"/>
      <family val="2"/>
    </font>
    <font>
      <sz val="10"/>
      <color theme="3" tint="0.399975585192419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/>
    <xf numFmtId="49" fontId="0" fillId="0" borderId="0" xfId="0" applyNumberFormat="1"/>
    <xf numFmtId="2" fontId="0" fillId="0" borderId="0" xfId="0" applyNumberFormat="1" applyAlignment="1">
      <alignment horizontal="left"/>
    </xf>
    <xf numFmtId="9" fontId="0" fillId="0" borderId="0" xfId="0" applyNumberFormat="1"/>
    <xf numFmtId="165" fontId="0" fillId="0" borderId="0" xfId="0" applyNumberFormat="1"/>
    <xf numFmtId="9" fontId="1" fillId="0" borderId="0" xfId="0" applyNumberFormat="1" applyFont="1"/>
    <xf numFmtId="0" fontId="1" fillId="2" borderId="0" xfId="0" applyFont="1" applyFill="1"/>
    <xf numFmtId="0" fontId="0" fillId="2" borderId="0" xfId="0" applyFill="1"/>
    <xf numFmtId="0" fontId="3" fillId="0" borderId="0" xfId="0" applyFont="1"/>
    <xf numFmtId="0" fontId="4" fillId="0" borderId="0" xfId="0" applyFont="1"/>
    <xf numFmtId="1" fontId="0" fillId="0" borderId="0" xfId="0" applyNumberFormat="1" applyAlignment="1">
      <alignment horizontal="left"/>
    </xf>
    <xf numFmtId="1" fontId="1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0" fontId="1" fillId="3" borderId="0" xfId="0" applyFont="1" applyFill="1"/>
    <xf numFmtId="0" fontId="0" fillId="3" borderId="0" xfId="0" applyFill="1"/>
    <xf numFmtId="165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0612526722526"/>
          <c:y val="5.2068445823834061E-2"/>
          <c:w val="0.84662729658792646"/>
          <c:h val="0.826634991793908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'[1]10-20%'!$A$3</c:f>
              <c:strCache>
                <c:ptCount val="1"/>
                <c:pt idx="0">
                  <c:v>FCS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254-473D-8246-C6E30A62D527}"/>
              </c:ext>
            </c:extLst>
          </c:dPt>
          <c:errBars>
            <c:errBarType val="plus"/>
            <c:errValType val="cust"/>
            <c:noEndCap val="0"/>
            <c:plus>
              <c:numRef>
                <c:f>'[1]10-20%'!$D$3:$E$3</c:f>
                <c:numCache>
                  <c:formatCode>General</c:formatCode>
                  <c:ptCount val="2"/>
                  <c:pt idx="0">
                    <c:v>0.4</c:v>
                  </c:pt>
                  <c:pt idx="1">
                    <c:v>0.15767974901733317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'[1]10-20%'!$B$2:$C$2</c:f>
              <c:strCache>
                <c:ptCount val="2"/>
                <c:pt idx="0">
                  <c:v>serum10%</c:v>
                </c:pt>
                <c:pt idx="1">
                  <c:v>serum20%</c:v>
                </c:pt>
              </c:strCache>
            </c:strRef>
          </c:cat>
          <c:val>
            <c:numRef>
              <c:f>'[1]10-20%'!$B$3:$C$3</c:f>
              <c:numCache>
                <c:formatCode>General</c:formatCode>
                <c:ptCount val="2"/>
                <c:pt idx="0">
                  <c:v>5.6242846340631187</c:v>
                </c:pt>
                <c:pt idx="1">
                  <c:v>5.7002844722216697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54-473D-8246-C6E30A62D527}"/>
            </c:ext>
          </c:extLst>
        </c:ser>
        <c:ser>
          <c:idx val="1"/>
          <c:order val="1"/>
          <c:tx>
            <c:strRef>
              <c:f>'[1]10-20%'!$A$4</c:f>
              <c:strCache>
                <c:ptCount val="1"/>
                <c:pt idx="0">
                  <c:v>S444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D254-473D-8246-C6E30A62D527}"/>
              </c:ext>
            </c:extLst>
          </c:dPt>
          <c:errBars>
            <c:errBarType val="plus"/>
            <c:errValType val="cust"/>
            <c:noEndCap val="0"/>
            <c:plus>
              <c:numRef>
                <c:f>'[1]10-20%'!$D$4:$E$4</c:f>
                <c:numCache>
                  <c:formatCode>General</c:formatCode>
                  <c:ptCount val="2"/>
                  <c:pt idx="0">
                    <c:v>0.15389377396823081</c:v>
                  </c:pt>
                  <c:pt idx="1">
                    <c:v>0.25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'[1]10-20%'!$B$2:$C$2</c:f>
              <c:strCache>
                <c:ptCount val="2"/>
                <c:pt idx="0">
                  <c:v>serum10%</c:v>
                </c:pt>
                <c:pt idx="1">
                  <c:v>serum20%</c:v>
                </c:pt>
              </c:strCache>
            </c:strRef>
          </c:cat>
          <c:val>
            <c:numRef>
              <c:f>'[1]10-20%'!$B$4:$C$4</c:f>
              <c:numCache>
                <c:formatCode>General</c:formatCode>
                <c:ptCount val="2"/>
                <c:pt idx="0">
                  <c:v>5.4366712062632567</c:v>
                </c:pt>
                <c:pt idx="1">
                  <c:v>4.4165007659649111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54-473D-8246-C6E30A62D527}"/>
            </c:ext>
          </c:extLst>
        </c:ser>
        <c:ser>
          <c:idx val="2"/>
          <c:order val="2"/>
          <c:tx>
            <c:strRef>
              <c:f>'[1]10-20%'!$A$5</c:f>
              <c:strCache>
                <c:ptCount val="1"/>
                <c:pt idx="0">
                  <c:v>s9567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'[1]10-20%'!$D$5:$E$5</c:f>
                <c:numCache>
                  <c:formatCode>General</c:formatCode>
                  <c:ptCount val="2"/>
                  <c:pt idx="0">
                    <c:v>0.27791415758013782</c:v>
                  </c:pt>
                  <c:pt idx="1">
                    <c:v>0.16296161855566216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'[1]10-20%'!$B$2:$C$2</c:f>
              <c:strCache>
                <c:ptCount val="2"/>
                <c:pt idx="0">
                  <c:v>serum10%</c:v>
                </c:pt>
                <c:pt idx="1">
                  <c:v>serum20%</c:v>
                </c:pt>
              </c:strCache>
            </c:strRef>
          </c:cat>
          <c:val>
            <c:numRef>
              <c:f>'[1]10-20%'!$B$5:$C$5</c:f>
              <c:numCache>
                <c:formatCode>General</c:formatCode>
                <c:ptCount val="2"/>
                <c:pt idx="0">
                  <c:v>4.5999999999999996</c:v>
                </c:pt>
                <c:pt idx="1">
                  <c:v>3.3651860715381838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254-473D-8246-C6E30A62D527}"/>
            </c:ext>
          </c:extLst>
        </c:ser>
        <c:ser>
          <c:idx val="3"/>
          <c:order val="3"/>
          <c:tx>
            <c:strRef>
              <c:f>'[1]10-20%'!$A$6</c:f>
              <c:strCache>
                <c:ptCount val="1"/>
                <c:pt idx="0">
                  <c:v>s9906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'[1]10-20%'!$D$6:$E$6</c:f>
                <c:numCache>
                  <c:formatCode>General</c:formatCode>
                  <c:ptCount val="2"/>
                  <c:pt idx="0">
                    <c:v>0.2</c:v>
                  </c:pt>
                  <c:pt idx="1">
                    <c:v>0.3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'[1]10-20%'!$B$2:$C$2</c:f>
              <c:strCache>
                <c:ptCount val="2"/>
                <c:pt idx="0">
                  <c:v>serum10%</c:v>
                </c:pt>
                <c:pt idx="1">
                  <c:v>serum20%</c:v>
                </c:pt>
              </c:strCache>
            </c:strRef>
          </c:cat>
          <c:val>
            <c:numRef>
              <c:f>'[1]10-20%'!$B$6:$C$6</c:f>
              <c:numCache>
                <c:formatCode>General</c:formatCode>
                <c:ptCount val="2"/>
                <c:pt idx="0">
                  <c:v>3.893747079125196</c:v>
                </c:pt>
                <c:pt idx="1">
                  <c:v>2.6989700043360187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254-473D-8246-C6E30A62D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8170320"/>
        <c:axId val="318169904"/>
      </c:barChart>
      <c:catAx>
        <c:axId val="31817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169904"/>
        <c:crosses val="autoZero"/>
        <c:auto val="1"/>
        <c:lblAlgn val="ctr"/>
        <c:lblOffset val="100"/>
        <c:noMultiLvlLbl val="0"/>
      </c:catAx>
      <c:valAx>
        <c:axId val="318169904"/>
        <c:scaling>
          <c:orientation val="minMax"/>
          <c:max val="7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/>
                  <a:t>Log</a:t>
                </a:r>
                <a:r>
                  <a:rPr lang="fr-FR" b="1" baseline="0"/>
                  <a:t> </a:t>
                </a:r>
                <a:r>
                  <a:rPr lang="fr-FR" b="1"/>
                  <a:t>CFU/well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170320"/>
        <c:crosses val="autoZero"/>
        <c:crossBetween val="between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0596791969300635"/>
          <c:y val="7.2973542540759051E-2"/>
          <c:w val="0.38537633658281828"/>
          <c:h val="8.23906569024290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0603674540683"/>
          <c:y val="3.7852436371950578E-2"/>
          <c:w val="0.84662729658792646"/>
          <c:h val="0.848961249747876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'[1]3years'!$A$3</c:f>
              <c:strCache>
                <c:ptCount val="1"/>
                <c:pt idx="0">
                  <c:v>FCS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'[1]3years'!$E$3:$G$3</c:f>
                <c:numCache>
                  <c:formatCode>General</c:formatCode>
                  <c:ptCount val="3"/>
                  <c:pt idx="0">
                    <c:v>0.15</c:v>
                  </c:pt>
                  <c:pt idx="1">
                    <c:v>0.35</c:v>
                  </c:pt>
                  <c:pt idx="2">
                    <c:v>0.4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'[1]3years'!$B$2:$D$2</c:f>
              <c:strCache>
                <c:ptCount val="3"/>
                <c:pt idx="0">
                  <c:v>year1</c:v>
                </c:pt>
                <c:pt idx="1">
                  <c:v>year2</c:v>
                </c:pt>
                <c:pt idx="2">
                  <c:v>year3</c:v>
                </c:pt>
              </c:strCache>
            </c:strRef>
          </c:cat>
          <c:val>
            <c:numRef>
              <c:f>'[1]3years'!$B$3:$D$3</c:f>
              <c:numCache>
                <c:formatCode>General</c:formatCode>
                <c:ptCount val="3"/>
                <c:pt idx="0">
                  <c:v>5.9</c:v>
                </c:pt>
                <c:pt idx="1">
                  <c:v>5.5</c:v>
                </c:pt>
                <c:pt idx="2">
                  <c:v>5.6242846340631187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65-438A-9D38-B81B279EF9E0}"/>
            </c:ext>
          </c:extLst>
        </c:ser>
        <c:ser>
          <c:idx val="1"/>
          <c:order val="1"/>
          <c:tx>
            <c:strRef>
              <c:f>'[1]3years'!$A$4</c:f>
              <c:strCache>
                <c:ptCount val="1"/>
                <c:pt idx="0">
                  <c:v>S444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'[1]3years'!$E$4:$G$4</c:f>
                <c:numCache>
                  <c:formatCode>General</c:formatCode>
                  <c:ptCount val="3"/>
                  <c:pt idx="0">
                    <c:v>0.3</c:v>
                  </c:pt>
                  <c:pt idx="1">
                    <c:v>0.25</c:v>
                  </c:pt>
                  <c:pt idx="2">
                    <c:v>0.15389377396823081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'[1]3years'!$B$2:$D$2</c:f>
              <c:strCache>
                <c:ptCount val="3"/>
                <c:pt idx="0">
                  <c:v>year1</c:v>
                </c:pt>
                <c:pt idx="1">
                  <c:v>year2</c:v>
                </c:pt>
                <c:pt idx="2">
                  <c:v>year3</c:v>
                </c:pt>
              </c:strCache>
            </c:strRef>
          </c:cat>
          <c:val>
            <c:numRef>
              <c:f>'[1]3years'!$B$4:$D$4</c:f>
              <c:numCache>
                <c:formatCode>General</c:formatCode>
                <c:ptCount val="3"/>
                <c:pt idx="0">
                  <c:v>5.7</c:v>
                </c:pt>
                <c:pt idx="1">
                  <c:v>5.5</c:v>
                </c:pt>
                <c:pt idx="2">
                  <c:v>5.4366712062632567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65-438A-9D38-B81B279EF9E0}"/>
            </c:ext>
          </c:extLst>
        </c:ser>
        <c:ser>
          <c:idx val="2"/>
          <c:order val="2"/>
          <c:tx>
            <c:strRef>
              <c:f>'[1]3years'!$A$5</c:f>
              <c:strCache>
                <c:ptCount val="1"/>
                <c:pt idx="0">
                  <c:v>s9567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'[1]3years'!$E$5:$G$5</c:f>
                <c:numCache>
                  <c:formatCode>General</c:formatCode>
                  <c:ptCount val="3"/>
                  <c:pt idx="0">
                    <c:v>0.2</c:v>
                  </c:pt>
                  <c:pt idx="1">
                    <c:v>0.16296161855566216</c:v>
                  </c:pt>
                  <c:pt idx="2">
                    <c:v>0.27791415758013782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'[1]3years'!$B$2:$D$2</c:f>
              <c:strCache>
                <c:ptCount val="3"/>
                <c:pt idx="0">
                  <c:v>year1</c:v>
                </c:pt>
                <c:pt idx="1">
                  <c:v>year2</c:v>
                </c:pt>
                <c:pt idx="2">
                  <c:v>year3</c:v>
                </c:pt>
              </c:strCache>
            </c:strRef>
          </c:cat>
          <c:val>
            <c:numRef>
              <c:f>'[1]3years'!$B$5:$D$5</c:f>
              <c:numCache>
                <c:formatCode>General</c:formatCode>
                <c:ptCount val="3"/>
                <c:pt idx="0">
                  <c:v>5</c:v>
                </c:pt>
                <c:pt idx="1">
                  <c:v>4.5</c:v>
                </c:pt>
                <c:pt idx="2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65-438A-9D38-B81B279EF9E0}"/>
            </c:ext>
          </c:extLst>
        </c:ser>
        <c:ser>
          <c:idx val="3"/>
          <c:order val="3"/>
          <c:tx>
            <c:strRef>
              <c:f>'[1]3years'!$A$6</c:f>
              <c:strCache>
                <c:ptCount val="1"/>
                <c:pt idx="0">
                  <c:v>s9906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'[1]3years'!$E$6:$G$6</c:f>
                <c:numCache>
                  <c:formatCode>General</c:formatCode>
                  <c:ptCount val="3"/>
                  <c:pt idx="0">
                    <c:v>0.4</c:v>
                  </c:pt>
                  <c:pt idx="1">
                    <c:v>0.3</c:v>
                  </c:pt>
                  <c:pt idx="2">
                    <c:v>0.2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'[1]3years'!$B$2:$D$2</c:f>
              <c:strCache>
                <c:ptCount val="3"/>
                <c:pt idx="0">
                  <c:v>year1</c:v>
                </c:pt>
                <c:pt idx="1">
                  <c:v>year2</c:v>
                </c:pt>
                <c:pt idx="2">
                  <c:v>year3</c:v>
                </c:pt>
              </c:strCache>
            </c:strRef>
          </c:cat>
          <c:val>
            <c:numRef>
              <c:f>'[1]3years'!$B$6:$D$6</c:f>
              <c:numCache>
                <c:formatCode>General</c:formatCode>
                <c:ptCount val="3"/>
                <c:pt idx="0">
                  <c:v>4.0999999999999996</c:v>
                </c:pt>
                <c:pt idx="1">
                  <c:v>3.7</c:v>
                </c:pt>
                <c:pt idx="2">
                  <c:v>3.893747079125196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65-438A-9D38-B81B279EF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8170320"/>
        <c:axId val="318169904"/>
      </c:barChart>
      <c:catAx>
        <c:axId val="31817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169904"/>
        <c:crosses val="autoZero"/>
        <c:auto val="1"/>
        <c:lblAlgn val="ctr"/>
        <c:lblOffset val="100"/>
        <c:noMultiLvlLbl val="0"/>
      </c:catAx>
      <c:valAx>
        <c:axId val="31816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/>
                  <a:t>Log</a:t>
                </a:r>
                <a:r>
                  <a:rPr lang="fr-FR" b="1" baseline="0"/>
                  <a:t> </a:t>
                </a:r>
                <a:r>
                  <a:rPr lang="fr-FR" b="1"/>
                  <a:t>CFU/well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17032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2995213463624029"/>
          <c:y val="6.6784967666254288E-2"/>
          <c:w val="0.379837489063867"/>
          <c:h val="8.23906569024290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352872191746873E-2"/>
          <c:y val="3.7292651745601431E-2"/>
          <c:w val="0.91335249742512936"/>
          <c:h val="0.941079743614594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[2]histo!$B$1</c:f>
              <c:strCache>
                <c:ptCount val="1"/>
                <c:pt idx="0">
                  <c:v>FCS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940-4735-AB8C-5210602F0EF8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940-4735-AB8C-5210602F0EF8}"/>
              </c:ext>
            </c:extLst>
          </c:dPt>
          <c:dPt>
            <c:idx val="5"/>
            <c:invertIfNegative val="0"/>
            <c:bubble3D val="0"/>
            <c:spPr>
              <a:solidFill>
                <a:srgbClr val="00B0F0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940-4735-AB8C-5210602F0EF8}"/>
              </c:ext>
            </c:extLst>
          </c:dPt>
          <c:trendline>
            <c:spPr>
              <a:ln w="19050" cap="rnd">
                <a:noFill/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BarType val="plus"/>
            <c:errValType val="cust"/>
            <c:noEndCap val="0"/>
            <c:plus>
              <c:numRef>
                <c:f>[2]histo!$F$2:$F$7</c:f>
                <c:numCache>
                  <c:formatCode>General</c:formatCode>
                  <c:ptCount val="6"/>
                  <c:pt idx="1">
                    <c:v>0.5</c:v>
                  </c:pt>
                  <c:pt idx="3">
                    <c:v>0.1</c:v>
                  </c:pt>
                  <c:pt idx="5">
                    <c:v>0.3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[2]histo!$B$2:$B$7</c:f>
              <c:numCache>
                <c:formatCode>General</c:formatCode>
                <c:ptCount val="6"/>
                <c:pt idx="1">
                  <c:v>4.5</c:v>
                </c:pt>
                <c:pt idx="3">
                  <c:v>4.3</c:v>
                </c:pt>
                <c:pt idx="5">
                  <c:v>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940-4735-AB8C-5210602F0EF8}"/>
            </c:ext>
          </c:extLst>
        </c:ser>
        <c:ser>
          <c:idx val="1"/>
          <c:order val="1"/>
          <c:tx>
            <c:strRef>
              <c:f>[2]histo!$C$1</c:f>
              <c:strCache>
                <c:ptCount val="1"/>
                <c:pt idx="0">
                  <c:v>Sérum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noFill/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BarType val="plus"/>
            <c:errValType val="cust"/>
            <c:noEndCap val="0"/>
            <c:plus>
              <c:numRef>
                <c:f>[2]histo!$G$2:$G$7</c:f>
                <c:numCache>
                  <c:formatCode>General</c:formatCode>
                  <c:ptCount val="6"/>
                  <c:pt idx="1">
                    <c:v>0.4</c:v>
                  </c:pt>
                  <c:pt idx="3">
                    <c:v>0.1</c:v>
                  </c:pt>
                  <c:pt idx="5">
                    <c:v>0.2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[2]histo!$C$2:$C$7</c:f>
              <c:numCache>
                <c:formatCode>General</c:formatCode>
                <c:ptCount val="6"/>
                <c:pt idx="1">
                  <c:v>4.3</c:v>
                </c:pt>
                <c:pt idx="3">
                  <c:v>4.5999999999999996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940-4735-AB8C-5210602F0EF8}"/>
            </c:ext>
          </c:extLst>
        </c:ser>
        <c:ser>
          <c:idx val="2"/>
          <c:order val="2"/>
          <c:tx>
            <c:strRef>
              <c:f>[2]histo!$D$1</c:f>
              <c:strCache>
                <c:ptCount val="1"/>
                <c:pt idx="0">
                  <c:v>Antiserum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noFill/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noFill/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noFill/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BarType val="plus"/>
            <c:errValType val="cust"/>
            <c:noEndCap val="0"/>
            <c:plus>
              <c:numRef>
                <c:f>[2]histo!$H$2:$H$7</c:f>
                <c:numCache>
                  <c:formatCode>General</c:formatCode>
                  <c:ptCount val="6"/>
                  <c:pt idx="1">
                    <c:v>0.3</c:v>
                  </c:pt>
                  <c:pt idx="3">
                    <c:v>0.1</c:v>
                  </c:pt>
                  <c:pt idx="5">
                    <c:v>0.3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[2]histo!$D$2:$D$7</c:f>
              <c:numCache>
                <c:formatCode>General</c:formatCode>
                <c:ptCount val="6"/>
                <c:pt idx="1">
                  <c:v>4.5999999999999996</c:v>
                </c:pt>
                <c:pt idx="3">
                  <c:v>3.5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940-4735-AB8C-5210602F0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8219408"/>
        <c:axId val="278218992"/>
      </c:barChart>
      <c:catAx>
        <c:axId val="27821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78218992"/>
        <c:crosses val="autoZero"/>
        <c:auto val="1"/>
        <c:lblAlgn val="ctr"/>
        <c:lblOffset val="100"/>
        <c:noMultiLvlLbl val="0"/>
      </c:catAx>
      <c:valAx>
        <c:axId val="278218992"/>
        <c:scaling>
          <c:orientation val="minMax"/>
          <c:max val="6.5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78219408"/>
        <c:crosses val="autoZero"/>
        <c:crossBetween val="between"/>
        <c:majorUnit val="0.5"/>
        <c:minorUnit val="0.5"/>
      </c:valAx>
      <c:spPr>
        <a:noFill/>
        <a:ln>
          <a:solidFill>
            <a:schemeClr val="accent1"/>
          </a:solidFill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11826895653791307"/>
          <c:y val="3.7005201235034292E-2"/>
          <c:w val="0.55947299894599789"/>
          <c:h val="0.144164112275265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499840754862681E-2"/>
          <c:y val="4.1900682977228085E-2"/>
          <c:w val="0.85401824728060105"/>
          <c:h val="0.91619863404554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[3]histo!$A$2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noFill/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[3]histo!$A$3:$A$4</c:f>
              <c:numCache>
                <c:formatCode>@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9-4286-8C45-882534029DE5}"/>
            </c:ext>
          </c:extLst>
        </c:ser>
        <c:ser>
          <c:idx val="1"/>
          <c:order val="1"/>
          <c:tx>
            <c:strRef>
              <c:f>[3]histo!$B$2</c:f>
              <c:strCache>
                <c:ptCount val="1"/>
                <c:pt idx="0">
                  <c:v>FCS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noFill/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BarType val="plus"/>
            <c:errValType val="cust"/>
            <c:noEndCap val="0"/>
            <c:plus>
              <c:numRef>
                <c:f>[3]histo!$G$3:$G$4</c:f>
                <c:numCache>
                  <c:formatCode>General</c:formatCode>
                  <c:ptCount val="2"/>
                  <c:pt idx="0">
                    <c:v>0.3</c:v>
                  </c:pt>
                  <c:pt idx="1">
                    <c:v>0.5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[3]histo!$B$3:$B$4</c:f>
              <c:numCache>
                <c:formatCode>General</c:formatCode>
                <c:ptCount val="2"/>
                <c:pt idx="0">
                  <c:v>4.8</c:v>
                </c:pt>
                <c:pt idx="1">
                  <c:v>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19-4286-8C45-882534029DE5}"/>
            </c:ext>
          </c:extLst>
        </c:ser>
        <c:ser>
          <c:idx val="2"/>
          <c:order val="2"/>
          <c:tx>
            <c:strRef>
              <c:f>[3]histo!$C$2</c:f>
              <c:strCache>
                <c:ptCount val="1"/>
                <c:pt idx="0">
                  <c:v>serum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noFill/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trendline>
            <c:spPr>
              <a:ln w="19050" cap="rnd">
                <a:noFill/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noFill/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BarType val="plus"/>
            <c:errValType val="cust"/>
            <c:noEndCap val="0"/>
            <c:plus>
              <c:numRef>
                <c:f>[3]histo!$H$3:$H$4</c:f>
                <c:numCache>
                  <c:formatCode>General</c:formatCode>
                  <c:ptCount val="2"/>
                  <c:pt idx="0">
                    <c:v>0.7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[3]histo!$C$3:$C$4</c:f>
              <c:numCache>
                <c:formatCode>General</c:formatCode>
                <c:ptCount val="2"/>
                <c:pt idx="0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919-4286-8C45-882534029DE5}"/>
            </c:ext>
          </c:extLst>
        </c:ser>
        <c:ser>
          <c:idx val="3"/>
          <c:order val="3"/>
          <c:tx>
            <c:strRef>
              <c:f>[3]histo!$D$2</c:f>
              <c:strCache>
                <c:ptCount val="1"/>
                <c:pt idx="0">
                  <c:v>FCS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19-4286-8C45-882534029DE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19-4286-8C45-882534029DE5}"/>
              </c:ext>
            </c:extLst>
          </c:dPt>
          <c:errBars>
            <c:errBarType val="plus"/>
            <c:errValType val="cust"/>
            <c:noEndCap val="0"/>
            <c:plus>
              <c:numRef>
                <c:f>[3]histo!$G$7:$G$8</c:f>
                <c:numCache>
                  <c:formatCode>General</c:formatCode>
                  <c:ptCount val="2"/>
                  <c:pt idx="0">
                    <c:v>0.4</c:v>
                  </c:pt>
                  <c:pt idx="1">
                    <c:v>0.8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[3]histo!$D$3:$D$4</c:f>
              <c:numCache>
                <c:formatCode>General</c:formatCode>
                <c:ptCount val="2"/>
                <c:pt idx="0">
                  <c:v>0.23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919-4286-8C45-882534029DE5}"/>
            </c:ext>
          </c:extLst>
        </c:ser>
        <c:ser>
          <c:idx val="4"/>
          <c:order val="4"/>
          <c:tx>
            <c:strRef>
              <c:f>[3]histo!$E$2</c:f>
              <c:strCache>
                <c:ptCount val="1"/>
                <c:pt idx="0">
                  <c:v>compl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919-4286-8C45-882534029DE5}"/>
              </c:ext>
            </c:extLst>
          </c:dPt>
          <c:errBars>
            <c:errBarType val="plus"/>
            <c:errValType val="cust"/>
            <c:noEndCap val="0"/>
            <c:plus>
              <c:numRef>
                <c:f>[3]histo!$H$7:$H$8</c:f>
                <c:numCache>
                  <c:formatCode>General</c:formatCode>
                  <c:ptCount val="2"/>
                  <c:pt idx="0">
                    <c:v>0.2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[3]histo!$E$3:$E$4</c:f>
              <c:numCache>
                <c:formatCode>General</c:formatCode>
                <c:ptCount val="2"/>
                <c:pt idx="0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919-4286-8C45-882534029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8219408"/>
        <c:axId val="278218992"/>
      </c:barChart>
      <c:catAx>
        <c:axId val="27821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78218992"/>
        <c:crosses val="autoZero"/>
        <c:auto val="1"/>
        <c:lblAlgn val="ctr"/>
        <c:lblOffset val="100"/>
        <c:noMultiLvlLbl val="0"/>
      </c:catAx>
      <c:valAx>
        <c:axId val="278218992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78219408"/>
        <c:crosses val="autoZero"/>
        <c:crossBetween val="between"/>
        <c:majorUnit val="0.5"/>
        <c:minorUnit val="0.5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27124288257631735"/>
          <c:y val="1.9277805625842595E-2"/>
          <c:w val="0.55848772350038978"/>
          <c:h val="8.2310969014693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623991445513756"/>
          <c:y val="5.1628762140773013E-2"/>
          <c:w val="0.72585885097696123"/>
          <c:h val="0.648820293739878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90000"/>
              </a:schemeClr>
            </a:solidFill>
            <a:ln>
              <a:solidFill>
                <a:schemeClr val="accent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EE86-4547-8FAB-5680ACE1D5FE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E86-4547-8FAB-5680ACE1D5FE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E86-4547-8FAB-5680ACE1D5FE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EE86-4547-8FAB-5680ACE1D5FE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EE86-4547-8FAB-5680ACE1D5FE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EE86-4547-8FAB-5680ACE1D5FE}"/>
              </c:ext>
            </c:extLst>
          </c:dPt>
          <c:errBars>
            <c:errBarType val="plus"/>
            <c:errValType val="cust"/>
            <c:noEndCap val="0"/>
            <c:plus>
              <c:numRef>
                <c:f>TNF!$A$18:$E$18</c:f>
                <c:numCache>
                  <c:formatCode>General</c:formatCode>
                  <c:ptCount val="5"/>
                  <c:pt idx="0">
                    <c:v>2.6151510762315706E-2</c:v>
                  </c:pt>
                  <c:pt idx="1">
                    <c:v>0.13015896458026296</c:v>
                  </c:pt>
                  <c:pt idx="2">
                    <c:v>9.5684931209705268E-2</c:v>
                  </c:pt>
                  <c:pt idx="3">
                    <c:v>8.8253895098176438E-2</c:v>
                  </c:pt>
                  <c:pt idx="4">
                    <c:v>4.674001270730261E-2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TNF!$A$3:$E$3</c:f>
              <c:strCache>
                <c:ptCount val="5"/>
                <c:pt idx="0">
                  <c:v>NI</c:v>
                </c:pt>
                <c:pt idx="1">
                  <c:v>LPS</c:v>
                </c:pt>
                <c:pt idx="2">
                  <c:v>FCS</c:v>
                </c:pt>
                <c:pt idx="3">
                  <c:v>serum1</c:v>
                </c:pt>
                <c:pt idx="4">
                  <c:v>serum2</c:v>
                </c:pt>
              </c:strCache>
            </c:strRef>
          </c:cat>
          <c:val>
            <c:numRef>
              <c:f>TNF!$A$4:$E$4</c:f>
              <c:numCache>
                <c:formatCode>0.000</c:formatCode>
                <c:ptCount val="5"/>
                <c:pt idx="0">
                  <c:v>0.13250000000000001</c:v>
                </c:pt>
                <c:pt idx="1">
                  <c:v>0.88300000000000001</c:v>
                </c:pt>
                <c:pt idx="2">
                  <c:v>0.54800000000000004</c:v>
                </c:pt>
                <c:pt idx="3">
                  <c:v>0.45800000000000002</c:v>
                </c:pt>
                <c:pt idx="4">
                  <c:v>0.22799999999999998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86-4661-8037-A3078E2E8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992384"/>
        <c:axId val="68994176"/>
      </c:barChart>
      <c:catAx>
        <c:axId val="68992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8994176"/>
        <c:crosses val="autoZero"/>
        <c:auto val="1"/>
        <c:lblAlgn val="ctr"/>
        <c:lblOffset val="100"/>
        <c:noMultiLvlLbl val="0"/>
      </c:catAx>
      <c:valAx>
        <c:axId val="68994176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68992384"/>
        <c:crosses val="autoZero"/>
        <c:crossBetween val="between"/>
        <c:majorUnit val="0.2"/>
      </c:valAx>
      <c:spPr>
        <a:noFill/>
        <a:ln>
          <a:solidFill>
            <a:schemeClr val="accent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28</xdr:row>
      <xdr:rowOff>76200</xdr:rowOff>
    </xdr:from>
    <xdr:to>
      <xdr:col>4</xdr:col>
      <xdr:colOff>504825</xdr:colOff>
      <xdr:row>39</xdr:row>
      <xdr:rowOff>152400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59160A0-963B-4885-AABA-78B6460CEB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247650</xdr:colOff>
      <xdr:row>28</xdr:row>
      <xdr:rowOff>9526</xdr:rowOff>
    </xdr:from>
    <xdr:to>
      <xdr:col>12</xdr:col>
      <xdr:colOff>704850</xdr:colOff>
      <xdr:row>40</xdr:row>
      <xdr:rowOff>9526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D8C2CBB0-6965-4424-9A03-6C543B8605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273628</xdr:colOff>
      <xdr:row>42</xdr:row>
      <xdr:rowOff>105644</xdr:rowOff>
    </xdr:from>
    <xdr:to>
      <xdr:col>4</xdr:col>
      <xdr:colOff>467591</xdr:colOff>
      <xdr:row>54</xdr:row>
      <xdr:rowOff>112570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683F75C-5700-416B-ADC5-1C72C4F1AD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660689</xdr:colOff>
      <xdr:row>45</xdr:row>
      <xdr:rowOff>24383</xdr:rowOff>
    </xdr:from>
    <xdr:ext cx="264560" cy="1080552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3A1379B8-1196-4387-88ED-96306D93A388}"/>
            </a:ext>
          </a:extLst>
        </xdr:cNvPr>
        <xdr:cNvSpPr txBox="1"/>
      </xdr:nvSpPr>
      <xdr:spPr>
        <a:xfrm rot="16200000">
          <a:off x="252693" y="8000424"/>
          <a:ext cx="108055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Log10CFU/ well</a:t>
          </a:r>
        </a:p>
      </xdr:txBody>
    </xdr:sp>
    <xdr:clientData/>
  </xdr:oneCellAnchor>
  <xdr:oneCellAnchor>
    <xdr:from>
      <xdr:col>2</xdr:col>
      <xdr:colOff>125559</xdr:colOff>
      <xdr:row>54</xdr:row>
      <xdr:rowOff>142011</xdr:rowOff>
    </xdr:from>
    <xdr:ext cx="2619374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C0F62D27-7B1D-4D76-BA22-DAFB87E5B992}"/>
            </a:ext>
          </a:extLst>
        </xdr:cNvPr>
        <xdr:cNvSpPr txBox="1"/>
      </xdr:nvSpPr>
      <xdr:spPr>
        <a:xfrm>
          <a:off x="1649559" y="9190761"/>
          <a:ext cx="261937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1100"/>
            <a:t> 1h                 24h                 48h</a:t>
          </a:r>
        </a:p>
      </xdr:txBody>
    </xdr:sp>
    <xdr:clientData/>
  </xdr:oneCellAnchor>
  <xdr:oneCellAnchor>
    <xdr:from>
      <xdr:col>10</xdr:col>
      <xdr:colOff>396926</xdr:colOff>
      <xdr:row>45</xdr:row>
      <xdr:rowOff>51153</xdr:rowOff>
    </xdr:from>
    <xdr:ext cx="2360127" cy="232124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D2C3609A-E525-469E-9336-40107BB53E11}"/>
            </a:ext>
          </a:extLst>
        </xdr:cNvPr>
        <xdr:cNvSpPr txBox="1"/>
      </xdr:nvSpPr>
      <xdr:spPr>
        <a:xfrm>
          <a:off x="8016926" y="7454676"/>
          <a:ext cx="2360127" cy="2321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    </a:t>
          </a:r>
          <a:r>
            <a:rPr lang="fr-FR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Mmm                           Oger2</a:t>
          </a:r>
          <a:endParaRPr lang="fr-FR" sz="1100"/>
        </a:p>
      </xdr:txBody>
    </xdr:sp>
    <xdr:clientData/>
  </xdr:oneCellAnchor>
  <xdr:oneCellAnchor>
    <xdr:from>
      <xdr:col>9</xdr:col>
      <xdr:colOff>695325</xdr:colOff>
      <xdr:row>37</xdr:row>
      <xdr:rowOff>154269</xdr:rowOff>
    </xdr:from>
    <xdr:ext cx="264560" cy="1080552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4ABD17AF-BCAD-4C46-B6AE-68D56DDF7E3B}"/>
            </a:ext>
          </a:extLst>
        </xdr:cNvPr>
        <xdr:cNvSpPr txBox="1"/>
      </xdr:nvSpPr>
      <xdr:spPr>
        <a:xfrm rot="16200000">
          <a:off x="7145329" y="6649606"/>
          <a:ext cx="108055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Log10CFU/ well</a:t>
          </a:r>
        </a:p>
      </xdr:txBody>
    </xdr:sp>
    <xdr:clientData/>
  </xdr:oneCellAnchor>
  <xdr:oneCellAnchor>
    <xdr:from>
      <xdr:col>9</xdr:col>
      <xdr:colOff>737755</xdr:colOff>
      <xdr:row>35</xdr:row>
      <xdr:rowOff>40761</xdr:rowOff>
    </xdr:from>
    <xdr:ext cx="848591" cy="232124"/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AEDB0A5C-DD0D-4DFA-9D36-93A7280D0539}"/>
            </a:ext>
          </a:extLst>
        </xdr:cNvPr>
        <xdr:cNvSpPr txBox="1"/>
      </xdr:nvSpPr>
      <xdr:spPr>
        <a:xfrm>
          <a:off x="7595755" y="7937852"/>
          <a:ext cx="848591" cy="2321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r"/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fr-FR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ge</a:t>
          </a:r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nta+ </a:t>
          </a:r>
          <a:endParaRPr lang="fr-FR" sz="1100"/>
        </a:p>
      </xdr:txBody>
    </xdr:sp>
    <xdr:clientData/>
  </xdr:oneCellAnchor>
  <xdr:oneCellAnchor>
    <xdr:from>
      <xdr:col>11</xdr:col>
      <xdr:colOff>284018</xdr:colOff>
      <xdr:row>35</xdr:row>
      <xdr:rowOff>28638</xdr:rowOff>
    </xdr:from>
    <xdr:ext cx="848591" cy="232124"/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D83711CC-3E12-404D-9E51-C53387D1C90D}"/>
            </a:ext>
          </a:extLst>
        </xdr:cNvPr>
        <xdr:cNvSpPr txBox="1"/>
      </xdr:nvSpPr>
      <xdr:spPr>
        <a:xfrm>
          <a:off x="8666018" y="7925729"/>
          <a:ext cx="848591" cy="2321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r"/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fr-FR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ge</a:t>
          </a:r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nta+  </a:t>
          </a:r>
          <a:endParaRPr lang="fr-FR" sz="1100"/>
        </a:p>
      </xdr:txBody>
    </xdr:sp>
    <xdr:clientData/>
  </xdr:oneCellAnchor>
  <xdr:oneCellAnchor>
    <xdr:from>
      <xdr:col>9</xdr:col>
      <xdr:colOff>749877</xdr:colOff>
      <xdr:row>35</xdr:row>
      <xdr:rowOff>113498</xdr:rowOff>
    </xdr:from>
    <xdr:ext cx="848591" cy="232124"/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BB7BC02B-BA33-402A-B55C-55E6A91FFD13}"/>
            </a:ext>
          </a:extLst>
        </xdr:cNvPr>
        <xdr:cNvSpPr txBox="1"/>
      </xdr:nvSpPr>
      <xdr:spPr>
        <a:xfrm>
          <a:off x="7607877" y="8010589"/>
          <a:ext cx="848591" cy="2321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r"/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fr-FR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ge</a:t>
          </a:r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nta+  </a:t>
          </a:r>
          <a:endParaRPr lang="fr-FR" sz="1100"/>
        </a:p>
      </xdr:txBody>
    </xdr:sp>
    <xdr:clientData/>
  </xdr:oneCellAnchor>
  <xdr:twoCellAnchor>
    <xdr:from>
      <xdr:col>10</xdr:col>
      <xdr:colOff>251113</xdr:colOff>
      <xdr:row>33</xdr:row>
      <xdr:rowOff>95249</xdr:rowOff>
    </xdr:from>
    <xdr:to>
      <xdr:col>13</xdr:col>
      <xdr:colOff>753341</xdr:colOff>
      <xdr:row>45</xdr:row>
      <xdr:rowOff>121227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5CCB9746-46C0-4C0D-8949-EAE70080A2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10</xdr:col>
      <xdr:colOff>424295</xdr:colOff>
      <xdr:row>35</xdr:row>
      <xdr:rowOff>21711</xdr:rowOff>
    </xdr:from>
    <xdr:ext cx="848591" cy="232124"/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A2C8FEC6-7292-4BE9-AA2E-6935DA2E3B6C}"/>
            </a:ext>
          </a:extLst>
        </xdr:cNvPr>
        <xdr:cNvSpPr txBox="1"/>
      </xdr:nvSpPr>
      <xdr:spPr>
        <a:xfrm>
          <a:off x="8044295" y="5780006"/>
          <a:ext cx="848591" cy="2321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r"/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fr-FR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ge</a:t>
          </a:r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nta-  </a:t>
          </a:r>
          <a:endParaRPr lang="fr-FR" sz="1100"/>
        </a:p>
      </xdr:txBody>
    </xdr:sp>
    <xdr:clientData/>
  </xdr:oneCellAnchor>
  <xdr:oneCellAnchor>
    <xdr:from>
      <xdr:col>12</xdr:col>
      <xdr:colOff>126423</xdr:colOff>
      <xdr:row>34</xdr:row>
      <xdr:rowOff>122155</xdr:rowOff>
    </xdr:from>
    <xdr:ext cx="848591" cy="232124"/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98C59D9D-3D8F-4A98-A9FA-5057AC2B4DAB}"/>
            </a:ext>
          </a:extLst>
        </xdr:cNvPr>
        <xdr:cNvSpPr txBox="1"/>
      </xdr:nvSpPr>
      <xdr:spPr>
        <a:xfrm>
          <a:off x="9270423" y="5715928"/>
          <a:ext cx="848591" cy="2321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r"/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fr-FR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ge</a:t>
          </a:r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nta-  </a:t>
          </a:r>
          <a:endParaRPr lang="fr-FR" sz="1100"/>
        </a:p>
      </xdr:txBody>
    </xdr:sp>
    <xdr:clientData/>
  </xdr:oneCellAnchor>
  <xdr:oneCellAnchor>
    <xdr:from>
      <xdr:col>12</xdr:col>
      <xdr:colOff>304801</xdr:colOff>
      <xdr:row>39</xdr:row>
      <xdr:rowOff>58079</xdr:rowOff>
    </xdr:from>
    <xdr:ext cx="994063" cy="232124"/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B54A4057-BFDC-4066-94C3-C45E1639118A}"/>
            </a:ext>
          </a:extLst>
        </xdr:cNvPr>
        <xdr:cNvSpPr txBox="1"/>
      </xdr:nvSpPr>
      <xdr:spPr>
        <a:xfrm>
          <a:off x="9448801" y="6474465"/>
          <a:ext cx="994063" cy="2321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r"/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fr-FR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ge</a:t>
          </a:r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nta+  </a:t>
          </a:r>
          <a:endParaRPr lang="fr-FR" sz="1100"/>
        </a:p>
      </xdr:txBody>
    </xdr:sp>
    <xdr:clientData/>
  </xdr:oneCellAnchor>
  <xdr:oneCellAnchor>
    <xdr:from>
      <xdr:col>10</xdr:col>
      <xdr:colOff>760270</xdr:colOff>
      <xdr:row>39</xdr:row>
      <xdr:rowOff>63274</xdr:rowOff>
    </xdr:from>
    <xdr:ext cx="994063" cy="232124"/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5227927D-9036-4E0E-952A-DA316D707A26}"/>
            </a:ext>
          </a:extLst>
        </xdr:cNvPr>
        <xdr:cNvSpPr txBox="1"/>
      </xdr:nvSpPr>
      <xdr:spPr>
        <a:xfrm>
          <a:off x="8380270" y="6479660"/>
          <a:ext cx="994063" cy="2321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r"/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fr-FR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ge</a:t>
          </a:r>
          <a:r>
            <a:rPr lang="fr-FR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nta+  </a:t>
          </a:r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671551</xdr:colOff>
      <xdr:row>35</xdr:row>
      <xdr:rowOff>59277</xdr:rowOff>
    </xdr:from>
    <xdr:ext cx="264560" cy="364908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847A65F-884D-4793-8663-C117F6C2E187}"/>
            </a:ext>
          </a:extLst>
        </xdr:cNvPr>
        <xdr:cNvSpPr txBox="1"/>
      </xdr:nvSpPr>
      <xdr:spPr>
        <a:xfrm rot="16200000">
          <a:off x="4431377" y="5776826"/>
          <a:ext cx="36490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fr-FR" sz="1100"/>
            <a:t>OD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163160</xdr:colOff>
      <xdr:row>1</xdr:row>
      <xdr:rowOff>0</xdr:rowOff>
    </xdr:from>
    <xdr:to>
      <xdr:col>11</xdr:col>
      <xdr:colOff>529934</xdr:colOff>
      <xdr:row>14</xdr:row>
      <xdr:rowOff>66157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93124</xdr:colOff>
      <xdr:row>5</xdr:row>
      <xdr:rowOff>8659</xdr:rowOff>
    </xdr:from>
    <xdr:ext cx="264560" cy="364908"/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 rot="16200000">
          <a:off x="6138950" y="881447"/>
          <a:ext cx="36490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fr-FR" sz="1100"/>
            <a:t>OD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mpl-MacPC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es%20Donnees/Tott&#233;/Publis/PublisTott&#233;/manuscrit2022/Macros+S&#233;rum444TotalMycosFev2019bi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es%20Donnees/Tott&#233;/Publis/PublisTott&#233;/manuscrit2022/EffetGentaRitaB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taWT(1)"/>
      <sheetName val=" souches rita"/>
      <sheetName val="RN6r10%"/>
      <sheetName val="RN6r20%"/>
      <sheetName val="TotalManips20%"/>
      <sheetName val="10-20%"/>
      <sheetName val="3yea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B2" t="str">
            <v>serum10%</v>
          </cell>
          <cell r="C2" t="str">
            <v>serum20%</v>
          </cell>
        </row>
        <row r="3">
          <cell r="A3" t="str">
            <v>FCS</v>
          </cell>
          <cell r="B3">
            <v>5.6242846340631187</v>
          </cell>
          <cell r="C3">
            <v>5.7002844722216697</v>
          </cell>
          <cell r="D3">
            <v>0.4</v>
          </cell>
          <cell r="E3">
            <v>0.15767974901733317</v>
          </cell>
        </row>
        <row r="4">
          <cell r="A4" t="str">
            <v>S444</v>
          </cell>
          <cell r="B4">
            <v>5.4366712062632567</v>
          </cell>
          <cell r="C4">
            <v>4.4165007659649111</v>
          </cell>
          <cell r="D4">
            <v>0.15389377396823081</v>
          </cell>
          <cell r="E4">
            <v>0.25</v>
          </cell>
        </row>
        <row r="5">
          <cell r="A5" t="str">
            <v>s9567</v>
          </cell>
          <cell r="B5">
            <v>4.5999999999999996</v>
          </cell>
          <cell r="C5">
            <v>3.3651860715381838</v>
          </cell>
          <cell r="D5">
            <v>0.27791415758013782</v>
          </cell>
          <cell r="E5">
            <v>0.16296161855566216</v>
          </cell>
        </row>
        <row r="6">
          <cell r="A6" t="str">
            <v>s9906</v>
          </cell>
          <cell r="B6">
            <v>3.893747079125196</v>
          </cell>
          <cell r="C6">
            <v>2.6989700043360187</v>
          </cell>
          <cell r="D6">
            <v>0.2</v>
          </cell>
          <cell r="E6">
            <v>0.3</v>
          </cell>
        </row>
      </sheetData>
      <sheetData sheetId="6">
        <row r="2">
          <cell r="B2" t="str">
            <v>year1</v>
          </cell>
          <cell r="C2" t="str">
            <v>year2</v>
          </cell>
          <cell r="D2" t="str">
            <v>year3</v>
          </cell>
        </row>
        <row r="3">
          <cell r="A3" t="str">
            <v>FCS</v>
          </cell>
          <cell r="B3">
            <v>5.9</v>
          </cell>
          <cell r="C3">
            <v>5.5</v>
          </cell>
          <cell r="D3">
            <v>5.6242846340631187</v>
          </cell>
          <cell r="E3">
            <v>0.15</v>
          </cell>
          <cell r="F3">
            <v>0.35</v>
          </cell>
          <cell r="G3">
            <v>0.4</v>
          </cell>
        </row>
        <row r="4">
          <cell r="A4" t="str">
            <v>S444</v>
          </cell>
          <cell r="B4">
            <v>5.7</v>
          </cell>
          <cell r="C4">
            <v>5.5</v>
          </cell>
          <cell r="D4">
            <v>5.4366712062632567</v>
          </cell>
          <cell r="E4">
            <v>0.3</v>
          </cell>
          <cell r="F4">
            <v>0.25</v>
          </cell>
          <cell r="G4">
            <v>0.15389377396823081</v>
          </cell>
        </row>
        <row r="5">
          <cell r="A5" t="str">
            <v>s9567</v>
          </cell>
          <cell r="B5">
            <v>5</v>
          </cell>
          <cell r="C5">
            <v>4.5</v>
          </cell>
          <cell r="D5">
            <v>4.5999999999999996</v>
          </cell>
          <cell r="E5">
            <v>0.2</v>
          </cell>
          <cell r="F5">
            <v>0.16296161855566216</v>
          </cell>
          <cell r="G5">
            <v>0.27791415758013782</v>
          </cell>
        </row>
        <row r="6">
          <cell r="A6" t="str">
            <v>s9906</v>
          </cell>
          <cell r="B6">
            <v>4.0999999999999996</v>
          </cell>
          <cell r="C6">
            <v>3.7</v>
          </cell>
          <cell r="D6">
            <v>3.893747079125196</v>
          </cell>
          <cell r="E6">
            <v>0.4</v>
          </cell>
          <cell r="F6">
            <v>0.3</v>
          </cell>
          <cell r="G6">
            <v>0.2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rage"/>
      <sheetName val="histo"/>
    </sheetNames>
    <sheetDataSet>
      <sheetData sheetId="0" refreshError="1"/>
      <sheetData sheetId="1">
        <row r="1">
          <cell r="B1" t="str">
            <v>FCS</v>
          </cell>
          <cell r="C1" t="str">
            <v>Sérum</v>
          </cell>
          <cell r="D1" t="str">
            <v>Antiserum</v>
          </cell>
        </row>
        <row r="3">
          <cell r="B3">
            <v>4.5</v>
          </cell>
          <cell r="C3">
            <v>4.3</v>
          </cell>
          <cell r="D3">
            <v>4.5999999999999996</v>
          </cell>
          <cell r="F3">
            <v>0.5</v>
          </cell>
          <cell r="G3">
            <v>0.4</v>
          </cell>
          <cell r="H3">
            <v>0.3</v>
          </cell>
        </row>
        <row r="5">
          <cell r="B5">
            <v>4.3</v>
          </cell>
          <cell r="C5">
            <v>4.5999999999999996</v>
          </cell>
          <cell r="D5">
            <v>3.5</v>
          </cell>
          <cell r="F5">
            <v>0.1</v>
          </cell>
          <cell r="G5">
            <v>0.1</v>
          </cell>
          <cell r="H5">
            <v>0.1</v>
          </cell>
        </row>
        <row r="7">
          <cell r="B7">
            <v>5.3</v>
          </cell>
          <cell r="C7">
            <v>5</v>
          </cell>
          <cell r="D7">
            <v>3</v>
          </cell>
          <cell r="F7">
            <v>0.3</v>
          </cell>
          <cell r="G7">
            <v>0.2</v>
          </cell>
          <cell r="H7">
            <v>0.3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rage"/>
      <sheetName val="histo"/>
      <sheetName val="Feuil1"/>
    </sheetNames>
    <sheetDataSet>
      <sheetData sheetId="0"/>
      <sheetData sheetId="1">
        <row r="2">
          <cell r="B2" t="str">
            <v>FCS</v>
          </cell>
          <cell r="C2" t="str">
            <v>serum</v>
          </cell>
          <cell r="D2" t="str">
            <v>FCS</v>
          </cell>
          <cell r="E2" t="str">
            <v>compl</v>
          </cell>
        </row>
        <row r="3">
          <cell r="A3" t="str">
            <v>Rita</v>
          </cell>
          <cell r="B3">
            <v>4.8</v>
          </cell>
          <cell r="C3">
            <v>4.5</v>
          </cell>
          <cell r="D3">
            <v>0.23</v>
          </cell>
          <cell r="E3">
            <v>0.1</v>
          </cell>
          <cell r="G3">
            <v>0.3</v>
          </cell>
          <cell r="H3">
            <v>0.7</v>
          </cell>
        </row>
        <row r="4">
          <cell r="A4" t="str">
            <v>Oger</v>
          </cell>
          <cell r="B4">
            <v>5.0999999999999996</v>
          </cell>
          <cell r="D4">
            <v>2</v>
          </cell>
          <cell r="G4">
            <v>0.5</v>
          </cell>
        </row>
        <row r="7">
          <cell r="G7">
            <v>0.4</v>
          </cell>
          <cell r="H7">
            <v>0.2</v>
          </cell>
        </row>
        <row r="8">
          <cell r="G8">
            <v>0.8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E20D7-2772-48D4-BBCF-6B5D86C0497E}">
  <dimension ref="A1:N32"/>
  <sheetViews>
    <sheetView tabSelected="1" topLeftCell="A7" workbookViewId="0">
      <selection activeCell="F30" sqref="F30"/>
    </sheetView>
  </sheetViews>
  <sheetFormatPr baseColWidth="10" defaultRowHeight="12.75" x14ac:dyDescent="0.2"/>
  <sheetData>
    <row r="1" spans="1:11" x14ac:dyDescent="0.2">
      <c r="A1" t="s">
        <v>28</v>
      </c>
      <c r="E1" s="1"/>
      <c r="F1" s="1"/>
      <c r="H1" s="1" t="s">
        <v>34</v>
      </c>
    </row>
    <row r="2" spans="1:11" x14ac:dyDescent="0.2">
      <c r="B2" s="8" t="s">
        <v>19</v>
      </c>
      <c r="C2" s="8" t="s">
        <v>20</v>
      </c>
      <c r="D2" s="8"/>
      <c r="E2" s="8"/>
      <c r="I2" s="10" t="s">
        <v>31</v>
      </c>
      <c r="J2" s="1" t="s">
        <v>32</v>
      </c>
      <c r="K2" s="1" t="s">
        <v>33</v>
      </c>
    </row>
    <row r="3" spans="1:11" x14ac:dyDescent="0.2">
      <c r="A3" t="s">
        <v>3</v>
      </c>
      <c r="B3" s="9">
        <v>5.5</v>
      </c>
      <c r="C3" s="9">
        <v>5.5</v>
      </c>
      <c r="D3" s="2"/>
      <c r="E3" s="7"/>
      <c r="F3" s="7"/>
      <c r="H3" t="s">
        <v>3</v>
      </c>
      <c r="I3" s="9">
        <v>5.9</v>
      </c>
      <c r="J3" s="9">
        <v>6</v>
      </c>
      <c r="K3" s="9">
        <v>5.7</v>
      </c>
    </row>
    <row r="4" spans="1:11" x14ac:dyDescent="0.2">
      <c r="A4" t="s">
        <v>21</v>
      </c>
      <c r="B4" s="9">
        <v>5.4</v>
      </c>
      <c r="C4" s="9">
        <v>4.5999999999999996</v>
      </c>
      <c r="D4" s="2"/>
      <c r="E4" s="7"/>
      <c r="F4" s="7"/>
      <c r="H4" t="s">
        <v>21</v>
      </c>
      <c r="I4" s="9">
        <v>6.1</v>
      </c>
      <c r="J4" s="9">
        <v>5.7</v>
      </c>
      <c r="K4" s="9">
        <v>5.4</v>
      </c>
    </row>
    <row r="5" spans="1:11" x14ac:dyDescent="0.2">
      <c r="A5" t="s">
        <v>22</v>
      </c>
      <c r="B5" s="9">
        <v>4.3</v>
      </c>
      <c r="C5" s="9">
        <v>3.3651860715381838</v>
      </c>
      <c r="D5" s="2"/>
      <c r="E5" s="7"/>
      <c r="F5" s="7"/>
      <c r="H5" t="s">
        <v>22</v>
      </c>
      <c r="I5" s="9">
        <v>5.2</v>
      </c>
      <c r="J5" s="9">
        <v>4.8</v>
      </c>
      <c r="K5" s="9">
        <v>5</v>
      </c>
    </row>
    <row r="6" spans="1:11" x14ac:dyDescent="0.2">
      <c r="A6" t="s">
        <v>23</v>
      </c>
      <c r="B6" s="9">
        <v>3.9</v>
      </c>
      <c r="C6" s="9">
        <v>3.1</v>
      </c>
      <c r="D6" s="2"/>
      <c r="E6" s="7"/>
      <c r="F6" s="7"/>
      <c r="H6" t="s">
        <v>23</v>
      </c>
      <c r="I6" s="9">
        <v>4.5</v>
      </c>
      <c r="J6" s="9">
        <v>4.0999999999999996</v>
      </c>
      <c r="K6" s="9">
        <v>3.5</v>
      </c>
    </row>
    <row r="8" spans="1:11" x14ac:dyDescent="0.2">
      <c r="A8" t="s">
        <v>29</v>
      </c>
      <c r="B8" t="s">
        <v>12</v>
      </c>
      <c r="H8" s="1" t="s">
        <v>35</v>
      </c>
    </row>
    <row r="9" spans="1:11" x14ac:dyDescent="0.2">
      <c r="B9" s="8" t="s">
        <v>19</v>
      </c>
      <c r="C9" s="8" t="s">
        <v>20</v>
      </c>
      <c r="I9" s="10" t="s">
        <v>31</v>
      </c>
      <c r="J9" s="1" t="s">
        <v>32</v>
      </c>
      <c r="K9" s="1" t="s">
        <v>33</v>
      </c>
    </row>
    <row r="10" spans="1:11" x14ac:dyDescent="0.2">
      <c r="A10" t="s">
        <v>3</v>
      </c>
      <c r="B10" s="9">
        <v>6</v>
      </c>
      <c r="C10" s="9">
        <v>5.9</v>
      </c>
      <c r="H10" t="s">
        <v>3</v>
      </c>
      <c r="I10" s="9">
        <v>5.8</v>
      </c>
      <c r="J10">
        <v>5.5</v>
      </c>
      <c r="K10">
        <v>5.2</v>
      </c>
    </row>
    <row r="11" spans="1:11" x14ac:dyDescent="0.2">
      <c r="A11" t="s">
        <v>21</v>
      </c>
      <c r="B11" s="9">
        <v>5.0999999999999996</v>
      </c>
      <c r="C11" s="9">
        <v>4.2</v>
      </c>
      <c r="H11" t="s">
        <v>21</v>
      </c>
      <c r="I11" s="9">
        <v>5.5</v>
      </c>
      <c r="J11">
        <v>5.2</v>
      </c>
      <c r="K11">
        <v>5.7</v>
      </c>
    </row>
    <row r="12" spans="1:11" x14ac:dyDescent="0.2">
      <c r="A12" t="s">
        <v>22</v>
      </c>
      <c r="B12" s="9">
        <v>4.8</v>
      </c>
      <c r="C12" s="9">
        <v>3.6</v>
      </c>
      <c r="H12" t="s">
        <v>22</v>
      </c>
      <c r="I12" s="9">
        <v>4.3</v>
      </c>
      <c r="J12">
        <v>4.7</v>
      </c>
      <c r="K12">
        <v>4.5</v>
      </c>
    </row>
    <row r="13" spans="1:11" x14ac:dyDescent="0.2">
      <c r="A13" t="s">
        <v>23</v>
      </c>
      <c r="B13" s="9">
        <v>3.7</v>
      </c>
      <c r="C13" s="9">
        <v>2.4</v>
      </c>
      <c r="H13" t="s">
        <v>23</v>
      </c>
      <c r="I13" s="9">
        <v>4</v>
      </c>
      <c r="J13">
        <v>3.4</v>
      </c>
      <c r="K13">
        <v>3.7</v>
      </c>
    </row>
    <row r="14" spans="1:11" x14ac:dyDescent="0.2">
      <c r="H14" s="1"/>
    </row>
    <row r="15" spans="1:11" x14ac:dyDescent="0.2">
      <c r="A15" t="s">
        <v>30</v>
      </c>
      <c r="B15" t="s">
        <v>12</v>
      </c>
      <c r="H15" s="1" t="s">
        <v>36</v>
      </c>
    </row>
    <row r="16" spans="1:11" x14ac:dyDescent="0.2">
      <c r="B16" s="8" t="s">
        <v>19</v>
      </c>
      <c r="C16" s="8" t="s">
        <v>20</v>
      </c>
      <c r="I16" s="10" t="s">
        <v>31</v>
      </c>
      <c r="J16" s="1" t="s">
        <v>32</v>
      </c>
      <c r="K16" s="1" t="s">
        <v>33</v>
      </c>
    </row>
    <row r="17" spans="1:14" x14ac:dyDescent="0.2">
      <c r="A17" t="s">
        <v>3</v>
      </c>
      <c r="B17" s="9">
        <v>5.2</v>
      </c>
      <c r="C17" s="9">
        <v>5.7</v>
      </c>
      <c r="H17" t="s">
        <v>3</v>
      </c>
      <c r="I17" s="9">
        <v>5.5</v>
      </c>
      <c r="J17" s="9">
        <v>6</v>
      </c>
      <c r="K17" s="9">
        <v>5.2</v>
      </c>
    </row>
    <row r="18" spans="1:14" x14ac:dyDescent="0.2">
      <c r="A18" t="s">
        <v>21</v>
      </c>
      <c r="B18" s="9">
        <v>5.6</v>
      </c>
      <c r="C18" s="9">
        <v>4.4165007659649111</v>
      </c>
      <c r="H18" t="s">
        <v>21</v>
      </c>
      <c r="I18" s="9">
        <v>5.4</v>
      </c>
      <c r="J18" s="9">
        <v>5.0999999999999996</v>
      </c>
      <c r="K18" s="9">
        <v>5.6</v>
      </c>
    </row>
    <row r="19" spans="1:14" x14ac:dyDescent="0.2">
      <c r="A19" t="s">
        <v>22</v>
      </c>
      <c r="B19" s="9">
        <v>4.5999999999999996</v>
      </c>
      <c r="C19" s="9">
        <v>3.3</v>
      </c>
      <c r="H19" t="s">
        <v>22</v>
      </c>
      <c r="I19" s="9">
        <v>4.3</v>
      </c>
      <c r="J19" s="9">
        <v>4.8</v>
      </c>
      <c r="K19" s="9">
        <v>4.5999999999999996</v>
      </c>
    </row>
    <row r="20" spans="1:14" x14ac:dyDescent="0.2">
      <c r="A20" t="s">
        <v>23</v>
      </c>
      <c r="B20" s="9">
        <v>4</v>
      </c>
      <c r="C20" s="9">
        <v>2.6</v>
      </c>
      <c r="H20" t="s">
        <v>23</v>
      </c>
      <c r="I20" s="9">
        <v>3.9</v>
      </c>
      <c r="J20" s="9">
        <v>3.7</v>
      </c>
      <c r="K20" s="9">
        <v>4</v>
      </c>
    </row>
    <row r="22" spans="1:14" x14ac:dyDescent="0.2">
      <c r="A22" t="s">
        <v>17</v>
      </c>
      <c r="B22" t="s">
        <v>12</v>
      </c>
      <c r="D22" t="s">
        <v>18</v>
      </c>
      <c r="I22" t="s">
        <v>24</v>
      </c>
      <c r="L22" t="s">
        <v>18</v>
      </c>
    </row>
    <row r="23" spans="1:14" x14ac:dyDescent="0.2">
      <c r="B23" s="8" t="s">
        <v>19</v>
      </c>
      <c r="C23" s="8" t="s">
        <v>20</v>
      </c>
      <c r="D23" s="8">
        <v>0.1</v>
      </c>
      <c r="E23" s="8">
        <v>0.2</v>
      </c>
      <c r="I23" t="s">
        <v>25</v>
      </c>
      <c r="J23" t="s">
        <v>26</v>
      </c>
      <c r="K23" t="s">
        <v>27</v>
      </c>
      <c r="L23" t="s">
        <v>25</v>
      </c>
      <c r="M23" t="s">
        <v>26</v>
      </c>
      <c r="N23" t="s">
        <v>27</v>
      </c>
    </row>
    <row r="24" spans="1:14" x14ac:dyDescent="0.2">
      <c r="A24" t="s">
        <v>3</v>
      </c>
      <c r="B24" s="9">
        <f t="shared" ref="B24:C27" si="0">AVERAGE(B3,B10,B17)</f>
        <v>5.5666666666666664</v>
      </c>
      <c r="C24" s="9">
        <f t="shared" si="0"/>
        <v>5.7</v>
      </c>
      <c r="D24" s="2">
        <f t="shared" ref="D24:E27" si="1">STDEV(B3,B10,B17)</f>
        <v>0.40414518843273795</v>
      </c>
      <c r="E24" s="2">
        <f t="shared" si="1"/>
        <v>0.20000000000000018</v>
      </c>
      <c r="F24" s="2"/>
      <c r="H24" t="s">
        <v>3</v>
      </c>
      <c r="I24" s="9">
        <f>AVERAGE(I3,J3,K3)</f>
        <v>5.8666666666666671</v>
      </c>
      <c r="J24" s="9">
        <f>AVERAGE(I10,J10,K10)</f>
        <v>5.5</v>
      </c>
      <c r="K24" s="9">
        <v>5.6242846340631187</v>
      </c>
      <c r="L24" s="2">
        <f>STDEV(I3,J3,K3)</f>
        <v>0.15275252316519461</v>
      </c>
      <c r="M24" s="2">
        <f>STDEV(I10,J10,K10)</f>
        <v>0.29999999999999982</v>
      </c>
      <c r="N24" s="2">
        <f>STDEV(I17,J17,K17)</f>
        <v>0.40414518843273795</v>
      </c>
    </row>
    <row r="25" spans="1:14" x14ac:dyDescent="0.2">
      <c r="A25" t="s">
        <v>21</v>
      </c>
      <c r="B25" s="9">
        <f t="shared" si="0"/>
        <v>5.3666666666666671</v>
      </c>
      <c r="C25" s="9">
        <f t="shared" si="0"/>
        <v>4.4055002553216376</v>
      </c>
      <c r="D25" s="2">
        <f t="shared" si="1"/>
        <v>0.25166114784235838</v>
      </c>
      <c r="E25" s="2">
        <f t="shared" si="1"/>
        <v>0.20022676750576951</v>
      </c>
      <c r="F25" s="2"/>
      <c r="H25" t="s">
        <v>21</v>
      </c>
      <c r="I25" s="9">
        <f>AVERAGE(I4,J4,K4)</f>
        <v>5.7333333333333343</v>
      </c>
      <c r="J25" s="9">
        <f t="shared" ref="J25:J27" si="2">AVERAGE(I11,J11,K11)</f>
        <v>5.4666666666666659</v>
      </c>
      <c r="K25" s="9">
        <v>5.4366712062632567</v>
      </c>
      <c r="L25" s="2">
        <f t="shared" ref="L25:L27" si="3">STDEV(I4,J4,K4)</f>
        <v>0.35118845842842428</v>
      </c>
      <c r="M25" s="2">
        <f t="shared" ref="M25:M27" si="4">STDEV(I11,J11,K11)</f>
        <v>0.25166114784235832</v>
      </c>
      <c r="N25" s="2">
        <f t="shared" ref="N25:N27" si="5">STDEV(I18,J18,K18)</f>
        <v>0.25166114784235838</v>
      </c>
    </row>
    <row r="26" spans="1:14" x14ac:dyDescent="0.2">
      <c r="A26" t="s">
        <v>22</v>
      </c>
      <c r="B26" s="9">
        <f t="shared" si="0"/>
        <v>4.5666666666666664</v>
      </c>
      <c r="C26" s="9">
        <f t="shared" si="0"/>
        <v>3.4217286905127282</v>
      </c>
      <c r="D26" s="2">
        <f t="shared" si="1"/>
        <v>0.25166114784235832</v>
      </c>
      <c r="E26" s="2">
        <f t="shared" si="1"/>
        <v>0.15779036985942899</v>
      </c>
      <c r="F26" s="2"/>
      <c r="H26" t="s">
        <v>22</v>
      </c>
      <c r="I26" s="9">
        <f>AVERAGE(I5,J5,K5)</f>
        <v>5</v>
      </c>
      <c r="J26" s="9">
        <f t="shared" si="2"/>
        <v>4.5</v>
      </c>
      <c r="K26" s="9">
        <v>4.5999999999999996</v>
      </c>
      <c r="L26" s="2">
        <f t="shared" si="3"/>
        <v>0.20000000000000018</v>
      </c>
      <c r="M26" s="2">
        <f t="shared" si="4"/>
        <v>0.20000000000000018</v>
      </c>
      <c r="N26" s="2">
        <f t="shared" si="5"/>
        <v>0.25166114784235832</v>
      </c>
    </row>
    <row r="27" spans="1:14" x14ac:dyDescent="0.2">
      <c r="A27" t="s">
        <v>23</v>
      </c>
      <c r="B27" s="9">
        <f t="shared" si="0"/>
        <v>3.8666666666666667</v>
      </c>
      <c r="C27" s="9">
        <f t="shared" si="0"/>
        <v>2.6999999999999997</v>
      </c>
      <c r="D27" s="2">
        <f t="shared" si="1"/>
        <v>0.15275252316519458</v>
      </c>
      <c r="E27" s="2">
        <f t="shared" si="1"/>
        <v>0.36055512754640001</v>
      </c>
      <c r="F27" s="2"/>
      <c r="H27" t="s">
        <v>23</v>
      </c>
      <c r="I27" s="9">
        <f>AVERAGE(I6,J6,K6)</f>
        <v>4.0333333333333332</v>
      </c>
      <c r="J27" s="9">
        <f t="shared" si="2"/>
        <v>3.7000000000000006</v>
      </c>
      <c r="K27" s="9">
        <v>3.893747079125196</v>
      </c>
      <c r="L27" s="2">
        <f t="shared" si="3"/>
        <v>0.5033222956847172</v>
      </c>
      <c r="M27" s="2">
        <f t="shared" si="4"/>
        <v>0.30000000000000004</v>
      </c>
      <c r="N27" s="2">
        <f t="shared" si="5"/>
        <v>0.15275252316519458</v>
      </c>
    </row>
    <row r="29" spans="1:14" x14ac:dyDescent="0.2">
      <c r="I29" s="9"/>
      <c r="J29" s="9"/>
      <c r="K29" s="9"/>
      <c r="L29" s="2"/>
      <c r="M29" s="2"/>
      <c r="N29" s="2"/>
    </row>
    <row r="30" spans="1:14" x14ac:dyDescent="0.2">
      <c r="I30" s="9"/>
      <c r="J30" s="9"/>
      <c r="K30" s="9"/>
      <c r="L30" s="2"/>
      <c r="M30" s="2"/>
      <c r="N30" s="2"/>
    </row>
    <row r="31" spans="1:14" x14ac:dyDescent="0.2">
      <c r="I31" s="9"/>
      <c r="J31" s="9"/>
      <c r="K31" s="9"/>
      <c r="L31" s="2"/>
      <c r="M31" s="2"/>
      <c r="N31" s="2"/>
    </row>
    <row r="32" spans="1:14" x14ac:dyDescent="0.2">
      <c r="I32" s="9"/>
      <c r="J32" s="9"/>
      <c r="K32" s="9"/>
      <c r="L32" s="2"/>
      <c r="M32" s="2"/>
      <c r="N32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C1434-06A1-4ED3-A9A9-307D6E924C7A}">
  <dimension ref="A1:Q47"/>
  <sheetViews>
    <sheetView zoomScale="110" zoomScaleNormal="110" workbookViewId="0">
      <selection activeCell="P52" sqref="P52"/>
    </sheetView>
  </sheetViews>
  <sheetFormatPr baseColWidth="10" defaultRowHeight="12.75" x14ac:dyDescent="0.2"/>
  <sheetData>
    <row r="1" spans="1:13" x14ac:dyDescent="0.2">
      <c r="A1" s="22" t="s">
        <v>31</v>
      </c>
      <c r="H1" s="22" t="s">
        <v>31</v>
      </c>
    </row>
    <row r="2" spans="1:13" x14ac:dyDescent="0.2">
      <c r="B2" t="s">
        <v>3</v>
      </c>
      <c r="C2" t="s">
        <v>52</v>
      </c>
      <c r="D2" t="s">
        <v>51</v>
      </c>
      <c r="I2" s="1" t="s">
        <v>56</v>
      </c>
      <c r="K2" s="1" t="s">
        <v>57</v>
      </c>
    </row>
    <row r="3" spans="1:13" x14ac:dyDescent="0.2">
      <c r="A3" t="s">
        <v>41</v>
      </c>
      <c r="B3" s="21">
        <v>4.0999999999999996</v>
      </c>
      <c r="C3" s="21">
        <v>4.5</v>
      </c>
      <c r="D3" s="21">
        <v>4.4000000000000004</v>
      </c>
      <c r="E3" s="21" t="s">
        <v>45</v>
      </c>
      <c r="G3" s="21"/>
      <c r="I3" t="s">
        <v>3</v>
      </c>
      <c r="J3" t="s">
        <v>52</v>
      </c>
      <c r="K3" s="1" t="s">
        <v>3</v>
      </c>
      <c r="L3" s="1" t="s">
        <v>52</v>
      </c>
      <c r="M3" s="1"/>
    </row>
    <row r="4" spans="1:13" x14ac:dyDescent="0.2">
      <c r="B4" s="21"/>
      <c r="C4" s="21">
        <v>4.3</v>
      </c>
      <c r="D4" s="21"/>
      <c r="E4" s="21" t="s">
        <v>22</v>
      </c>
      <c r="G4" s="21"/>
      <c r="H4" s="1" t="s">
        <v>59</v>
      </c>
      <c r="I4" s="21">
        <v>4.5</v>
      </c>
      <c r="J4" s="21">
        <v>4.4000000000000004</v>
      </c>
      <c r="K4" s="21">
        <v>0.3</v>
      </c>
      <c r="L4" s="21">
        <v>0.1</v>
      </c>
      <c r="M4" s="21" t="s">
        <v>45</v>
      </c>
    </row>
    <row r="5" spans="1:13" x14ac:dyDescent="0.2">
      <c r="B5" s="21"/>
      <c r="C5" s="21">
        <v>4.0999999999999996</v>
      </c>
      <c r="D5" s="21"/>
      <c r="E5" s="21" t="s">
        <v>23</v>
      </c>
      <c r="G5" s="21"/>
      <c r="I5" s="21"/>
      <c r="J5" s="21">
        <v>4.5</v>
      </c>
      <c r="K5" s="21"/>
      <c r="L5" s="21"/>
      <c r="M5" s="21" t="s">
        <v>22</v>
      </c>
    </row>
    <row r="6" spans="1:13" x14ac:dyDescent="0.2">
      <c r="A6" t="s">
        <v>47</v>
      </c>
      <c r="B6" s="21">
        <v>4.2</v>
      </c>
      <c r="C6" s="21">
        <v>4.5999999999999996</v>
      </c>
      <c r="D6" s="21">
        <v>3.4</v>
      </c>
      <c r="E6" s="21" t="s">
        <v>45</v>
      </c>
      <c r="I6" s="21"/>
      <c r="J6" s="21">
        <v>4.2</v>
      </c>
      <c r="K6" s="21"/>
      <c r="L6" s="21"/>
      <c r="M6" s="21" t="s">
        <v>23</v>
      </c>
    </row>
    <row r="7" spans="1:13" x14ac:dyDescent="0.2">
      <c r="B7" s="21"/>
      <c r="C7" s="21">
        <v>4.7</v>
      </c>
      <c r="D7" s="21"/>
      <c r="E7" s="21" t="s">
        <v>22</v>
      </c>
      <c r="H7" s="5" t="s">
        <v>58</v>
      </c>
      <c r="I7" s="21">
        <v>5.6</v>
      </c>
      <c r="J7" s="21"/>
      <c r="K7" s="21">
        <v>2.8</v>
      </c>
      <c r="L7" s="21"/>
      <c r="M7" s="1"/>
    </row>
    <row r="8" spans="1:13" x14ac:dyDescent="0.2">
      <c r="B8" s="21"/>
      <c r="C8" s="21">
        <v>4.2</v>
      </c>
      <c r="D8" s="21"/>
      <c r="E8" s="21" t="s">
        <v>23</v>
      </c>
      <c r="H8" s="1"/>
    </row>
    <row r="9" spans="1:13" x14ac:dyDescent="0.2">
      <c r="A9" t="s">
        <v>53</v>
      </c>
      <c r="B9" s="21">
        <v>5.0999999999999996</v>
      </c>
      <c r="C9" s="21">
        <v>5</v>
      </c>
      <c r="D9" s="21">
        <v>2.7</v>
      </c>
      <c r="E9" s="21" t="s">
        <v>45</v>
      </c>
      <c r="H9" s="22" t="s">
        <v>32</v>
      </c>
    </row>
    <row r="10" spans="1:13" x14ac:dyDescent="0.2">
      <c r="B10" s="21"/>
      <c r="C10" s="21">
        <v>5.0999999999999996</v>
      </c>
      <c r="D10" s="21"/>
      <c r="E10" s="21" t="s">
        <v>22</v>
      </c>
      <c r="I10" s="1" t="s">
        <v>56</v>
      </c>
      <c r="K10" s="1" t="s">
        <v>57</v>
      </c>
    </row>
    <row r="11" spans="1:13" x14ac:dyDescent="0.2">
      <c r="B11" s="21"/>
      <c r="C11" s="21">
        <v>5.3</v>
      </c>
      <c r="D11" s="21"/>
      <c r="E11" s="21" t="s">
        <v>23</v>
      </c>
      <c r="F11" s="6"/>
      <c r="I11" t="s">
        <v>3</v>
      </c>
      <c r="J11" t="s">
        <v>52</v>
      </c>
      <c r="K11" s="1" t="s">
        <v>3</v>
      </c>
      <c r="L11" s="1" t="s">
        <v>52</v>
      </c>
      <c r="M11" s="1"/>
    </row>
    <row r="12" spans="1:13" x14ac:dyDescent="0.2">
      <c r="B12" s="21"/>
      <c r="C12" s="21"/>
      <c r="D12" s="21"/>
      <c r="F12" s="6"/>
      <c r="G12" s="21"/>
      <c r="H12" s="1" t="s">
        <v>59</v>
      </c>
      <c r="I12" s="21">
        <v>4.8</v>
      </c>
      <c r="J12" s="21">
        <v>4.2</v>
      </c>
      <c r="K12" s="21">
        <v>0.2</v>
      </c>
      <c r="L12" s="21">
        <v>0</v>
      </c>
      <c r="M12" s="21" t="s">
        <v>45</v>
      </c>
    </row>
    <row r="13" spans="1:13" x14ac:dyDescent="0.2">
      <c r="A13" s="22" t="s">
        <v>32</v>
      </c>
      <c r="B13" s="21"/>
      <c r="C13" s="21"/>
      <c r="D13" s="21"/>
      <c r="F13" s="6"/>
      <c r="G13" s="21"/>
      <c r="I13" s="21"/>
      <c r="J13" s="21">
        <v>3.9</v>
      </c>
      <c r="K13" s="21"/>
      <c r="L13" s="21"/>
      <c r="M13" s="21" t="s">
        <v>22</v>
      </c>
    </row>
    <row r="14" spans="1:13" x14ac:dyDescent="0.2">
      <c r="B14" s="21" t="s">
        <v>3</v>
      </c>
      <c r="C14" s="21" t="s">
        <v>52</v>
      </c>
      <c r="D14" s="21" t="s">
        <v>51</v>
      </c>
      <c r="I14" s="21"/>
      <c r="J14" s="21">
        <v>3.8</v>
      </c>
      <c r="K14" s="21"/>
      <c r="L14" s="21"/>
      <c r="M14" s="21" t="s">
        <v>23</v>
      </c>
    </row>
    <row r="15" spans="1:13" x14ac:dyDescent="0.2">
      <c r="A15" t="s">
        <v>41</v>
      </c>
      <c r="B15" s="21">
        <v>4.5</v>
      </c>
      <c r="C15" s="21">
        <v>4</v>
      </c>
      <c r="D15" s="21">
        <v>5</v>
      </c>
      <c r="E15" s="21" t="s">
        <v>45</v>
      </c>
      <c r="H15" s="5" t="s">
        <v>58</v>
      </c>
      <c r="I15" s="21">
        <v>4.5999999999999996</v>
      </c>
      <c r="J15" s="21"/>
      <c r="K15" s="21">
        <v>2.1</v>
      </c>
      <c r="L15" s="21"/>
      <c r="M15" s="1"/>
    </row>
    <row r="16" spans="1:13" x14ac:dyDescent="0.2">
      <c r="B16" s="21"/>
      <c r="C16" s="21">
        <v>4.3</v>
      </c>
      <c r="D16" s="21"/>
      <c r="E16" s="21" t="s">
        <v>22</v>
      </c>
      <c r="I16" s="1"/>
      <c r="K16" s="1"/>
    </row>
    <row r="17" spans="1:17" x14ac:dyDescent="0.2">
      <c r="B17" s="21"/>
      <c r="C17" s="21">
        <v>4.2</v>
      </c>
      <c r="D17" s="21"/>
      <c r="E17" s="21" t="s">
        <v>23</v>
      </c>
      <c r="H17" s="22" t="s">
        <v>33</v>
      </c>
    </row>
    <row r="18" spans="1:17" x14ac:dyDescent="0.2">
      <c r="A18" t="s">
        <v>47</v>
      </c>
      <c r="B18" s="21">
        <v>4.3</v>
      </c>
      <c r="C18" s="21">
        <v>4.5</v>
      </c>
      <c r="D18" s="21">
        <v>3.6</v>
      </c>
      <c r="E18" s="21" t="s">
        <v>45</v>
      </c>
      <c r="I18" s="1" t="s">
        <v>56</v>
      </c>
      <c r="K18" s="1" t="s">
        <v>57</v>
      </c>
    </row>
    <row r="19" spans="1:17" x14ac:dyDescent="0.2">
      <c r="B19" s="21"/>
      <c r="C19" s="21">
        <v>5</v>
      </c>
      <c r="D19" s="21"/>
      <c r="E19" s="21" t="s">
        <v>22</v>
      </c>
      <c r="I19" t="s">
        <v>3</v>
      </c>
      <c r="J19" t="s">
        <v>52</v>
      </c>
      <c r="K19" s="1" t="s">
        <v>3</v>
      </c>
      <c r="L19" s="1" t="s">
        <v>52</v>
      </c>
      <c r="M19" s="1"/>
    </row>
    <row r="20" spans="1:17" x14ac:dyDescent="0.2">
      <c r="B20" s="21"/>
      <c r="C20" s="21">
        <v>4.4000000000000004</v>
      </c>
      <c r="D20" s="21"/>
      <c r="E20" s="21" t="s">
        <v>23</v>
      </c>
      <c r="H20" s="1" t="s">
        <v>59</v>
      </c>
      <c r="I20" s="21">
        <v>5.0999999999999996</v>
      </c>
      <c r="J20" s="21">
        <v>5</v>
      </c>
      <c r="K20" s="21">
        <v>0.1</v>
      </c>
      <c r="L20" s="21">
        <v>0.3</v>
      </c>
      <c r="M20" s="21" t="s">
        <v>45</v>
      </c>
    </row>
    <row r="21" spans="1:17" x14ac:dyDescent="0.2">
      <c r="A21" t="s">
        <v>53</v>
      </c>
      <c r="B21" s="21">
        <v>5.3</v>
      </c>
      <c r="C21" s="21">
        <v>5.5</v>
      </c>
      <c r="D21" s="21">
        <v>3</v>
      </c>
      <c r="E21" s="21" t="s">
        <v>45</v>
      </c>
      <c r="I21" s="21"/>
      <c r="J21" s="21">
        <v>5.5</v>
      </c>
      <c r="K21" s="21"/>
      <c r="L21" s="21"/>
      <c r="M21" s="21" t="s">
        <v>22</v>
      </c>
    </row>
    <row r="22" spans="1:17" x14ac:dyDescent="0.2">
      <c r="B22" s="21"/>
      <c r="C22" s="21">
        <v>5.4</v>
      </c>
      <c r="D22" s="21"/>
      <c r="E22" s="21" t="s">
        <v>22</v>
      </c>
      <c r="I22" s="21"/>
      <c r="J22" s="21">
        <v>5.3</v>
      </c>
      <c r="K22" s="21"/>
      <c r="L22" s="21"/>
      <c r="M22" s="21" t="s">
        <v>23</v>
      </c>
    </row>
    <row r="23" spans="1:17" x14ac:dyDescent="0.2">
      <c r="B23" s="21"/>
      <c r="C23" s="21">
        <v>5.3</v>
      </c>
      <c r="D23" s="21"/>
      <c r="E23" s="21" t="s">
        <v>23</v>
      </c>
      <c r="H23" s="5" t="s">
        <v>58</v>
      </c>
      <c r="I23" s="21">
        <v>5.0999999999999996</v>
      </c>
      <c r="J23" s="21"/>
      <c r="K23" s="21">
        <v>1.2</v>
      </c>
      <c r="L23" s="21"/>
      <c r="M23" s="1"/>
    </row>
    <row r="24" spans="1:17" x14ac:dyDescent="0.2">
      <c r="B24" s="21"/>
      <c r="C24" s="21"/>
      <c r="D24" s="21"/>
      <c r="I24" s="1"/>
      <c r="K24" s="21"/>
      <c r="L24" s="21"/>
    </row>
    <row r="25" spans="1:17" x14ac:dyDescent="0.2">
      <c r="A25" s="22" t="s">
        <v>33</v>
      </c>
      <c r="B25" s="21"/>
      <c r="C25" s="21"/>
      <c r="D25" s="21"/>
    </row>
    <row r="26" spans="1:17" x14ac:dyDescent="0.2">
      <c r="B26" s="21" t="s">
        <v>3</v>
      </c>
      <c r="C26" s="21" t="s">
        <v>52</v>
      </c>
      <c r="D26" s="21" t="s">
        <v>51</v>
      </c>
      <c r="H26" s="1"/>
      <c r="I26" s="1" t="s">
        <v>60</v>
      </c>
      <c r="M26" s="1" t="s">
        <v>18</v>
      </c>
    </row>
    <row r="27" spans="1:17" x14ac:dyDescent="0.2">
      <c r="A27" t="s">
        <v>41</v>
      </c>
      <c r="B27" s="21">
        <v>5</v>
      </c>
      <c r="C27" s="21">
        <v>4.4000000000000004</v>
      </c>
      <c r="D27" s="21">
        <v>4.5</v>
      </c>
      <c r="E27" s="21" t="s">
        <v>45</v>
      </c>
      <c r="H27" s="6"/>
      <c r="I27" s="5" t="s">
        <v>56</v>
      </c>
      <c r="K27" s="5" t="s">
        <v>57</v>
      </c>
      <c r="L27" s="1"/>
      <c r="M27" s="1"/>
      <c r="N27" s="5" t="s">
        <v>56</v>
      </c>
      <c r="P27" s="5" t="s">
        <v>57</v>
      </c>
      <c r="Q27" s="1"/>
    </row>
    <row r="28" spans="1:17" x14ac:dyDescent="0.2">
      <c r="B28" s="21"/>
      <c r="C28" s="21">
        <v>4.5999999999999996</v>
      </c>
      <c r="D28" s="21"/>
      <c r="E28" s="21" t="s">
        <v>22</v>
      </c>
      <c r="H28" s="6"/>
      <c r="I28" t="s">
        <v>3</v>
      </c>
      <c r="J28" s="1" t="s">
        <v>43</v>
      </c>
      <c r="K28" t="s">
        <v>3</v>
      </c>
      <c r="L28" s="1" t="s">
        <v>43</v>
      </c>
      <c r="M28" s="6"/>
      <c r="N28" t="s">
        <v>3</v>
      </c>
      <c r="O28" s="1" t="s">
        <v>43</v>
      </c>
      <c r="P28" t="s">
        <v>3</v>
      </c>
      <c r="Q28" s="1" t="s">
        <v>43</v>
      </c>
    </row>
    <row r="29" spans="1:17" x14ac:dyDescent="0.2">
      <c r="B29" s="21"/>
      <c r="C29" s="21">
        <v>4.3</v>
      </c>
      <c r="D29" s="21"/>
      <c r="E29" s="21" t="s">
        <v>23</v>
      </c>
      <c r="H29" s="6" t="s">
        <v>54</v>
      </c>
      <c r="I29" s="17">
        <f>AVERAGE(I4,I12,I20)</f>
        <v>4.8</v>
      </c>
      <c r="J29" s="17">
        <f>AVERAGE(J4:J6,J12:J14,J20:J22)</f>
        <v>4.5333333333333332</v>
      </c>
      <c r="K29" s="17">
        <f>AVERAGE(K4,K12,K20)</f>
        <v>0.19999999999999998</v>
      </c>
      <c r="L29" s="17">
        <f>AVERAGE(L4:L6,L12:L14,L20:L22)</f>
        <v>0.13333333333333333</v>
      </c>
      <c r="M29" s="6" t="s">
        <v>54</v>
      </c>
      <c r="N29" s="17">
        <f>STDEV(I4,I12,I20)</f>
        <v>0.29999999999999982</v>
      </c>
      <c r="O29" s="17">
        <f>STDEV(J4:J6,J12:J14,J20:J22)</f>
        <v>0.6041522986797303</v>
      </c>
      <c r="P29" s="17">
        <f>STDEV(K4,K12,K20)</f>
        <v>0.10000000000000005</v>
      </c>
      <c r="Q29" s="17">
        <f>STDEV(L4,L12,L20)</f>
        <v>0.15275252316519466</v>
      </c>
    </row>
    <row r="30" spans="1:17" x14ac:dyDescent="0.2">
      <c r="A30" t="s">
        <v>47</v>
      </c>
      <c r="B30" s="21">
        <v>4.4000000000000004</v>
      </c>
      <c r="C30" s="21">
        <v>4.7</v>
      </c>
      <c r="D30" s="21">
        <v>3.5</v>
      </c>
      <c r="E30" s="21" t="s">
        <v>45</v>
      </c>
      <c r="H30" s="6" t="s">
        <v>55</v>
      </c>
      <c r="I30" s="17">
        <f>AVERAGE(I7,I15,I23)</f>
        <v>5.0999999999999996</v>
      </c>
      <c r="J30" s="17"/>
      <c r="K30" s="17">
        <f>AVERAGE(K7,K15,K23)</f>
        <v>2.0333333333333337</v>
      </c>
      <c r="L30" s="9"/>
      <c r="M30" s="6" t="s">
        <v>55</v>
      </c>
      <c r="N30" s="17">
        <f>STDEV(I7,I15,I23)</f>
        <v>0.5</v>
      </c>
      <c r="O30" s="17"/>
      <c r="P30" s="17">
        <f>STDEV(K7,K15,K23)</f>
        <v>0.80208062770106336</v>
      </c>
      <c r="Q30" s="17"/>
    </row>
    <row r="31" spans="1:17" x14ac:dyDescent="0.2">
      <c r="B31" s="21"/>
      <c r="C31" s="21">
        <v>4.5</v>
      </c>
      <c r="D31" s="21"/>
      <c r="E31" s="21" t="s">
        <v>22</v>
      </c>
    </row>
    <row r="32" spans="1:17" x14ac:dyDescent="0.2">
      <c r="B32" s="21"/>
      <c r="C32" s="21">
        <v>5</v>
      </c>
      <c r="D32" s="21"/>
      <c r="E32" s="21" t="s">
        <v>23</v>
      </c>
      <c r="H32" s="6"/>
      <c r="I32" s="6"/>
      <c r="K32" s="6"/>
      <c r="L32" s="1"/>
      <c r="M32" s="1"/>
      <c r="Q32" s="1"/>
    </row>
    <row r="33" spans="1:17" x14ac:dyDescent="0.2">
      <c r="A33" t="s">
        <v>53</v>
      </c>
      <c r="B33" s="21">
        <v>5.5</v>
      </c>
      <c r="C33" s="21">
        <v>5.3</v>
      </c>
      <c r="D33" s="21">
        <v>3.3</v>
      </c>
      <c r="E33" s="21" t="s">
        <v>45</v>
      </c>
      <c r="H33" s="6"/>
      <c r="J33" s="1"/>
      <c r="L33" s="1"/>
      <c r="M33" s="6"/>
      <c r="O33" s="1"/>
      <c r="Q33" s="1"/>
    </row>
    <row r="34" spans="1:17" x14ac:dyDescent="0.2">
      <c r="B34" s="21"/>
      <c r="C34" s="21">
        <v>5</v>
      </c>
      <c r="D34" s="21"/>
      <c r="E34" s="21" t="s">
        <v>22</v>
      </c>
      <c r="H34" s="6"/>
      <c r="I34" s="21"/>
      <c r="J34" s="21"/>
      <c r="K34" s="21"/>
      <c r="L34" s="21"/>
      <c r="M34" s="6"/>
      <c r="N34" s="21"/>
      <c r="O34" s="21"/>
      <c r="P34" s="21"/>
      <c r="Q34" s="21"/>
    </row>
    <row r="35" spans="1:17" x14ac:dyDescent="0.2">
      <c r="B35" s="21"/>
      <c r="C35" s="21">
        <v>4.8</v>
      </c>
      <c r="D35" s="21"/>
      <c r="E35" s="21" t="s">
        <v>23</v>
      </c>
      <c r="H35" s="6"/>
      <c r="I35" s="21"/>
      <c r="J35" s="21"/>
      <c r="K35" s="21"/>
      <c r="M35" s="6"/>
      <c r="N35" s="21"/>
      <c r="O35" s="21"/>
      <c r="P35" s="21"/>
      <c r="Q35" s="21"/>
    </row>
    <row r="37" spans="1:17" x14ac:dyDescent="0.2">
      <c r="A37" s="1"/>
      <c r="B37" s="1" t="s">
        <v>60</v>
      </c>
      <c r="E37" t="s">
        <v>18</v>
      </c>
    </row>
    <row r="38" spans="1:17" x14ac:dyDescent="0.2">
      <c r="B38" t="s">
        <v>3</v>
      </c>
      <c r="C38" t="s">
        <v>52</v>
      </c>
      <c r="D38" t="s">
        <v>51</v>
      </c>
      <c r="E38" t="s">
        <v>3</v>
      </c>
      <c r="F38" t="s">
        <v>52</v>
      </c>
      <c r="G38" t="s">
        <v>51</v>
      </c>
    </row>
    <row r="39" spans="1:17" x14ac:dyDescent="0.2">
      <c r="A39" t="s">
        <v>41</v>
      </c>
      <c r="B39" s="17">
        <f>AVERAGE(B3:B5,B15:B17,B27:B29)</f>
        <v>4.5333333333333332</v>
      </c>
      <c r="C39" s="17">
        <f>AVERAGE(C3:C5,C15:C17,C27:C29)</f>
        <v>4.3</v>
      </c>
      <c r="D39" s="17">
        <f>AVERAGE(D3:D5,D15:D17,D27:D29)</f>
        <v>4.6333333333333337</v>
      </c>
      <c r="E39" s="17">
        <f>STDEV(B3,B15,B27)</f>
        <v>0.45092497528228959</v>
      </c>
      <c r="F39" s="17">
        <f t="shared" ref="F39:G39" si="0">STDEV(C3,C15,C27)</f>
        <v>0.26457513110645914</v>
      </c>
      <c r="G39" s="17">
        <f t="shared" si="0"/>
        <v>0.32145502536643172</v>
      </c>
    </row>
    <row r="40" spans="1:17" x14ac:dyDescent="0.2">
      <c r="A40" t="s">
        <v>47</v>
      </c>
      <c r="B40" s="17">
        <f>AVERAGE(B6:B8,B18:B20,B30:B32)</f>
        <v>4.3</v>
      </c>
      <c r="C40" s="17">
        <f>AVERAGE(C6:C8,C18:C20,C30:C32)</f>
        <v>4.6222222222222227</v>
      </c>
      <c r="D40" s="17">
        <f>AVERAGE(D6:D8,D18:D20,D30:D32)</f>
        <v>3.5</v>
      </c>
      <c r="E40" s="17">
        <f>STDEV(B6,B18,B30)</f>
        <v>0.10000000000000009</v>
      </c>
      <c r="F40" s="17">
        <f>STDEV(B6,B18,B30)</f>
        <v>0.10000000000000009</v>
      </c>
      <c r="G40" s="17">
        <f>STDEV(D6,D18,D30)</f>
        <v>0.10000000000000009</v>
      </c>
    </row>
    <row r="41" spans="1:17" x14ac:dyDescent="0.2">
      <c r="A41" t="s">
        <v>53</v>
      </c>
      <c r="B41" s="17">
        <f>AVERAGE(B9:B11,B21:B23,B33:B35)</f>
        <v>5.3</v>
      </c>
      <c r="C41" s="17">
        <f>AVERAGE(C9:C11,C21:C23,C33:C35)</f>
        <v>5.1888888888888882</v>
      </c>
      <c r="D41" s="17">
        <f>AVERAGE(D9:D11,D21:D23,D33:D35)</f>
        <v>3</v>
      </c>
      <c r="E41" s="17">
        <f>STDEV(B9,B21,B33)</f>
        <v>0.20000000000000018</v>
      </c>
      <c r="F41" s="17">
        <f>STDEV(B9,B21,B33)</f>
        <v>0.20000000000000018</v>
      </c>
      <c r="G41" s="17">
        <f>STDEV(D9,D21,D33)</f>
        <v>0.29999999999999982</v>
      </c>
    </row>
    <row r="45" spans="1:17" x14ac:dyDescent="0.2">
      <c r="B45" s="21"/>
      <c r="C45" s="21"/>
      <c r="D45" s="21"/>
      <c r="E45" s="21"/>
      <c r="F45" s="21"/>
      <c r="G45" s="21"/>
    </row>
    <row r="46" spans="1:17" x14ac:dyDescent="0.2">
      <c r="B46" s="21"/>
      <c r="C46" s="21"/>
      <c r="D46" s="21"/>
      <c r="E46" s="21"/>
      <c r="F46" s="21"/>
      <c r="G46" s="21"/>
    </row>
    <row r="47" spans="1:17" x14ac:dyDescent="0.2">
      <c r="B47" s="21"/>
      <c r="C47" s="21"/>
      <c r="D47" s="21"/>
      <c r="E47" s="21"/>
      <c r="F47" s="21"/>
      <c r="G47" s="2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7709E-0607-4CA2-A652-D6554CFE1EC8}">
  <dimension ref="A1:H38"/>
  <sheetViews>
    <sheetView workbookViewId="0">
      <selection activeCell="K13" sqref="K13"/>
    </sheetView>
  </sheetViews>
  <sheetFormatPr baseColWidth="10" defaultRowHeight="12.75" x14ac:dyDescent="0.2"/>
  <sheetData>
    <row r="1" spans="1:8" x14ac:dyDescent="0.2">
      <c r="A1" s="1" t="s">
        <v>37</v>
      </c>
    </row>
    <row r="2" spans="1:8" x14ac:dyDescent="0.2">
      <c r="A2" s="11" t="s">
        <v>38</v>
      </c>
      <c r="B2" s="12"/>
      <c r="C2" s="12"/>
      <c r="D2" s="12"/>
      <c r="E2" s="12"/>
      <c r="F2" s="12"/>
      <c r="G2" s="12"/>
      <c r="H2" s="12"/>
    </row>
    <row r="3" spans="1:8" x14ac:dyDescent="0.2">
      <c r="A3" s="13" t="s">
        <v>39</v>
      </c>
      <c r="E3" s="13" t="s">
        <v>40</v>
      </c>
      <c r="F3" s="13"/>
    </row>
    <row r="4" spans="1:8" x14ac:dyDescent="0.2">
      <c r="A4" s="14" t="s">
        <v>41</v>
      </c>
      <c r="D4" s="1"/>
      <c r="E4" s="14" t="s">
        <v>41</v>
      </c>
      <c r="F4" s="14"/>
    </row>
    <row r="5" spans="1:8" x14ac:dyDescent="0.2">
      <c r="A5" s="5" t="s">
        <v>42</v>
      </c>
      <c r="B5" s="6"/>
      <c r="C5" s="5"/>
      <c r="D5" s="6"/>
      <c r="E5" s="5" t="s">
        <v>42</v>
      </c>
      <c r="F5" s="6"/>
      <c r="G5" s="5"/>
      <c r="H5" s="6"/>
    </row>
    <row r="6" spans="1:8" x14ac:dyDescent="0.2">
      <c r="A6" t="s">
        <v>3</v>
      </c>
      <c r="B6" s="1" t="s">
        <v>43</v>
      </c>
      <c r="C6" s="1" t="s">
        <v>44</v>
      </c>
      <c r="D6" s="1"/>
      <c r="E6" t="s">
        <v>3</v>
      </c>
      <c r="F6" s="1" t="s">
        <v>43</v>
      </c>
      <c r="G6" s="1" t="s">
        <v>44</v>
      </c>
      <c r="H6" s="1"/>
    </row>
    <row r="7" spans="1:8" x14ac:dyDescent="0.2">
      <c r="A7" s="15">
        <f>AVERAGE(A8,A9,A10)</f>
        <v>92.666666666666671</v>
      </c>
      <c r="B7" s="15">
        <f t="shared" ref="B7:C7" si="0">AVERAGE(B8,B9,B10)</f>
        <v>91.666666666666671</v>
      </c>
      <c r="C7" s="15">
        <f t="shared" si="0"/>
        <v>37.333333333333336</v>
      </c>
      <c r="D7" s="1" t="s">
        <v>12</v>
      </c>
      <c r="E7" s="15">
        <f t="shared" ref="E7:G7" si="1">AVERAGE(E8,E9,E10)</f>
        <v>1013</v>
      </c>
      <c r="F7" s="15">
        <f t="shared" si="1"/>
        <v>1008.3333333333334</v>
      </c>
      <c r="G7" s="15" t="e">
        <f t="shared" si="1"/>
        <v>#DIV/0!</v>
      </c>
      <c r="H7" s="1" t="s">
        <v>12</v>
      </c>
    </row>
    <row r="8" spans="1:8" x14ac:dyDescent="0.2">
      <c r="A8" s="16">
        <v>93</v>
      </c>
      <c r="B8" s="16">
        <v>90</v>
      </c>
      <c r="C8" s="16">
        <v>33</v>
      </c>
      <c r="D8" s="15" t="s">
        <v>45</v>
      </c>
      <c r="E8" s="16">
        <v>989</v>
      </c>
      <c r="F8" s="16">
        <v>1050</v>
      </c>
      <c r="G8" s="16" t="s">
        <v>46</v>
      </c>
      <c r="H8" s="15" t="s">
        <v>45</v>
      </c>
    </row>
    <row r="9" spans="1:8" x14ac:dyDescent="0.2">
      <c r="A9" s="15">
        <v>90</v>
      </c>
      <c r="B9" s="15">
        <v>89</v>
      </c>
      <c r="C9" s="16">
        <v>49</v>
      </c>
      <c r="D9" s="15" t="s">
        <v>22</v>
      </c>
      <c r="E9" s="15">
        <v>1000</v>
      </c>
      <c r="F9" s="15">
        <v>950</v>
      </c>
      <c r="G9" s="16" t="s">
        <v>46</v>
      </c>
      <c r="H9" s="15" t="s">
        <v>22</v>
      </c>
    </row>
    <row r="10" spans="1:8" x14ac:dyDescent="0.2">
      <c r="A10" s="15">
        <v>95</v>
      </c>
      <c r="B10" s="15">
        <v>96</v>
      </c>
      <c r="C10" s="16">
        <v>30</v>
      </c>
      <c r="D10" s="16" t="s">
        <v>23</v>
      </c>
      <c r="E10" s="15">
        <v>1050</v>
      </c>
      <c r="F10" s="15">
        <v>1025</v>
      </c>
      <c r="G10" s="16" t="s">
        <v>46</v>
      </c>
      <c r="H10" s="16" t="s">
        <v>23</v>
      </c>
    </row>
    <row r="11" spans="1:8" x14ac:dyDescent="0.2">
      <c r="A11" s="17">
        <f>STDEVA(A8:A10)</f>
        <v>2.5166114784235836</v>
      </c>
      <c r="B11" s="17">
        <f>STDEVA(B8:B10)</f>
        <v>3.7859388972001824</v>
      </c>
      <c r="C11" s="17">
        <f>STDEVA(C8:C10)</f>
        <v>10.214368964029715</v>
      </c>
      <c r="D11" s="16" t="s">
        <v>18</v>
      </c>
      <c r="E11" s="15">
        <f>STDEV(E8,E9:E10)</f>
        <v>32.511536414017719</v>
      </c>
      <c r="F11" s="15">
        <f>STDEV(F8,F9:F10)</f>
        <v>52.041649986653319</v>
      </c>
      <c r="G11" s="15" t="e">
        <f>STDEV(G8,G9:G10)</f>
        <v>#DIV/0!</v>
      </c>
      <c r="H11" s="16" t="s">
        <v>18</v>
      </c>
    </row>
    <row r="12" spans="1:8" x14ac:dyDescent="0.2">
      <c r="A12" s="14" t="s">
        <v>47</v>
      </c>
      <c r="D12" s="1"/>
      <c r="E12" s="14" t="s">
        <v>47</v>
      </c>
      <c r="F12" s="14"/>
    </row>
    <row r="13" spans="1:8" x14ac:dyDescent="0.2">
      <c r="A13" s="5" t="s">
        <v>42</v>
      </c>
      <c r="B13" s="6"/>
      <c r="C13" s="5"/>
      <c r="D13" s="6"/>
      <c r="E13" s="5" t="s">
        <v>42</v>
      </c>
      <c r="F13" s="6"/>
      <c r="G13" s="5"/>
      <c r="H13" s="6"/>
    </row>
    <row r="14" spans="1:8" x14ac:dyDescent="0.2">
      <c r="A14" t="s">
        <v>3</v>
      </c>
      <c r="B14" s="1" t="s">
        <v>43</v>
      </c>
      <c r="C14" s="1" t="s">
        <v>44</v>
      </c>
      <c r="D14" s="1"/>
      <c r="E14" t="s">
        <v>3</v>
      </c>
      <c r="F14" s="1" t="s">
        <v>43</v>
      </c>
      <c r="G14" s="1" t="s">
        <v>44</v>
      </c>
      <c r="H14" s="1"/>
    </row>
    <row r="15" spans="1:8" x14ac:dyDescent="0.2">
      <c r="A15" s="15">
        <f t="shared" ref="A15:C15" si="2">AVERAGE(A16,A17,A18)</f>
        <v>91.666666666666671</v>
      </c>
      <c r="B15" s="15">
        <f t="shared" si="2"/>
        <v>88.666666666666671</v>
      </c>
      <c r="C15" s="15" t="e">
        <f t="shared" si="2"/>
        <v>#DIV/0!</v>
      </c>
      <c r="D15" s="1" t="s">
        <v>48</v>
      </c>
      <c r="E15" s="15">
        <f t="shared" ref="E15:G15" si="3">AVERAGE(E16,E17,E18)</f>
        <v>1003.3333333333334</v>
      </c>
      <c r="F15" s="15">
        <f t="shared" si="3"/>
        <v>1058.3333333333333</v>
      </c>
      <c r="G15" s="15" t="e">
        <f t="shared" si="3"/>
        <v>#DIV/0!</v>
      </c>
      <c r="H15" s="1" t="s">
        <v>48</v>
      </c>
    </row>
    <row r="16" spans="1:8" x14ac:dyDescent="0.2">
      <c r="A16" s="16">
        <v>95</v>
      </c>
      <c r="B16" s="16">
        <v>91</v>
      </c>
      <c r="C16" s="16" t="s">
        <v>46</v>
      </c>
      <c r="D16" s="15" t="s">
        <v>45</v>
      </c>
      <c r="E16" s="16">
        <v>1010</v>
      </c>
      <c r="F16" s="16">
        <v>1050</v>
      </c>
      <c r="G16" s="16" t="s">
        <v>46</v>
      </c>
      <c r="H16" s="15" t="s">
        <v>45</v>
      </c>
    </row>
    <row r="17" spans="1:8" x14ac:dyDescent="0.2">
      <c r="A17" s="15">
        <v>89</v>
      </c>
      <c r="B17" s="15">
        <v>90</v>
      </c>
      <c r="C17" s="16" t="s">
        <v>46</v>
      </c>
      <c r="D17" s="15" t="s">
        <v>22</v>
      </c>
      <c r="E17" s="15">
        <v>1005</v>
      </c>
      <c r="F17" s="15">
        <v>1100</v>
      </c>
      <c r="G17" s="16" t="s">
        <v>46</v>
      </c>
      <c r="H17" s="15" t="s">
        <v>22</v>
      </c>
    </row>
    <row r="18" spans="1:8" x14ac:dyDescent="0.2">
      <c r="A18" s="15">
        <v>91</v>
      </c>
      <c r="B18" s="15">
        <v>85</v>
      </c>
      <c r="C18" s="16" t="s">
        <v>46</v>
      </c>
      <c r="D18" s="16" t="s">
        <v>23</v>
      </c>
      <c r="E18" s="15">
        <v>995</v>
      </c>
      <c r="F18" s="15">
        <v>1025</v>
      </c>
      <c r="G18" s="16" t="s">
        <v>46</v>
      </c>
      <c r="H18" s="16" t="s">
        <v>23</v>
      </c>
    </row>
    <row r="19" spans="1:8" x14ac:dyDescent="0.2">
      <c r="A19" s="17">
        <f>STDEV(A16,A17:A18)</f>
        <v>3.0550504633038931</v>
      </c>
      <c r="B19" s="17">
        <f>STDEV(B16,B17:B18)</f>
        <v>3.214550253664318</v>
      </c>
      <c r="C19" s="17" t="e">
        <f>STDEV(C16,C17:C18)</f>
        <v>#DIV/0!</v>
      </c>
      <c r="D19" s="16" t="s">
        <v>18</v>
      </c>
      <c r="E19" s="17">
        <f>STDEV(E16,E17:E18)</f>
        <v>7.6376261582597333</v>
      </c>
      <c r="F19" s="17">
        <f>STDEV(F16,F17:F18)</f>
        <v>38.188130791298668</v>
      </c>
      <c r="G19" s="17" t="e">
        <f>STDEV(G16,G17:G18)</f>
        <v>#DIV/0!</v>
      </c>
      <c r="H19" s="16" t="s">
        <v>18</v>
      </c>
    </row>
    <row r="20" spans="1:8" x14ac:dyDescent="0.2">
      <c r="A20" s="17"/>
      <c r="B20" s="17"/>
      <c r="C20" s="17"/>
      <c r="D20" s="16"/>
      <c r="E20" s="17"/>
      <c r="F20" s="17"/>
      <c r="G20" s="17"/>
      <c r="H20" s="4"/>
    </row>
    <row r="21" spans="1:8" x14ac:dyDescent="0.2">
      <c r="A21" s="18" t="s">
        <v>49</v>
      </c>
      <c r="B21" s="19"/>
      <c r="C21" s="19"/>
      <c r="D21" s="19"/>
      <c r="E21" s="19"/>
      <c r="F21" s="19"/>
      <c r="G21" s="19"/>
      <c r="H21" s="19"/>
    </row>
    <row r="22" spans="1:8" x14ac:dyDescent="0.2">
      <c r="A22" s="13" t="s">
        <v>39</v>
      </c>
      <c r="E22" s="13" t="s">
        <v>40</v>
      </c>
      <c r="F22" s="13"/>
    </row>
    <row r="23" spans="1:8" x14ac:dyDescent="0.2">
      <c r="A23" s="14" t="s">
        <v>41</v>
      </c>
      <c r="D23" s="1"/>
      <c r="E23" s="14" t="s">
        <v>41</v>
      </c>
      <c r="F23" s="14"/>
    </row>
    <row r="24" spans="1:8" x14ac:dyDescent="0.2">
      <c r="A24" s="5" t="s">
        <v>42</v>
      </c>
      <c r="B24" s="6"/>
      <c r="C24" s="5"/>
      <c r="D24" s="6"/>
      <c r="E24" s="5" t="s">
        <v>42</v>
      </c>
      <c r="F24" s="6"/>
      <c r="G24" s="5"/>
      <c r="H24" s="6"/>
    </row>
    <row r="25" spans="1:8" x14ac:dyDescent="0.2">
      <c r="A25" t="s">
        <v>3</v>
      </c>
      <c r="B25" s="1" t="s">
        <v>43</v>
      </c>
      <c r="C25" s="1" t="s">
        <v>44</v>
      </c>
      <c r="D25" s="1"/>
      <c r="E25" t="s">
        <v>3</v>
      </c>
      <c r="F25" s="1" t="s">
        <v>43</v>
      </c>
      <c r="G25" s="1" t="s">
        <v>44</v>
      </c>
      <c r="H25" s="1"/>
    </row>
    <row r="26" spans="1:8" x14ac:dyDescent="0.2">
      <c r="A26" s="15">
        <f t="shared" ref="A26:C26" si="4">AVERAGE(A27,A28,A29)</f>
        <v>7.333333333333333</v>
      </c>
      <c r="B26" s="15">
        <f t="shared" si="4"/>
        <v>8.3333333333333339</v>
      </c>
      <c r="C26" s="15">
        <f t="shared" si="4"/>
        <v>62.666666666666664</v>
      </c>
      <c r="D26" s="1" t="s">
        <v>12</v>
      </c>
      <c r="E26" s="15" t="e">
        <f t="shared" ref="E26:G26" si="5">AVERAGE(E27,E28,E29)</f>
        <v>#DIV/0!</v>
      </c>
      <c r="F26" s="15" t="e">
        <f t="shared" si="5"/>
        <v>#DIV/0!</v>
      </c>
      <c r="G26" s="15">
        <f t="shared" si="5"/>
        <v>14518.333333333334</v>
      </c>
      <c r="H26" s="1" t="s">
        <v>12</v>
      </c>
    </row>
    <row r="27" spans="1:8" x14ac:dyDescent="0.2">
      <c r="A27" s="16">
        <v>7</v>
      </c>
      <c r="B27" s="16">
        <v>10</v>
      </c>
      <c r="C27" s="16">
        <v>67</v>
      </c>
      <c r="D27" s="15" t="s">
        <v>45</v>
      </c>
      <c r="E27" s="16" t="s">
        <v>46</v>
      </c>
      <c r="F27" s="16" t="s">
        <v>46</v>
      </c>
      <c r="G27" s="16">
        <v>16000</v>
      </c>
      <c r="H27" s="15" t="s">
        <v>45</v>
      </c>
    </row>
    <row r="28" spans="1:8" x14ac:dyDescent="0.2">
      <c r="A28" s="15">
        <v>10</v>
      </c>
      <c r="B28" s="15">
        <v>11</v>
      </c>
      <c r="C28" s="15">
        <v>51</v>
      </c>
      <c r="D28" s="15" t="s">
        <v>22</v>
      </c>
      <c r="E28" s="16" t="s">
        <v>46</v>
      </c>
      <c r="F28" s="16" t="s">
        <v>46</v>
      </c>
      <c r="G28" s="15">
        <v>13500</v>
      </c>
      <c r="H28" s="15" t="s">
        <v>22</v>
      </c>
    </row>
    <row r="29" spans="1:8" x14ac:dyDescent="0.2">
      <c r="A29" s="15">
        <v>5</v>
      </c>
      <c r="B29" s="15">
        <v>4</v>
      </c>
      <c r="C29" s="15">
        <v>70</v>
      </c>
      <c r="D29" s="16" t="s">
        <v>23</v>
      </c>
      <c r="E29" s="16" t="s">
        <v>46</v>
      </c>
      <c r="F29" s="16" t="s">
        <v>46</v>
      </c>
      <c r="G29" s="15">
        <v>14055</v>
      </c>
      <c r="H29" s="16" t="s">
        <v>23</v>
      </c>
    </row>
    <row r="30" spans="1:8" x14ac:dyDescent="0.2">
      <c r="A30" s="15">
        <f>STDEV(A27,A28:A29)</f>
        <v>2.5166114784235822</v>
      </c>
      <c r="B30" s="15">
        <f>STDEV(B27,B28:B29)</f>
        <v>3.785938897200182</v>
      </c>
      <c r="C30" s="15">
        <f>STDEV(C27,C28:C29)</f>
        <v>10.214368964029694</v>
      </c>
      <c r="D30" s="16" t="s">
        <v>18</v>
      </c>
      <c r="E30" s="15" t="e">
        <f>STDEV(E27,E28:E29)</f>
        <v>#DIV/0!</v>
      </c>
      <c r="F30" s="15" t="e">
        <f>STDEV(F27,F28:F29)</f>
        <v>#DIV/0!</v>
      </c>
      <c r="G30" s="15">
        <f>STDEV(G27,G28:G29)</f>
        <v>1312.8245630446336</v>
      </c>
      <c r="H30" s="16" t="s">
        <v>18</v>
      </c>
    </row>
    <row r="31" spans="1:8" x14ac:dyDescent="0.2">
      <c r="A31" s="14" t="s">
        <v>47</v>
      </c>
      <c r="D31" s="1"/>
      <c r="E31" s="14" t="s">
        <v>47</v>
      </c>
      <c r="F31" s="14"/>
    </row>
    <row r="32" spans="1:8" x14ac:dyDescent="0.2">
      <c r="A32" s="5" t="s">
        <v>50</v>
      </c>
      <c r="B32" s="6"/>
      <c r="C32" s="5"/>
      <c r="D32" s="6"/>
      <c r="E32" s="5" t="s">
        <v>50</v>
      </c>
      <c r="F32" s="6"/>
      <c r="G32" s="5"/>
      <c r="H32" s="6"/>
    </row>
    <row r="33" spans="1:8" x14ac:dyDescent="0.2">
      <c r="A33" t="s">
        <v>3</v>
      </c>
      <c r="B33" s="1" t="s">
        <v>43</v>
      </c>
      <c r="C33" s="1" t="s">
        <v>44</v>
      </c>
      <c r="D33" s="1"/>
      <c r="E33" t="s">
        <v>3</v>
      </c>
      <c r="F33" s="1" t="s">
        <v>43</v>
      </c>
      <c r="G33" s="1" t="s">
        <v>44</v>
      </c>
      <c r="H33" s="1"/>
    </row>
    <row r="34" spans="1:8" x14ac:dyDescent="0.2">
      <c r="A34" s="15">
        <f t="shared" ref="A34:C34" si="6">AVERAGE(A35,A36,A37)</f>
        <v>9.6666666666666661</v>
      </c>
      <c r="B34" s="15">
        <f t="shared" si="6"/>
        <v>9.3333333333333339</v>
      </c>
      <c r="C34" s="15">
        <f t="shared" si="6"/>
        <v>94</v>
      </c>
      <c r="D34" s="1" t="s">
        <v>12</v>
      </c>
      <c r="E34" s="15" t="e">
        <f t="shared" ref="E34:G34" si="7">AVERAGE(E35,E36,E37)</f>
        <v>#DIV/0!</v>
      </c>
      <c r="F34" s="15" t="e">
        <f t="shared" si="7"/>
        <v>#DIV/0!</v>
      </c>
      <c r="G34" s="15">
        <f t="shared" si="7"/>
        <v>6405</v>
      </c>
      <c r="H34" s="1" t="s">
        <v>12</v>
      </c>
    </row>
    <row r="35" spans="1:8" x14ac:dyDescent="0.2">
      <c r="A35" s="20">
        <v>8</v>
      </c>
      <c r="B35" s="20">
        <v>9</v>
      </c>
      <c r="C35" s="20">
        <v>89</v>
      </c>
      <c r="D35" s="15" t="s">
        <v>45</v>
      </c>
      <c r="E35" s="16" t="s">
        <v>46</v>
      </c>
      <c r="F35" s="16" t="s">
        <v>46</v>
      </c>
      <c r="G35" s="20">
        <v>7500</v>
      </c>
      <c r="H35" s="15" t="s">
        <v>45</v>
      </c>
    </row>
    <row r="36" spans="1:8" x14ac:dyDescent="0.2">
      <c r="A36" s="17">
        <v>11</v>
      </c>
      <c r="B36" s="17">
        <v>12</v>
      </c>
      <c r="C36" s="17">
        <v>95</v>
      </c>
      <c r="D36" s="15" t="s">
        <v>22</v>
      </c>
      <c r="E36" s="16" t="s">
        <v>46</v>
      </c>
      <c r="F36" s="16" t="s">
        <v>46</v>
      </c>
      <c r="G36" s="17">
        <v>5865</v>
      </c>
      <c r="H36" s="15" t="s">
        <v>22</v>
      </c>
    </row>
    <row r="37" spans="1:8" x14ac:dyDescent="0.2">
      <c r="A37" s="17">
        <v>10</v>
      </c>
      <c r="B37" s="17">
        <v>7</v>
      </c>
      <c r="C37" s="17">
        <v>98</v>
      </c>
      <c r="D37" s="16" t="s">
        <v>23</v>
      </c>
      <c r="E37" s="16" t="s">
        <v>46</v>
      </c>
      <c r="F37" s="16" t="s">
        <v>46</v>
      </c>
      <c r="G37" s="17">
        <v>5850</v>
      </c>
      <c r="H37" s="16" t="s">
        <v>23</v>
      </c>
    </row>
    <row r="38" spans="1:8" x14ac:dyDescent="0.2">
      <c r="A38" s="17">
        <f>STDEV(A35,A36:A37)</f>
        <v>1.5275252316519499</v>
      </c>
      <c r="B38" s="17">
        <f>STDEV(B35,B36:B37)</f>
        <v>2.5166114784235849</v>
      </c>
      <c r="C38" s="17">
        <f>STDEV(C35,C36:C37)</f>
        <v>4.5825756949558398</v>
      </c>
      <c r="D38" s="16" t="s">
        <v>18</v>
      </c>
      <c r="E38" s="17" t="e">
        <f>STDEV(E35,E36:E37)</f>
        <v>#DIV/0!</v>
      </c>
      <c r="F38" s="17" t="e">
        <f>STDEV(F35,F36:F37)</f>
        <v>#DIV/0!</v>
      </c>
      <c r="G38" s="17">
        <f>STDEV(G35,G36:G37)</f>
        <v>948.32747508442458</v>
      </c>
      <c r="H38" s="16" t="s">
        <v>18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zoomScale="110" zoomScaleNormal="110" workbookViewId="0">
      <selection activeCell="D27" sqref="D27"/>
    </sheetView>
  </sheetViews>
  <sheetFormatPr baseColWidth="10" defaultRowHeight="12.75" x14ac:dyDescent="0.2"/>
  <sheetData>
    <row r="1" spans="1:11" x14ac:dyDescent="0.2">
      <c r="A1" s="1" t="s">
        <v>15</v>
      </c>
      <c r="B1" s="1"/>
    </row>
    <row r="2" spans="1:11" s="6" customFormat="1" x14ac:dyDescent="0.2">
      <c r="A2" s="5" t="s">
        <v>13</v>
      </c>
      <c r="C2" s="5" t="s">
        <v>14</v>
      </c>
      <c r="D2" s="5"/>
      <c r="F2" s="5"/>
    </row>
    <row r="3" spans="1:11" x14ac:dyDescent="0.2">
      <c r="A3" s="1" t="s">
        <v>2</v>
      </c>
      <c r="B3" t="s">
        <v>4</v>
      </c>
      <c r="C3" t="s">
        <v>3</v>
      </c>
      <c r="D3" s="1" t="s">
        <v>10</v>
      </c>
      <c r="E3" s="1" t="s">
        <v>11</v>
      </c>
      <c r="F3" s="1"/>
      <c r="G3" s="1"/>
      <c r="H3" s="1"/>
      <c r="I3" s="1"/>
      <c r="K3" s="1"/>
    </row>
    <row r="4" spans="1:11" x14ac:dyDescent="0.2">
      <c r="A4" s="4">
        <f>AVERAGE(A5,A16)</f>
        <v>0.13250000000000001</v>
      </c>
      <c r="B4" s="4">
        <f>AVERAGE(B5,B16)</f>
        <v>0.88300000000000001</v>
      </c>
      <c r="C4" s="4">
        <f>AVERAGE(C5,C16)</f>
        <v>0.54800000000000004</v>
      </c>
      <c r="D4" s="4">
        <f>AVERAGE(D5,D16)</f>
        <v>0.45800000000000002</v>
      </c>
      <c r="E4" s="4">
        <f>AVERAGE(E5,E16)</f>
        <v>0.22799999999999998</v>
      </c>
      <c r="F4" s="1" t="s">
        <v>12</v>
      </c>
      <c r="G4" s="1"/>
      <c r="H4" s="1"/>
      <c r="I4" s="1"/>
      <c r="K4" s="1"/>
    </row>
    <row r="5" spans="1:11" x14ac:dyDescent="0.2">
      <c r="A5" s="3">
        <v>0.13</v>
      </c>
      <c r="B5" s="3">
        <v>0.98099999999999998</v>
      </c>
      <c r="C5" s="3">
        <v>0.46300000000000002</v>
      </c>
      <c r="D5" s="3">
        <v>0.52500000000000002</v>
      </c>
      <c r="E5" s="3">
        <v>0.245</v>
      </c>
      <c r="F5" s="3" t="s">
        <v>0</v>
      </c>
      <c r="G5" s="3" t="s">
        <v>5</v>
      </c>
      <c r="H5" s="3"/>
      <c r="J5" s="1"/>
    </row>
    <row r="6" spans="1:11" x14ac:dyDescent="0.2">
      <c r="A6" s="4">
        <v>0.125</v>
      </c>
      <c r="B6" s="3">
        <v>0.76300000000000001</v>
      </c>
      <c r="C6" s="3">
        <v>0.65800000000000003</v>
      </c>
      <c r="D6" s="3">
        <v>0.46100000000000002</v>
      </c>
      <c r="E6" s="3">
        <v>0.19500000000000001</v>
      </c>
      <c r="F6" s="3" t="s">
        <v>1</v>
      </c>
      <c r="G6" s="3"/>
      <c r="H6" s="3"/>
      <c r="I6" s="1"/>
      <c r="J6" s="1"/>
    </row>
    <row r="7" spans="1:11" x14ac:dyDescent="0.2">
      <c r="A7" s="3">
        <v>0.15</v>
      </c>
      <c r="B7" s="3">
        <v>0.86499999999999999</v>
      </c>
      <c r="C7" s="3">
        <v>0.52100000000000002</v>
      </c>
      <c r="D7" s="3">
        <v>0.32300000000000001</v>
      </c>
      <c r="E7" s="3">
        <v>0.215</v>
      </c>
      <c r="F7" s="3" t="s">
        <v>0</v>
      </c>
      <c r="G7" t="s">
        <v>6</v>
      </c>
      <c r="J7" s="1"/>
    </row>
    <row r="8" spans="1:11" x14ac:dyDescent="0.2">
      <c r="A8" s="4">
        <v>0.115</v>
      </c>
      <c r="B8" s="3">
        <v>1.105</v>
      </c>
      <c r="C8" s="3">
        <v>0.36499999999999999</v>
      </c>
      <c r="D8" s="3">
        <v>0.502</v>
      </c>
      <c r="E8" s="3">
        <v>0.29499999999999998</v>
      </c>
      <c r="F8" s="3" t="s">
        <v>1</v>
      </c>
    </row>
    <row r="9" spans="1:11" x14ac:dyDescent="0.2">
      <c r="A9" s="3">
        <v>0.13500000000000001</v>
      </c>
      <c r="B9" s="3">
        <v>0.95</v>
      </c>
      <c r="C9" s="3">
        <v>0.63500000000000001</v>
      </c>
      <c r="D9" s="3">
        <v>0.61099999999999999</v>
      </c>
      <c r="E9" s="3">
        <v>0.15</v>
      </c>
      <c r="F9" s="3" t="s">
        <v>0</v>
      </c>
      <c r="G9" t="s">
        <v>7</v>
      </c>
    </row>
    <row r="10" spans="1:11" x14ac:dyDescent="0.2">
      <c r="A10" s="4">
        <v>0.14499999999999999</v>
      </c>
      <c r="B10" s="3">
        <v>0.90500000000000003</v>
      </c>
      <c r="C10" s="3">
        <v>0.442</v>
      </c>
      <c r="D10" s="3">
        <v>0.39500000000000002</v>
      </c>
      <c r="E10" s="3">
        <v>0.19500000000000001</v>
      </c>
      <c r="F10" s="3" t="s">
        <v>1</v>
      </c>
    </row>
    <row r="11" spans="1:11" x14ac:dyDescent="0.2">
      <c r="A11" s="3">
        <v>0.21</v>
      </c>
      <c r="B11" s="3">
        <v>1.01</v>
      </c>
      <c r="C11" s="3">
        <v>0.46300000000000002</v>
      </c>
      <c r="D11" s="3">
        <v>0.52500000000000002</v>
      </c>
      <c r="E11" s="3">
        <v>0.24099999999999999</v>
      </c>
      <c r="F11" s="3" t="s">
        <v>0</v>
      </c>
      <c r="G11" t="s">
        <v>16</v>
      </c>
    </row>
    <row r="12" spans="1:11" x14ac:dyDescent="0.2">
      <c r="A12" s="4">
        <v>0.17499999999999999</v>
      </c>
      <c r="B12" s="3">
        <v>1.1200000000000001</v>
      </c>
      <c r="C12" s="3">
        <v>0.53300000000000003</v>
      </c>
      <c r="D12" s="3">
        <v>0.46100000000000002</v>
      </c>
      <c r="E12" s="3">
        <v>0.155</v>
      </c>
      <c r="F12" s="3" t="s">
        <v>1</v>
      </c>
    </row>
    <row r="13" spans="1:11" x14ac:dyDescent="0.2">
      <c r="A13" s="3">
        <v>0.14000000000000001</v>
      </c>
      <c r="B13" s="3">
        <v>0.874</v>
      </c>
      <c r="C13" s="3">
        <v>0.51400000000000001</v>
      </c>
      <c r="D13" s="3">
        <v>0.53700000000000003</v>
      </c>
      <c r="E13" s="3">
        <v>0.25700000000000001</v>
      </c>
      <c r="F13" s="3" t="s">
        <v>0</v>
      </c>
      <c r="G13" t="s">
        <v>8</v>
      </c>
    </row>
    <row r="14" spans="1:11" x14ac:dyDescent="0.2">
      <c r="A14" s="4">
        <v>0.125</v>
      </c>
      <c r="B14" s="3">
        <v>0.76300000000000001</v>
      </c>
      <c r="C14" s="3">
        <v>0.65800000000000003</v>
      </c>
      <c r="D14" s="3">
        <v>0.43099999999999999</v>
      </c>
      <c r="E14" s="3">
        <v>0.17499999999999999</v>
      </c>
      <c r="F14" s="3" t="s">
        <v>1</v>
      </c>
    </row>
    <row r="15" spans="1:11" x14ac:dyDescent="0.2">
      <c r="A15" s="3">
        <v>0.16</v>
      </c>
      <c r="B15" s="3">
        <v>0.75</v>
      </c>
      <c r="C15" s="3">
        <v>0.58499999999999996</v>
      </c>
      <c r="D15" s="3">
        <v>0.32500000000000001</v>
      </c>
      <c r="E15" s="3">
        <v>0.14499999999999999</v>
      </c>
      <c r="F15" s="3" t="s">
        <v>0</v>
      </c>
      <c r="G15" t="s">
        <v>9</v>
      </c>
    </row>
    <row r="16" spans="1:11" x14ac:dyDescent="0.2">
      <c r="A16" s="4">
        <v>0.13500000000000001</v>
      </c>
      <c r="B16" s="3">
        <v>0.78500000000000003</v>
      </c>
      <c r="C16" s="3">
        <v>0.63300000000000001</v>
      </c>
      <c r="D16" s="3">
        <v>0.39100000000000001</v>
      </c>
      <c r="E16" s="3">
        <v>0.21099999999999999</v>
      </c>
      <c r="F16" s="3" t="s">
        <v>1</v>
      </c>
    </row>
    <row r="18" spans="1:7" s="7" customFormat="1" x14ac:dyDescent="0.2">
      <c r="A18" s="7">
        <f>STDEV(A5:A16)</f>
        <v>2.6151510762315706E-2</v>
      </c>
      <c r="B18" s="7">
        <f>STDEV(B5:B16)</f>
        <v>0.13015896458026296</v>
      </c>
      <c r="C18" s="7">
        <f>STDEV(C5:C16)</f>
        <v>9.5684931209705268E-2</v>
      </c>
      <c r="D18" s="7">
        <f>STDEV(D5:D16)</f>
        <v>8.8253895098176438E-2</v>
      </c>
      <c r="E18" s="7">
        <f>STDEV(E5:E16)</f>
        <v>4.674001270730261E-2</v>
      </c>
      <c r="G18" s="7" t="s">
        <v>18</v>
      </c>
    </row>
  </sheetData>
  <pageMargins left="0.7" right="0.7" top="0.75" bottom="0.75" header="0.3" footer="0.3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Compl-Mac</vt:lpstr>
      <vt:lpstr>Compl+Mac</vt:lpstr>
      <vt:lpstr>Mac+RN6</vt:lpstr>
      <vt:lpstr>TNF</vt:lpstr>
    </vt:vector>
  </TitlesOfParts>
  <Company>CIRAD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CIRAD</dc:creator>
  <cp:lastModifiedBy>TOTTE</cp:lastModifiedBy>
  <cp:lastPrinted>2014-03-14T12:26:37Z</cp:lastPrinted>
  <dcterms:created xsi:type="dcterms:W3CDTF">2005-03-18T10:59:57Z</dcterms:created>
  <dcterms:modified xsi:type="dcterms:W3CDTF">2022-12-15T14:03:28Z</dcterms:modified>
</cp:coreProperties>
</file>