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Papers\Raman paper\Publication_April2020\Data Folders\Supplementary figures\SF8\"/>
    </mc:Choice>
  </mc:AlternateContent>
  <xr:revisionPtr revIDLastSave="0" documentId="13_ncr:1_{81F03C07-63B9-4BE0-B8A4-E6DD687C41F9}" xr6:coauthVersionLast="47" xr6:coauthVersionMax="47" xr10:uidLastSave="{00000000-0000-0000-0000-000000000000}"/>
  <bookViews>
    <workbookView xWindow="390" yWindow="390" windowWidth="18510" windowHeight="15600" xr2:uid="{6482980F-FFFD-453D-835B-869FDEE4189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N8" i="1"/>
  <c r="N9" i="1"/>
  <c r="N7" i="1"/>
  <c r="N6" i="1"/>
  <c r="N5" i="1"/>
  <c r="N4" i="1"/>
  <c r="N3" i="1"/>
  <c r="P4" i="1" l="1"/>
  <c r="O5" i="1"/>
  <c r="P7" i="1"/>
  <c r="O9" i="1"/>
  <c r="P3" i="1"/>
  <c r="P2" i="1"/>
  <c r="P6" i="1"/>
  <c r="O3" i="1"/>
  <c r="P8" i="1"/>
  <c r="P5" i="1"/>
  <c r="P9" i="1"/>
  <c r="O2" i="1"/>
  <c r="O4" i="1"/>
  <c r="O6" i="1"/>
  <c r="O8" i="1"/>
  <c r="O7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B3" i="1" l="1"/>
  <c r="D7" i="1"/>
  <c r="C5" i="1"/>
  <c r="D8" i="1"/>
  <c r="C7" i="1"/>
  <c r="B2" i="1"/>
  <c r="B9" i="1"/>
  <c r="D5" i="1"/>
  <c r="C6" i="1"/>
  <c r="D6" i="1"/>
  <c r="D4" i="1"/>
  <c r="B7" i="1"/>
  <c r="D10" i="1"/>
  <c r="B5" i="1"/>
  <c r="B8" i="1"/>
  <c r="B10" i="1"/>
  <c r="B6" i="1"/>
  <c r="B4" i="1"/>
  <c r="D9" i="1"/>
  <c r="D2" i="1"/>
  <c r="D3" i="1"/>
  <c r="E2" i="1" l="1"/>
  <c r="E8" i="1"/>
  <c r="E5" i="1"/>
</calcChain>
</file>

<file path=xl/sharedStrings.xml><?xml version="1.0" encoding="utf-8"?>
<sst xmlns="http://schemas.openxmlformats.org/spreadsheetml/2006/main" count="343" uniqueCount="165">
  <si>
    <t>Z-Ave</t>
  </si>
  <si>
    <t>stdev</t>
  </si>
  <si>
    <t>PdI</t>
  </si>
  <si>
    <t>average</t>
  </si>
  <si>
    <t>Used in ESI Fig8A</t>
  </si>
  <si>
    <t>Sample</t>
  </si>
  <si>
    <t>DOPC</t>
  </si>
  <si>
    <t>DOPA</t>
  </si>
  <si>
    <t>S4 +PLD</t>
  </si>
  <si>
    <t>S5 +PLD</t>
  </si>
  <si>
    <t>S6 +PLD</t>
  </si>
  <si>
    <t>S4 -PLD</t>
  </si>
  <si>
    <t>y</t>
  </si>
  <si>
    <t>S5 -PLD</t>
  </si>
  <si>
    <t>S6 -PLD</t>
  </si>
  <si>
    <t>S4 +bPLD</t>
  </si>
  <si>
    <t>S5 +bPLD</t>
  </si>
  <si>
    <t>S6 +bPLD</t>
  </si>
  <si>
    <t>Type</t>
  </si>
  <si>
    <t>Sample Name</t>
  </si>
  <si>
    <t>S/W Version</t>
  </si>
  <si>
    <t>Serial Number</t>
  </si>
  <si>
    <t>Measurement Date and Time</t>
  </si>
  <si>
    <t>Attenuation Factor</t>
  </si>
  <si>
    <t>Attenuator</t>
  </si>
  <si>
    <t>Z-Average (d.nm)</t>
  </si>
  <si>
    <t>Size</t>
  </si>
  <si>
    <t>Blank-PLD_PBS_25oC 1</t>
  </si>
  <si>
    <t>MAL1059744</t>
  </si>
  <si>
    <t>den 20 september 2018 22:10:03</t>
  </si>
  <si>
    <t>1,00</t>
  </si>
  <si>
    <t>Blank-PLD_PBS_25oC 2</t>
  </si>
  <si>
    <t>den 20 september 2018 22:15:18</t>
  </si>
  <si>
    <t>Blank-PLD_PBS_25oC 3</t>
  </si>
  <si>
    <t>den 20 september 2018 22:20:33</t>
  </si>
  <si>
    <t>S4-PLD_PBS_25oC 1</t>
  </si>
  <si>
    <t>den 20 september 2018 22:31:33</t>
  </si>
  <si>
    <t>0,281</t>
  </si>
  <si>
    <t>S4-PLD_PBS_25oC 2</t>
  </si>
  <si>
    <t>den 20 september 2018 22:33:36</t>
  </si>
  <si>
    <t>S4-PLD_PBS_25oC 3</t>
  </si>
  <si>
    <t>den 20 september 2018 22:35:38</t>
  </si>
  <si>
    <t>S5-PLD_PBS_25oC 1</t>
  </si>
  <si>
    <t>den 20 september 2018 22:41:26</t>
  </si>
  <si>
    <t>0,111</t>
  </si>
  <si>
    <t>S5-PLD_PBS_25oC 2</t>
  </si>
  <si>
    <t>den 20 september 2018 22:43:28</t>
  </si>
  <si>
    <t>S5-PLD_PBS_25oC 3</t>
  </si>
  <si>
    <t>den 20 september 2018 22:45:30</t>
  </si>
  <si>
    <t>S6-PLD_PBS_25oC 1</t>
  </si>
  <si>
    <t>den 20 september 2018 22:52:55</t>
  </si>
  <si>
    <t>S6-PLD_PBS_25oC 2</t>
  </si>
  <si>
    <t>den 20 september 2018 22:55:08</t>
  </si>
  <si>
    <t>S6-PLD_PBS_25oC 3</t>
  </si>
  <si>
    <t>den 20 september 2018 22:57:20</t>
  </si>
  <si>
    <t>S4+PLD_PBS_25oC 1</t>
  </si>
  <si>
    <t>den 20 september 2018 23:04:12</t>
  </si>
  <si>
    <t>S4+PLD_PBS_25oC 2</t>
  </si>
  <si>
    <t>den 20 september 2018 23:06:35</t>
  </si>
  <si>
    <t>S4+PLD_PBS_25oC 3</t>
  </si>
  <si>
    <t>den 20 september 2018 23:08:58</t>
  </si>
  <si>
    <t>S5+PLD_PBS_25oC 1</t>
  </si>
  <si>
    <t>den 20 september 2018 23:15:23</t>
  </si>
  <si>
    <t>S5+PLD_PBS_25oC 2</t>
  </si>
  <si>
    <t>den 20 september 2018 23:17:26</t>
  </si>
  <si>
    <t>S5+PLD_PBS_25oC 3</t>
  </si>
  <si>
    <t>den 20 september 2018 23:19:28</t>
  </si>
  <si>
    <t>S6+PLD_PBS_25oC 1</t>
  </si>
  <si>
    <t>den 20 september 2018 23:27:40</t>
  </si>
  <si>
    <t>S6+PLD_PBS_25oC 2</t>
  </si>
  <si>
    <t>den 20 september 2018 23:29:52</t>
  </si>
  <si>
    <t>S6+PLD_PBS_25oC 3</t>
  </si>
  <si>
    <t>den 20 september 2018 23:32:05</t>
  </si>
  <si>
    <t>S4+bPLD_PBS_h15_25oC 1</t>
  </si>
  <si>
    <t>den 21 september 2018 05:22:30</t>
  </si>
  <si>
    <t>S4+bPLD_PBS_h15_25oC 2</t>
  </si>
  <si>
    <t>den 21 september 2018 05:24:42</t>
  </si>
  <si>
    <t>S4+bPLD_PBS_h15_25oC 3</t>
  </si>
  <si>
    <t>den 21 september 2018 05:26:55</t>
  </si>
  <si>
    <t>S5+bPLD_PBS_h15_25oC 1</t>
  </si>
  <si>
    <t>den 21 september 2018 05:33:20</t>
  </si>
  <si>
    <t>S5+bPLD_PBS_h15_25oC 2</t>
  </si>
  <si>
    <t>den 21 september 2018 05:35:33</t>
  </si>
  <si>
    <t>S5+bPLD_PBS_h15_25oC 3</t>
  </si>
  <si>
    <t>den 21 september 2018 05:37:45</t>
  </si>
  <si>
    <t>S6+bPLD_PBS_h15_25oC 1</t>
  </si>
  <si>
    <t>den 21 september 2018 05:43:57</t>
  </si>
  <si>
    <t>0,0440</t>
  </si>
  <si>
    <t>S6+bPLD_PBS_h15_25oC 2</t>
  </si>
  <si>
    <t>den 21 september 2018 05:46:30</t>
  </si>
  <si>
    <t>S6+bPLD_PBS_h15_25oC 3</t>
  </si>
  <si>
    <t>den 21 september 2018 05:49:03</t>
  </si>
  <si>
    <t>23_138mM_NaCl-dilGibco 1</t>
  </si>
  <si>
    <t>den 21 september 2018 11:01:36</t>
  </si>
  <si>
    <t>0,151</t>
  </si>
  <si>
    <t>23_138mM_NaCl-dilGibco 2</t>
  </si>
  <si>
    <t>den 21 september 2018 11:03:58</t>
  </si>
  <si>
    <t>0,126</t>
  </si>
  <si>
    <t>23_138mM_NaCl-dilGibco 3</t>
  </si>
  <si>
    <t>den 21 september 2018 11:06:21</t>
  </si>
  <si>
    <t>0,148</t>
  </si>
  <si>
    <t>29_138mM_NaCl-dilGibco 1</t>
  </si>
  <si>
    <t>den 21 september 2018 11:09:15</t>
  </si>
  <si>
    <t>0,146</t>
  </si>
  <si>
    <t>29_138mM_NaCl-dilGibco 2</t>
  </si>
  <si>
    <t>den 21 september 2018 11:11:37</t>
  </si>
  <si>
    <t>0,137</t>
  </si>
  <si>
    <t>29_138mM_NaCl-dilGibco 3</t>
  </si>
  <si>
    <t>den 21 september 2018 11:14:00</t>
  </si>
  <si>
    <t>30_138mM_NaCl-dilGibco 1</t>
  </si>
  <si>
    <t>den 21 september 2018 11:16:35</t>
  </si>
  <si>
    <t>0,123</t>
  </si>
  <si>
    <t>30_138mM_NaCl-dilGibco 2</t>
  </si>
  <si>
    <t>den 21 september 2018 11:18:47</t>
  </si>
  <si>
    <t>0,144</t>
  </si>
  <si>
    <t>30_138mM_NaCl-dilGibco 3</t>
  </si>
  <si>
    <t>den 21 september 2018 11:21:00</t>
  </si>
  <si>
    <t>0,117</t>
  </si>
  <si>
    <t>31_138mM_NaCl-dilGibco 1</t>
  </si>
  <si>
    <t>den 21 september 2018 11:23:36</t>
  </si>
  <si>
    <t>0,134</t>
  </si>
  <si>
    <t>31_138mM_NaCl-dilGibco 2</t>
  </si>
  <si>
    <t>den 21 september 2018 11:25:49</t>
  </si>
  <si>
    <t>0,154</t>
  </si>
  <si>
    <t>31_138mM_NaCl-dilGibco 3</t>
  </si>
  <si>
    <t>den 21 september 2018 11:28:01</t>
  </si>
  <si>
    <t>0,141</t>
  </si>
  <si>
    <t>32_138mM_NaCl-dilGibco 1</t>
  </si>
  <si>
    <t>den 21 september 2018 11:30:40</t>
  </si>
  <si>
    <t>32_138mM_NaCl-dilGibco 2</t>
  </si>
  <si>
    <t>den 21 september 2018 11:32:52</t>
  </si>
  <si>
    <t>0,140</t>
  </si>
  <si>
    <t>32_138mM_NaCl-dilGibco 3</t>
  </si>
  <si>
    <t>den 21 september 2018 11:35:04</t>
  </si>
  <si>
    <t>0,160</t>
  </si>
  <si>
    <t>33_138mM_NaCl-dilGibco 1</t>
  </si>
  <si>
    <t>den 21 september 2018 11:37:41</t>
  </si>
  <si>
    <t>0,149</t>
  </si>
  <si>
    <t>33_138mM_NaCl-dilGibco 2</t>
  </si>
  <si>
    <t>den 21 september 2018 11:39:53</t>
  </si>
  <si>
    <t>0,114</t>
  </si>
  <si>
    <t>33_138mM_NaCl-dilGibco 3</t>
  </si>
  <si>
    <t>den 21 september 2018 11:42:06</t>
  </si>
  <si>
    <t>34_200mM_NaCl-dilGibco 1</t>
  </si>
  <si>
    <t>den 21 september 2018 11:44:41</t>
  </si>
  <si>
    <t>0,125</t>
  </si>
  <si>
    <t>34_200mM_NaCl-dilGibco 2</t>
  </si>
  <si>
    <t>den 21 september 2018 11:46:53</t>
  </si>
  <si>
    <t>0,131</t>
  </si>
  <si>
    <t>34_200mM_NaCl-dilGibco 3</t>
  </si>
  <si>
    <t>den 21 september 2018 11:49:06</t>
  </si>
  <si>
    <t>34_138mM_NaCl-dilGibco 1</t>
  </si>
  <si>
    <t>den 21 september 2018 11:51:48</t>
  </si>
  <si>
    <t>0,133</t>
  </si>
  <si>
    <t>34_138mM_NaCl-dilGibco 2</t>
  </si>
  <si>
    <t>den 21 september 2018 11:54:00</t>
  </si>
  <si>
    <t>34_138mM_NaCl-dilGibco 3</t>
  </si>
  <si>
    <t>den 21 september 2018 11:56:13</t>
  </si>
  <si>
    <t>0,138</t>
  </si>
  <si>
    <t>35_138mM_NaCl-dilGibco 1</t>
  </si>
  <si>
    <t>den 21 september 2018 12:25:24</t>
  </si>
  <si>
    <t>35_138mM_NaCl-dilGibco 2</t>
  </si>
  <si>
    <t>den 21 september 2018 12:27:36</t>
  </si>
  <si>
    <t>35_138mM_NaCl-dilGibco 3</t>
  </si>
  <si>
    <t>den 21 september 2018 12:29:48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</si>
</sst>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A67B-4CD7-4BCC-9625-88FB6FF68B53}">
  <dimension ref="A1:P70"/>
  <sheetViews>
    <sheetView tabSelected="1" workbookViewId="0">
      <selection activeCell="F2" sqref="F2"/>
    </sheetView>
  </sheetViews>
  <sheetFormatPr defaultRowHeight="15"/>
  <cols>
    <col min="2" max="2" width="24.85546875" customWidth="1"/>
    <col min="6" max="6" width="17.85546875" bestFit="1" customWidth="1"/>
  </cols>
  <sheetData>
    <row r="1" spans="1:16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L1" s="3" t="s">
        <v>5</v>
      </c>
      <c r="M1" s="3" t="s">
        <v>6</v>
      </c>
      <c r="N1" s="3" t="s">
        <v>7</v>
      </c>
      <c r="O1" s="3" t="s">
        <v>0</v>
      </c>
      <c r="P1" s="3" t="s">
        <v>1</v>
      </c>
    </row>
    <row r="2" spans="1:16">
      <c r="A2" s="4" t="s">
        <v>8</v>
      </c>
      <c r="B2" s="4">
        <f>AVERAGE(I25:I27)</f>
        <v>174.13333333333333</v>
      </c>
      <c r="C2" s="4"/>
      <c r="D2" s="4">
        <f>AVERAGE(H25:H27)</f>
        <v>0.14066666666666669</v>
      </c>
      <c r="E2" s="4">
        <f>AVERAGE(B2:B4)</f>
        <v>177.42222222222222</v>
      </c>
      <c r="L2" s="2">
        <v>29</v>
      </c>
      <c r="M2" s="1">
        <v>0</v>
      </c>
      <c r="N2" s="1">
        <v>15</v>
      </c>
      <c r="O2">
        <f>AVERAGE(I47:I49)</f>
        <v>149.5</v>
      </c>
      <c r="P2">
        <f>STDEV(I47:I49)</f>
        <v>3.1432467291003499</v>
      </c>
    </row>
    <row r="3" spans="1:16">
      <c r="A3" s="4" t="s">
        <v>9</v>
      </c>
      <c r="B3" s="4">
        <f>AVERAGE(I28:I30)</f>
        <v>178.29999999999998</v>
      </c>
      <c r="C3" s="4"/>
      <c r="D3" s="4">
        <f>AVERAGE(H28:H30)</f>
        <v>0.18433333333333335</v>
      </c>
      <c r="E3" s="4"/>
      <c r="L3" s="2">
        <v>30</v>
      </c>
      <c r="M3" s="1">
        <v>1.25</v>
      </c>
      <c r="N3" s="1">
        <f>15-M3</f>
        <v>13.75</v>
      </c>
      <c r="O3">
        <f>AVERAGE(I50:I52)</f>
        <v>150.26666666666665</v>
      </c>
      <c r="P3">
        <f>STDEV(I50:I52)</f>
        <v>1.5307950004273421</v>
      </c>
    </row>
    <row r="4" spans="1:16">
      <c r="A4" s="4" t="s">
        <v>10</v>
      </c>
      <c r="B4" s="4">
        <f>AVERAGE(I31:I33)</f>
        <v>179.83333333333334</v>
      </c>
      <c r="C4" s="4"/>
      <c r="D4" s="4">
        <f>AVERAGE(H31:H33)</f>
        <v>0.17266666666666666</v>
      </c>
      <c r="E4" s="4"/>
      <c r="L4" s="2">
        <v>31</v>
      </c>
      <c r="M4" s="1">
        <v>2.5</v>
      </c>
      <c r="N4" s="1">
        <f t="shared" ref="N4:N7" si="0">15-M4</f>
        <v>12.5</v>
      </c>
      <c r="O4">
        <f>AVERAGE(I53:I55)</f>
        <v>149.63333333333333</v>
      </c>
      <c r="P4">
        <f>STDEV(I53:I55)</f>
        <v>2.7682726262659423</v>
      </c>
    </row>
    <row r="5" spans="1:16">
      <c r="A5" t="s">
        <v>11</v>
      </c>
      <c r="B5">
        <f>AVERAGE(I16:I18)</f>
        <v>194.16666666666666</v>
      </c>
      <c r="C5">
        <f>STDEV(I16:I18)</f>
        <v>1.5821925715074394</v>
      </c>
      <c r="D5">
        <f>AVERAGE(H16:H18)</f>
        <v>0.15433333333333335</v>
      </c>
      <c r="E5" s="4">
        <f>AVERAGE(B5:B7)</f>
        <v>192.15555555555557</v>
      </c>
      <c r="F5" t="s">
        <v>12</v>
      </c>
      <c r="L5" s="2">
        <v>32</v>
      </c>
      <c r="M5" s="1">
        <v>3.75</v>
      </c>
      <c r="N5" s="1">
        <f t="shared" si="0"/>
        <v>11.25</v>
      </c>
      <c r="O5">
        <f>AVERAGE(I56:I58)</f>
        <v>151.56666666666666</v>
      </c>
      <c r="P5">
        <f>STDEV(I56:I58)</f>
        <v>2.6839026311200862</v>
      </c>
    </row>
    <row r="6" spans="1:16">
      <c r="A6" t="s">
        <v>13</v>
      </c>
      <c r="B6">
        <f>AVERAGE(I19:I21)</f>
        <v>191</v>
      </c>
      <c r="C6">
        <f>STDEV(I19:I21)</f>
        <v>1.3892443989449761</v>
      </c>
      <c r="D6">
        <f>AVERAGE(H19:H21)</f>
        <v>0.151</v>
      </c>
      <c r="F6" t="s">
        <v>12</v>
      </c>
      <c r="L6" s="2">
        <v>33</v>
      </c>
      <c r="M6" s="1">
        <v>5</v>
      </c>
      <c r="N6" s="1">
        <f t="shared" si="0"/>
        <v>10</v>
      </c>
      <c r="O6">
        <f>AVERAGE(I59:I61)</f>
        <v>150.03333333333333</v>
      </c>
      <c r="P6">
        <f>STDEV(I59:I61)</f>
        <v>0.6806859285554091</v>
      </c>
    </row>
    <row r="7" spans="1:16">
      <c r="A7" t="s">
        <v>14</v>
      </c>
      <c r="B7">
        <f>AVERAGE(I22:I24)</f>
        <v>191.30000000000004</v>
      </c>
      <c r="C7">
        <f>STDEV(I22:I24)</f>
        <v>3.1764760348537266</v>
      </c>
      <c r="D7">
        <f>AVERAGE(H22:H24)</f>
        <v>0.14300000000000002</v>
      </c>
      <c r="F7" t="s">
        <v>12</v>
      </c>
      <c r="L7" s="2">
        <v>34</v>
      </c>
      <c r="M7" s="1">
        <v>7.5</v>
      </c>
      <c r="N7" s="1">
        <f t="shared" si="0"/>
        <v>7.5</v>
      </c>
      <c r="O7">
        <f>AVERAGE(I65:I67)</f>
        <v>156.13333333333335</v>
      </c>
      <c r="P7">
        <f>STDEV(I65:I67)</f>
        <v>3.9929103838344835</v>
      </c>
    </row>
    <row r="8" spans="1:16">
      <c r="A8" s="4" t="s">
        <v>15</v>
      </c>
      <c r="B8" s="5">
        <f>AVERAGE(I34:I36)</f>
        <v>184.73333333333335</v>
      </c>
      <c r="C8" s="4"/>
      <c r="D8" s="4">
        <f>AVERAGE(H34:H36)</f>
        <v>0.19933333333333333</v>
      </c>
      <c r="E8" s="5">
        <f>AVERAGE(B8:B10)</f>
        <v>180.14444444444447</v>
      </c>
      <c r="F8" s="1"/>
      <c r="L8">
        <v>23</v>
      </c>
      <c r="M8" s="1">
        <v>10</v>
      </c>
      <c r="N8" s="1">
        <f t="shared" ref="N8" si="1">15-M8</f>
        <v>5</v>
      </c>
      <c r="O8">
        <f>AVERAGE(I44:I46)</f>
        <v>158.20000000000002</v>
      </c>
      <c r="P8">
        <f>STDEV(I44:I46)</f>
        <v>2.0074859899884667</v>
      </c>
    </row>
    <row r="9" spans="1:16">
      <c r="A9" s="4" t="s">
        <v>16</v>
      </c>
      <c r="B9" s="5">
        <f>AVERAGE(I37:I39)</f>
        <v>178.83333333333334</v>
      </c>
      <c r="C9" s="4"/>
      <c r="D9" s="4">
        <f>AVERAGE(H37:H39)</f>
        <v>0.15933333333333333</v>
      </c>
      <c r="E9" s="4"/>
      <c r="L9" s="2">
        <v>35</v>
      </c>
      <c r="M9" s="1">
        <v>11.25</v>
      </c>
      <c r="N9" s="1">
        <f>15-M9</f>
        <v>3.75</v>
      </c>
      <c r="O9">
        <f>AVERAGE(I68:I70)</f>
        <v>166.20000000000002</v>
      </c>
      <c r="P9">
        <f>STDEV(I68:I70)</f>
        <v>3.7403208418530109</v>
      </c>
    </row>
    <row r="10" spans="1:16">
      <c r="A10" s="4" t="s">
        <v>17</v>
      </c>
      <c r="B10" s="5">
        <f>AVERAGE(I40:I42)</f>
        <v>176.86666666666665</v>
      </c>
      <c r="C10" s="4"/>
      <c r="D10" s="4">
        <f>AVERAGE(H40:H42)</f>
        <v>0.14100000000000001</v>
      </c>
      <c r="E10" s="4"/>
    </row>
    <row r="12" spans="1:16">
      <c r="A12" t="s">
        <v>18</v>
      </c>
      <c r="B12" t="s">
        <v>19</v>
      </c>
      <c r="C12" t="s">
        <v>20</v>
      </c>
      <c r="D12" t="s">
        <v>21</v>
      </c>
      <c r="E12" t="s">
        <v>22</v>
      </c>
      <c r="F12" t="s">
        <v>23</v>
      </c>
      <c r="G12" t="s">
        <v>24</v>
      </c>
      <c r="H12" t="s">
        <v>2</v>
      </c>
      <c r="I12" t="s">
        <v>25</v>
      </c>
    </row>
    <row r="13" spans="1:16">
      <c r="A13" t="s">
        <v>26</v>
      </c>
      <c r="B13" t="s">
        <v>27</v>
      </c>
      <c r="C13">
        <v>7.11</v>
      </c>
      <c r="D13" t="s">
        <v>28</v>
      </c>
      <c r="E13" t="s">
        <v>29</v>
      </c>
      <c r="F13" t="s">
        <v>30</v>
      </c>
      <c r="G13">
        <v>11</v>
      </c>
      <c r="H13">
        <f>0.307</f>
        <v>0.307</v>
      </c>
      <c r="I13">
        <v>1152</v>
      </c>
    </row>
    <row r="14" spans="1:16">
      <c r="A14" t="s">
        <v>26</v>
      </c>
      <c r="B14" t="s">
        <v>31</v>
      </c>
      <c r="C14">
        <v>7.11</v>
      </c>
      <c r="D14" t="s">
        <v>28</v>
      </c>
      <c r="E14" t="s">
        <v>32</v>
      </c>
      <c r="F14" t="s">
        <v>30</v>
      </c>
      <c r="G14">
        <v>11</v>
      </c>
      <c r="H14">
        <f>0.421</f>
        <v>0.42099999999999999</v>
      </c>
      <c r="I14">
        <v>1078</v>
      </c>
    </row>
    <row r="15" spans="1:16">
      <c r="A15" t="s">
        <v>26</v>
      </c>
      <c r="B15" t="s">
        <v>33</v>
      </c>
      <c r="C15">
        <v>7.11</v>
      </c>
      <c r="D15" t="s">
        <v>28</v>
      </c>
      <c r="E15" t="s">
        <v>34</v>
      </c>
      <c r="F15" t="s">
        <v>30</v>
      </c>
      <c r="G15">
        <v>11</v>
      </c>
      <c r="H15">
        <f>0.184</f>
        <v>0.184</v>
      </c>
      <c r="I15">
        <v>1186</v>
      </c>
    </row>
    <row r="16" spans="1:16">
      <c r="A16" t="s">
        <v>26</v>
      </c>
      <c r="B16" t="s">
        <v>35</v>
      </c>
      <c r="C16">
        <v>7.11</v>
      </c>
      <c r="D16" t="s">
        <v>28</v>
      </c>
      <c r="E16" t="s">
        <v>36</v>
      </c>
      <c r="F16" t="s">
        <v>37</v>
      </c>
      <c r="G16">
        <v>10</v>
      </c>
      <c r="H16">
        <f>0.109</f>
        <v>0.109</v>
      </c>
      <c r="I16">
        <f>193.8</f>
        <v>193.8</v>
      </c>
    </row>
    <row r="17" spans="1:9">
      <c r="A17" t="s">
        <v>26</v>
      </c>
      <c r="B17" t="s">
        <v>38</v>
      </c>
      <c r="C17">
        <v>7.11</v>
      </c>
      <c r="D17" t="s">
        <v>28</v>
      </c>
      <c r="E17" t="s">
        <v>39</v>
      </c>
      <c r="F17" t="s">
        <v>37</v>
      </c>
      <c r="G17">
        <v>10</v>
      </c>
      <c r="H17">
        <f>0.158</f>
        <v>0.158</v>
      </c>
      <c r="I17">
        <f>192.8</f>
        <v>192.8</v>
      </c>
    </row>
    <row r="18" spans="1:9">
      <c r="A18" t="s">
        <v>26</v>
      </c>
      <c r="B18" t="s">
        <v>40</v>
      </c>
      <c r="C18">
        <v>7.11</v>
      </c>
      <c r="D18" t="s">
        <v>28</v>
      </c>
      <c r="E18" t="s">
        <v>41</v>
      </c>
      <c r="F18" t="s">
        <v>37</v>
      </c>
      <c r="G18">
        <v>10</v>
      </c>
      <c r="H18">
        <f>0.196</f>
        <v>0.19600000000000001</v>
      </c>
      <c r="I18">
        <f>195.9</f>
        <v>195.9</v>
      </c>
    </row>
    <row r="19" spans="1:9">
      <c r="A19" t="s">
        <v>26</v>
      </c>
      <c r="B19" t="s">
        <v>42</v>
      </c>
      <c r="C19">
        <v>7.11</v>
      </c>
      <c r="D19" t="s">
        <v>28</v>
      </c>
      <c r="E19" t="s">
        <v>43</v>
      </c>
      <c r="F19" t="s">
        <v>44</v>
      </c>
      <c r="G19">
        <v>9</v>
      </c>
      <c r="H19">
        <f>0.151</f>
        <v>0.151</v>
      </c>
      <c r="I19">
        <f>192.6</f>
        <v>192.6</v>
      </c>
    </row>
    <row r="20" spans="1:9">
      <c r="A20" t="s">
        <v>26</v>
      </c>
      <c r="B20" t="s">
        <v>45</v>
      </c>
      <c r="C20">
        <v>7.11</v>
      </c>
      <c r="D20" t="s">
        <v>28</v>
      </c>
      <c r="E20" t="s">
        <v>46</v>
      </c>
      <c r="F20" t="s">
        <v>44</v>
      </c>
      <c r="G20">
        <v>9</v>
      </c>
      <c r="H20">
        <f>0.155</f>
        <v>0.155</v>
      </c>
      <c r="I20">
        <f>190.3</f>
        <v>190.3</v>
      </c>
    </row>
    <row r="21" spans="1:9">
      <c r="A21" t="s">
        <v>26</v>
      </c>
      <c r="B21" t="s">
        <v>47</v>
      </c>
      <c r="C21">
        <v>7.11</v>
      </c>
      <c r="D21" t="s">
        <v>28</v>
      </c>
      <c r="E21" t="s">
        <v>48</v>
      </c>
      <c r="F21" t="s">
        <v>44</v>
      </c>
      <c r="G21">
        <v>9</v>
      </c>
      <c r="H21">
        <f>0.147</f>
        <v>0.14699999999999999</v>
      </c>
      <c r="I21">
        <f>190.1</f>
        <v>190.1</v>
      </c>
    </row>
    <row r="22" spans="1:9">
      <c r="A22" t="s">
        <v>26</v>
      </c>
      <c r="B22" t="s">
        <v>49</v>
      </c>
      <c r="C22">
        <v>7.11</v>
      </c>
      <c r="D22" t="s">
        <v>28</v>
      </c>
      <c r="E22" t="s">
        <v>50</v>
      </c>
      <c r="F22" t="s">
        <v>44</v>
      </c>
      <c r="G22">
        <v>9</v>
      </c>
      <c r="H22">
        <f>0.161</f>
        <v>0.161</v>
      </c>
      <c r="I22">
        <f>190.5</f>
        <v>190.5</v>
      </c>
    </row>
    <row r="23" spans="1:9">
      <c r="A23" t="s">
        <v>26</v>
      </c>
      <c r="B23" t="s">
        <v>51</v>
      </c>
      <c r="C23">
        <v>7.11</v>
      </c>
      <c r="D23" t="s">
        <v>28</v>
      </c>
      <c r="E23" t="s">
        <v>52</v>
      </c>
      <c r="F23" t="s">
        <v>44</v>
      </c>
      <c r="G23">
        <v>9</v>
      </c>
      <c r="H23">
        <f>0.136</f>
        <v>0.13600000000000001</v>
      </c>
      <c r="I23">
        <f>188.6</f>
        <v>188.6</v>
      </c>
    </row>
    <row r="24" spans="1:9">
      <c r="A24" t="s">
        <v>26</v>
      </c>
      <c r="B24" t="s">
        <v>53</v>
      </c>
      <c r="C24">
        <v>7.11</v>
      </c>
      <c r="D24" t="s">
        <v>28</v>
      </c>
      <c r="E24" t="s">
        <v>54</v>
      </c>
      <c r="F24" t="s">
        <v>44</v>
      </c>
      <c r="G24">
        <v>9</v>
      </c>
      <c r="H24">
        <f>0.132</f>
        <v>0.13200000000000001</v>
      </c>
      <c r="I24">
        <f>194.8</f>
        <v>194.8</v>
      </c>
    </row>
    <row r="25" spans="1:9">
      <c r="A25" t="s">
        <v>26</v>
      </c>
      <c r="B25" t="s">
        <v>55</v>
      </c>
      <c r="C25">
        <v>7.11</v>
      </c>
      <c r="D25" t="s">
        <v>28</v>
      </c>
      <c r="E25" t="s">
        <v>56</v>
      </c>
      <c r="F25" t="s">
        <v>44</v>
      </c>
      <c r="G25">
        <v>9</v>
      </c>
      <c r="H25">
        <f>0.137</f>
        <v>0.13700000000000001</v>
      </c>
      <c r="I25">
        <f>176.5</f>
        <v>176.5</v>
      </c>
    </row>
    <row r="26" spans="1:9">
      <c r="A26" t="s">
        <v>26</v>
      </c>
      <c r="B26" t="s">
        <v>57</v>
      </c>
      <c r="C26">
        <v>7.11</v>
      </c>
      <c r="D26" t="s">
        <v>28</v>
      </c>
      <c r="E26" t="s">
        <v>58</v>
      </c>
      <c r="F26" t="s">
        <v>44</v>
      </c>
      <c r="G26">
        <v>9</v>
      </c>
      <c r="H26">
        <f>0.134</f>
        <v>0.13400000000000001</v>
      </c>
      <c r="I26">
        <f>170.3</f>
        <v>170.3</v>
      </c>
    </row>
    <row r="27" spans="1:9">
      <c r="A27" t="s">
        <v>26</v>
      </c>
      <c r="B27" t="s">
        <v>59</v>
      </c>
      <c r="C27">
        <v>7.11</v>
      </c>
      <c r="D27" t="s">
        <v>28</v>
      </c>
      <c r="E27" t="s">
        <v>60</v>
      </c>
      <c r="F27" t="s">
        <v>44</v>
      </c>
      <c r="G27">
        <v>9</v>
      </c>
      <c r="H27">
        <f>0.151</f>
        <v>0.151</v>
      </c>
      <c r="I27">
        <f>175.6</f>
        <v>175.6</v>
      </c>
    </row>
    <row r="28" spans="1:9">
      <c r="A28" t="s">
        <v>26</v>
      </c>
      <c r="B28" t="s">
        <v>61</v>
      </c>
      <c r="C28">
        <v>7.11</v>
      </c>
      <c r="D28" t="s">
        <v>28</v>
      </c>
      <c r="E28" t="s">
        <v>62</v>
      </c>
      <c r="F28" t="s">
        <v>44</v>
      </c>
      <c r="G28">
        <v>9</v>
      </c>
      <c r="H28">
        <f>0.21</f>
        <v>0.21</v>
      </c>
      <c r="I28">
        <f>180.7</f>
        <v>180.7</v>
      </c>
    </row>
    <row r="29" spans="1:9">
      <c r="A29" t="s">
        <v>26</v>
      </c>
      <c r="B29" t="s">
        <v>63</v>
      </c>
      <c r="C29">
        <v>7.11</v>
      </c>
      <c r="D29" t="s">
        <v>28</v>
      </c>
      <c r="E29" t="s">
        <v>64</v>
      </c>
      <c r="F29" t="s">
        <v>44</v>
      </c>
      <c r="G29">
        <v>9</v>
      </c>
      <c r="H29">
        <f>0.181</f>
        <v>0.18099999999999999</v>
      </c>
      <c r="I29">
        <f>178.3</f>
        <v>178.3</v>
      </c>
    </row>
    <row r="30" spans="1:9">
      <c r="A30" t="s">
        <v>26</v>
      </c>
      <c r="B30" t="s">
        <v>65</v>
      </c>
      <c r="C30">
        <v>7.11</v>
      </c>
      <c r="D30" t="s">
        <v>28</v>
      </c>
      <c r="E30" t="s">
        <v>66</v>
      </c>
      <c r="F30" t="s">
        <v>44</v>
      </c>
      <c r="G30">
        <v>9</v>
      </c>
      <c r="H30">
        <f>0.162</f>
        <v>0.16200000000000001</v>
      </c>
      <c r="I30">
        <f>175.9</f>
        <v>175.9</v>
      </c>
    </row>
    <row r="31" spans="1:9">
      <c r="A31" t="s">
        <v>26</v>
      </c>
      <c r="B31" t="s">
        <v>67</v>
      </c>
      <c r="C31">
        <v>7.11</v>
      </c>
      <c r="D31" t="s">
        <v>28</v>
      </c>
      <c r="E31" t="s">
        <v>68</v>
      </c>
      <c r="F31" t="s">
        <v>44</v>
      </c>
      <c r="G31">
        <v>9</v>
      </c>
      <c r="H31">
        <f>0.166</f>
        <v>0.16600000000000001</v>
      </c>
      <c r="I31">
        <f>179.5</f>
        <v>179.5</v>
      </c>
    </row>
    <row r="32" spans="1:9">
      <c r="A32" t="s">
        <v>26</v>
      </c>
      <c r="B32" t="s">
        <v>69</v>
      </c>
      <c r="C32">
        <v>7.11</v>
      </c>
      <c r="D32" t="s">
        <v>28</v>
      </c>
      <c r="E32" t="s">
        <v>70</v>
      </c>
      <c r="F32" t="s">
        <v>44</v>
      </c>
      <c r="G32">
        <v>9</v>
      </c>
      <c r="H32">
        <f>0.159</f>
        <v>0.159</v>
      </c>
      <c r="I32">
        <f>179</f>
        <v>179</v>
      </c>
    </row>
    <row r="33" spans="1:9">
      <c r="A33" t="s">
        <v>26</v>
      </c>
      <c r="B33" t="s">
        <v>71</v>
      </c>
      <c r="C33">
        <v>7.11</v>
      </c>
      <c r="D33" t="s">
        <v>28</v>
      </c>
      <c r="E33" t="s">
        <v>72</v>
      </c>
      <c r="F33" t="s">
        <v>44</v>
      </c>
      <c r="G33">
        <v>9</v>
      </c>
      <c r="H33">
        <f>0.193</f>
        <v>0.193</v>
      </c>
      <c r="I33">
        <f>181</f>
        <v>181</v>
      </c>
    </row>
    <row r="34" spans="1:9">
      <c r="A34" t="s">
        <v>26</v>
      </c>
      <c r="B34" t="s">
        <v>73</v>
      </c>
      <c r="C34">
        <v>7.11</v>
      </c>
      <c r="D34" t="s">
        <v>28</v>
      </c>
      <c r="E34" t="s">
        <v>74</v>
      </c>
      <c r="F34" t="s">
        <v>44</v>
      </c>
      <c r="G34">
        <v>9</v>
      </c>
      <c r="H34">
        <f>0.202</f>
        <v>0.20200000000000001</v>
      </c>
      <c r="I34" s="1">
        <f>183</f>
        <v>183</v>
      </c>
    </row>
    <row r="35" spans="1:9">
      <c r="A35" t="s">
        <v>26</v>
      </c>
      <c r="B35" t="s">
        <v>75</v>
      </c>
      <c r="C35">
        <v>7.11</v>
      </c>
      <c r="D35" t="s">
        <v>28</v>
      </c>
      <c r="E35" t="s">
        <v>76</v>
      </c>
      <c r="F35" t="s">
        <v>44</v>
      </c>
      <c r="G35">
        <v>9</v>
      </c>
      <c r="H35">
        <f>0.19</f>
        <v>0.19</v>
      </c>
      <c r="I35" s="1">
        <f>185.9</f>
        <v>185.9</v>
      </c>
    </row>
    <row r="36" spans="1:9">
      <c r="A36" t="s">
        <v>26</v>
      </c>
      <c r="B36" t="s">
        <v>77</v>
      </c>
      <c r="C36">
        <v>7.11</v>
      </c>
      <c r="D36" t="s">
        <v>28</v>
      </c>
      <c r="E36" t="s">
        <v>78</v>
      </c>
      <c r="F36" t="s">
        <v>44</v>
      </c>
      <c r="G36">
        <v>9</v>
      </c>
      <c r="H36">
        <f>0.206</f>
        <v>0.20599999999999999</v>
      </c>
      <c r="I36" s="1">
        <f>185.3</f>
        <v>185.3</v>
      </c>
    </row>
    <row r="37" spans="1:9">
      <c r="A37" t="s">
        <v>26</v>
      </c>
      <c r="B37" t="s">
        <v>79</v>
      </c>
      <c r="C37">
        <v>7.11</v>
      </c>
      <c r="D37" t="s">
        <v>28</v>
      </c>
      <c r="E37" t="s">
        <v>80</v>
      </c>
      <c r="F37" t="s">
        <v>44</v>
      </c>
      <c r="G37">
        <v>9</v>
      </c>
      <c r="H37">
        <f>0.158</f>
        <v>0.158</v>
      </c>
      <c r="I37" s="1">
        <f>179.7</f>
        <v>179.7</v>
      </c>
    </row>
    <row r="38" spans="1:9">
      <c r="A38" t="s">
        <v>26</v>
      </c>
      <c r="B38" t="s">
        <v>81</v>
      </c>
      <c r="C38">
        <v>7.11</v>
      </c>
      <c r="D38" t="s">
        <v>28</v>
      </c>
      <c r="E38" t="s">
        <v>82</v>
      </c>
      <c r="F38" t="s">
        <v>44</v>
      </c>
      <c r="G38">
        <v>9</v>
      </c>
      <c r="H38">
        <f>0.165</f>
        <v>0.16500000000000001</v>
      </c>
      <c r="I38" s="1">
        <f>177.9</f>
        <v>177.9</v>
      </c>
    </row>
    <row r="39" spans="1:9">
      <c r="A39" t="s">
        <v>26</v>
      </c>
      <c r="B39" t="s">
        <v>83</v>
      </c>
      <c r="C39">
        <v>7.11</v>
      </c>
      <c r="D39" t="s">
        <v>28</v>
      </c>
      <c r="E39" t="s">
        <v>84</v>
      </c>
      <c r="F39" t="s">
        <v>44</v>
      </c>
      <c r="G39">
        <v>9</v>
      </c>
      <c r="H39">
        <f>0.155</f>
        <v>0.155</v>
      </c>
      <c r="I39" s="1">
        <f>178.9</f>
        <v>178.9</v>
      </c>
    </row>
    <row r="40" spans="1:9">
      <c r="A40" t="s">
        <v>26</v>
      </c>
      <c r="B40" t="s">
        <v>85</v>
      </c>
      <c r="C40">
        <v>7.11</v>
      </c>
      <c r="D40" t="s">
        <v>28</v>
      </c>
      <c r="E40" t="s">
        <v>86</v>
      </c>
      <c r="F40" t="s">
        <v>87</v>
      </c>
      <c r="G40">
        <v>8</v>
      </c>
      <c r="H40">
        <f>0.13</f>
        <v>0.13</v>
      </c>
      <c r="I40" s="1">
        <f>176.6</f>
        <v>176.6</v>
      </c>
    </row>
    <row r="41" spans="1:9">
      <c r="A41" t="s">
        <v>26</v>
      </c>
      <c r="B41" t="s">
        <v>88</v>
      </c>
      <c r="C41">
        <v>7.11</v>
      </c>
      <c r="D41" t="s">
        <v>28</v>
      </c>
      <c r="E41" t="s">
        <v>89</v>
      </c>
      <c r="F41" t="s">
        <v>87</v>
      </c>
      <c r="G41">
        <v>8</v>
      </c>
      <c r="H41">
        <f>0.146</f>
        <v>0.14599999999999999</v>
      </c>
      <c r="I41" s="1">
        <f>178.8</f>
        <v>178.8</v>
      </c>
    </row>
    <row r="42" spans="1:9">
      <c r="A42" t="s">
        <v>26</v>
      </c>
      <c r="B42" t="s">
        <v>90</v>
      </c>
      <c r="C42">
        <v>7.11</v>
      </c>
      <c r="D42" t="s">
        <v>28</v>
      </c>
      <c r="E42" t="s">
        <v>91</v>
      </c>
      <c r="F42" t="s">
        <v>87</v>
      </c>
      <c r="G42">
        <v>8</v>
      </c>
      <c r="H42">
        <f>0.147</f>
        <v>0.14699999999999999</v>
      </c>
      <c r="I42" s="1">
        <f>175.2</f>
        <v>175.2</v>
      </c>
    </row>
    <row r="44" spans="1:9">
      <c r="A44" t="s">
        <v>26</v>
      </c>
      <c r="B44" t="s">
        <v>92</v>
      </c>
      <c r="C44">
        <v>7.11</v>
      </c>
      <c r="D44" t="s">
        <v>28</v>
      </c>
      <c r="E44" t="s">
        <v>93</v>
      </c>
      <c r="F44" t="s">
        <v>87</v>
      </c>
      <c r="G44">
        <v>8</v>
      </c>
      <c r="H44" t="s">
        <v>94</v>
      </c>
      <c r="I44">
        <f>160.5</f>
        <v>160.5</v>
      </c>
    </row>
    <row r="45" spans="1:9">
      <c r="A45" t="s">
        <v>26</v>
      </c>
      <c r="B45" t="s">
        <v>95</v>
      </c>
      <c r="C45">
        <v>7.11</v>
      </c>
      <c r="D45" t="s">
        <v>28</v>
      </c>
      <c r="E45" t="s">
        <v>96</v>
      </c>
      <c r="F45" t="s">
        <v>87</v>
      </c>
      <c r="G45">
        <v>8</v>
      </c>
      <c r="H45" t="s">
        <v>97</v>
      </c>
      <c r="I45">
        <f>156.8</f>
        <v>156.80000000000001</v>
      </c>
    </row>
    <row r="46" spans="1:9">
      <c r="A46" t="s">
        <v>26</v>
      </c>
      <c r="B46" t="s">
        <v>98</v>
      </c>
      <c r="C46">
        <v>7.11</v>
      </c>
      <c r="D46" t="s">
        <v>28</v>
      </c>
      <c r="E46" t="s">
        <v>99</v>
      </c>
      <c r="F46" t="s">
        <v>87</v>
      </c>
      <c r="G46">
        <v>8</v>
      </c>
      <c r="H46" t="s">
        <v>100</v>
      </c>
      <c r="I46">
        <f>157.3</f>
        <v>157.30000000000001</v>
      </c>
    </row>
    <row r="47" spans="1:9">
      <c r="A47" t="s">
        <v>26</v>
      </c>
      <c r="B47" t="s">
        <v>101</v>
      </c>
      <c r="C47">
        <v>7.11</v>
      </c>
      <c r="D47" t="s">
        <v>28</v>
      </c>
      <c r="E47" t="s">
        <v>102</v>
      </c>
      <c r="F47" t="s">
        <v>87</v>
      </c>
      <c r="G47">
        <v>8</v>
      </c>
      <c r="H47" t="s">
        <v>103</v>
      </c>
      <c r="I47">
        <f>152.9</f>
        <v>152.9</v>
      </c>
    </row>
    <row r="48" spans="1:9">
      <c r="A48" t="s">
        <v>26</v>
      </c>
      <c r="B48" t="s">
        <v>104</v>
      </c>
      <c r="C48">
        <v>7.11</v>
      </c>
      <c r="D48" t="s">
        <v>28</v>
      </c>
      <c r="E48" t="s">
        <v>105</v>
      </c>
      <c r="F48" t="s">
        <v>87</v>
      </c>
      <c r="G48">
        <v>8</v>
      </c>
      <c r="H48" t="s">
        <v>106</v>
      </c>
      <c r="I48">
        <f>148.9</f>
        <v>148.9</v>
      </c>
    </row>
    <row r="49" spans="1:9">
      <c r="A49" t="s">
        <v>26</v>
      </c>
      <c r="B49" t="s">
        <v>107</v>
      </c>
      <c r="C49">
        <v>7.11</v>
      </c>
      <c r="D49" t="s">
        <v>28</v>
      </c>
      <c r="E49" t="s">
        <v>108</v>
      </c>
      <c r="F49" t="s">
        <v>87</v>
      </c>
      <c r="G49">
        <v>8</v>
      </c>
      <c r="H49" t="s">
        <v>97</v>
      </c>
      <c r="I49">
        <f>146.7</f>
        <v>146.69999999999999</v>
      </c>
    </row>
    <row r="50" spans="1:9">
      <c r="A50" t="s">
        <v>26</v>
      </c>
      <c r="B50" t="s">
        <v>109</v>
      </c>
      <c r="C50">
        <v>7.11</v>
      </c>
      <c r="D50" t="s">
        <v>28</v>
      </c>
      <c r="E50" t="s">
        <v>110</v>
      </c>
      <c r="F50" t="s">
        <v>87</v>
      </c>
      <c r="G50">
        <v>8</v>
      </c>
      <c r="H50" t="s">
        <v>111</v>
      </c>
      <c r="I50">
        <f>152</f>
        <v>152</v>
      </c>
    </row>
    <row r="51" spans="1:9">
      <c r="A51" t="s">
        <v>26</v>
      </c>
      <c r="B51" t="s">
        <v>112</v>
      </c>
      <c r="C51">
        <v>7.11</v>
      </c>
      <c r="D51" t="s">
        <v>28</v>
      </c>
      <c r="E51" t="s">
        <v>113</v>
      </c>
      <c r="F51" t="s">
        <v>87</v>
      </c>
      <c r="G51">
        <v>8</v>
      </c>
      <c r="H51" t="s">
        <v>114</v>
      </c>
      <c r="I51">
        <f>149.7</f>
        <v>149.69999999999999</v>
      </c>
    </row>
    <row r="52" spans="1:9">
      <c r="A52" t="s">
        <v>26</v>
      </c>
      <c r="B52" t="s">
        <v>115</v>
      </c>
      <c r="C52">
        <v>7.11</v>
      </c>
      <c r="D52" t="s">
        <v>28</v>
      </c>
      <c r="E52" t="s">
        <v>116</v>
      </c>
      <c r="F52" t="s">
        <v>87</v>
      </c>
      <c r="G52">
        <v>8</v>
      </c>
      <c r="H52" t="s">
        <v>117</v>
      </c>
      <c r="I52">
        <f>149.1</f>
        <v>149.1</v>
      </c>
    </row>
    <row r="53" spans="1:9">
      <c r="A53" t="s">
        <v>26</v>
      </c>
      <c r="B53" t="s">
        <v>118</v>
      </c>
      <c r="C53">
        <v>7.11</v>
      </c>
      <c r="D53" t="s">
        <v>28</v>
      </c>
      <c r="E53" t="s">
        <v>119</v>
      </c>
      <c r="F53" t="s">
        <v>87</v>
      </c>
      <c r="G53">
        <v>8</v>
      </c>
      <c r="H53" t="s">
        <v>120</v>
      </c>
      <c r="I53">
        <f>152.2</f>
        <v>152.19999999999999</v>
      </c>
    </row>
    <row r="54" spans="1:9">
      <c r="A54" t="s">
        <v>26</v>
      </c>
      <c r="B54" t="s">
        <v>121</v>
      </c>
      <c r="C54">
        <v>7.11</v>
      </c>
      <c r="D54" t="s">
        <v>28</v>
      </c>
      <c r="E54" t="s">
        <v>122</v>
      </c>
      <c r="F54" t="s">
        <v>87</v>
      </c>
      <c r="G54">
        <v>8</v>
      </c>
      <c r="H54" t="s">
        <v>123</v>
      </c>
      <c r="I54">
        <f>150</f>
        <v>150</v>
      </c>
    </row>
    <row r="55" spans="1:9">
      <c r="A55" t="s">
        <v>26</v>
      </c>
      <c r="B55" t="s">
        <v>124</v>
      </c>
      <c r="C55">
        <v>7.11</v>
      </c>
      <c r="D55" t="s">
        <v>28</v>
      </c>
      <c r="E55" t="s">
        <v>125</v>
      </c>
      <c r="F55" t="s">
        <v>87</v>
      </c>
      <c r="G55">
        <v>8</v>
      </c>
      <c r="H55" t="s">
        <v>126</v>
      </c>
      <c r="I55">
        <f>146.7</f>
        <v>146.69999999999999</v>
      </c>
    </row>
    <row r="56" spans="1:9">
      <c r="A56" t="s">
        <v>26</v>
      </c>
      <c r="B56" t="s">
        <v>127</v>
      </c>
      <c r="C56">
        <v>7.11</v>
      </c>
      <c r="D56" t="s">
        <v>28</v>
      </c>
      <c r="E56" t="s">
        <v>128</v>
      </c>
      <c r="F56" t="s">
        <v>87</v>
      </c>
      <c r="G56">
        <v>8</v>
      </c>
      <c r="H56" t="s">
        <v>120</v>
      </c>
      <c r="I56">
        <f>154.6</f>
        <v>154.6</v>
      </c>
    </row>
    <row r="57" spans="1:9">
      <c r="A57" t="s">
        <v>26</v>
      </c>
      <c r="B57" t="s">
        <v>129</v>
      </c>
      <c r="C57">
        <v>7.11</v>
      </c>
      <c r="D57" t="s">
        <v>28</v>
      </c>
      <c r="E57" t="s">
        <v>130</v>
      </c>
      <c r="F57" t="s">
        <v>87</v>
      </c>
      <c r="G57">
        <v>8</v>
      </c>
      <c r="H57" t="s">
        <v>131</v>
      </c>
      <c r="I57">
        <f>150.6</f>
        <v>150.6</v>
      </c>
    </row>
    <row r="58" spans="1:9">
      <c r="A58" t="s">
        <v>26</v>
      </c>
      <c r="B58" t="s">
        <v>132</v>
      </c>
      <c r="C58">
        <v>7.11</v>
      </c>
      <c r="D58" t="s">
        <v>28</v>
      </c>
      <c r="E58" t="s">
        <v>133</v>
      </c>
      <c r="F58" t="s">
        <v>87</v>
      </c>
      <c r="G58">
        <v>8</v>
      </c>
      <c r="H58" t="s">
        <v>134</v>
      </c>
      <c r="I58">
        <f>149.5</f>
        <v>149.5</v>
      </c>
    </row>
    <row r="59" spans="1:9">
      <c r="A59" t="s">
        <v>26</v>
      </c>
      <c r="B59" t="s">
        <v>135</v>
      </c>
      <c r="C59">
        <v>7.11</v>
      </c>
      <c r="D59" t="s">
        <v>28</v>
      </c>
      <c r="E59" t="s">
        <v>136</v>
      </c>
      <c r="F59" t="s">
        <v>87</v>
      </c>
      <c r="G59">
        <v>8</v>
      </c>
      <c r="H59" t="s">
        <v>137</v>
      </c>
      <c r="I59">
        <f>150.8</f>
        <v>150.80000000000001</v>
      </c>
    </row>
    <row r="60" spans="1:9">
      <c r="A60" t="s">
        <v>26</v>
      </c>
      <c r="B60" t="s">
        <v>138</v>
      </c>
      <c r="C60">
        <v>7.11</v>
      </c>
      <c r="D60" t="s">
        <v>28</v>
      </c>
      <c r="E60" t="s">
        <v>139</v>
      </c>
      <c r="F60" t="s">
        <v>87</v>
      </c>
      <c r="G60">
        <v>8</v>
      </c>
      <c r="H60" t="s">
        <v>140</v>
      </c>
      <c r="I60">
        <f>149.8</f>
        <v>149.80000000000001</v>
      </c>
    </row>
    <row r="61" spans="1:9">
      <c r="A61" t="s">
        <v>26</v>
      </c>
      <c r="B61" t="s">
        <v>141</v>
      </c>
      <c r="C61">
        <v>7.11</v>
      </c>
      <c r="D61" t="s">
        <v>28</v>
      </c>
      <c r="E61" t="s">
        <v>142</v>
      </c>
      <c r="F61" t="s">
        <v>87</v>
      </c>
      <c r="G61">
        <v>8</v>
      </c>
      <c r="H61" t="s">
        <v>97</v>
      </c>
      <c r="I61">
        <f>149.5</f>
        <v>149.5</v>
      </c>
    </row>
    <row r="62" spans="1:9">
      <c r="A62" t="s">
        <v>26</v>
      </c>
      <c r="B62" t="s">
        <v>143</v>
      </c>
      <c r="C62">
        <v>7.11</v>
      </c>
      <c r="D62" t="s">
        <v>28</v>
      </c>
      <c r="E62" t="s">
        <v>144</v>
      </c>
      <c r="F62" t="s">
        <v>87</v>
      </c>
      <c r="G62">
        <v>8</v>
      </c>
      <c r="H62" t="s">
        <v>145</v>
      </c>
      <c r="I62">
        <f>198.1</f>
        <v>198.1</v>
      </c>
    </row>
    <row r="63" spans="1:9">
      <c r="A63" t="s">
        <v>26</v>
      </c>
      <c r="B63" t="s">
        <v>146</v>
      </c>
      <c r="C63">
        <v>7.11</v>
      </c>
      <c r="D63" t="s">
        <v>28</v>
      </c>
      <c r="E63" t="s">
        <v>147</v>
      </c>
      <c r="F63" t="s">
        <v>87</v>
      </c>
      <c r="G63">
        <v>8</v>
      </c>
      <c r="H63" t="s">
        <v>148</v>
      </c>
      <c r="I63">
        <f>190.2</f>
        <v>190.2</v>
      </c>
    </row>
    <row r="64" spans="1:9">
      <c r="A64" t="s">
        <v>26</v>
      </c>
      <c r="B64" t="s">
        <v>149</v>
      </c>
      <c r="C64">
        <v>7.11</v>
      </c>
      <c r="D64" t="s">
        <v>28</v>
      </c>
      <c r="E64" t="s">
        <v>150</v>
      </c>
      <c r="F64" t="s">
        <v>87</v>
      </c>
      <c r="G64">
        <v>8</v>
      </c>
      <c r="H64" t="s">
        <v>97</v>
      </c>
      <c r="I64">
        <f>191.2</f>
        <v>191.2</v>
      </c>
    </row>
    <row r="65" spans="1:9">
      <c r="A65" t="s">
        <v>26</v>
      </c>
      <c r="B65" t="s">
        <v>151</v>
      </c>
      <c r="C65">
        <v>7.11</v>
      </c>
      <c r="D65" t="s">
        <v>28</v>
      </c>
      <c r="E65" t="s">
        <v>152</v>
      </c>
      <c r="F65" t="s">
        <v>87</v>
      </c>
      <c r="G65">
        <v>8</v>
      </c>
      <c r="H65" t="s">
        <v>153</v>
      </c>
      <c r="I65">
        <f>160.7</f>
        <v>160.69999999999999</v>
      </c>
    </row>
    <row r="66" spans="1:9">
      <c r="A66" t="s">
        <v>26</v>
      </c>
      <c r="B66" t="s">
        <v>154</v>
      </c>
      <c r="C66">
        <v>7.11</v>
      </c>
      <c r="D66" t="s">
        <v>28</v>
      </c>
      <c r="E66" t="s">
        <v>155</v>
      </c>
      <c r="F66" t="s">
        <v>87</v>
      </c>
      <c r="G66">
        <v>8</v>
      </c>
      <c r="H66" t="s">
        <v>97</v>
      </c>
      <c r="I66">
        <f>154.4</f>
        <v>154.4</v>
      </c>
    </row>
    <row r="67" spans="1:9">
      <c r="A67" t="s">
        <v>26</v>
      </c>
      <c r="B67" t="s">
        <v>156</v>
      </c>
      <c r="C67">
        <v>7.11</v>
      </c>
      <c r="D67" t="s">
        <v>28</v>
      </c>
      <c r="E67" t="s">
        <v>157</v>
      </c>
      <c r="F67" t="s">
        <v>87</v>
      </c>
      <c r="G67">
        <v>8</v>
      </c>
      <c r="H67" t="s">
        <v>158</v>
      </c>
      <c r="I67">
        <f>153.3</f>
        <v>153.30000000000001</v>
      </c>
    </row>
    <row r="68" spans="1:9">
      <c r="A68" t="s">
        <v>26</v>
      </c>
      <c r="B68" t="s">
        <v>159</v>
      </c>
      <c r="C68">
        <v>7.11</v>
      </c>
      <c r="D68" t="s">
        <v>28</v>
      </c>
      <c r="E68" t="s">
        <v>160</v>
      </c>
      <c r="F68" t="s">
        <v>87</v>
      </c>
      <c r="G68">
        <v>8</v>
      </c>
      <c r="H68" t="s">
        <v>103</v>
      </c>
      <c r="I68">
        <f>170.5</f>
        <v>170.5</v>
      </c>
    </row>
    <row r="69" spans="1:9">
      <c r="A69" t="s">
        <v>26</v>
      </c>
      <c r="B69" t="s">
        <v>161</v>
      </c>
      <c r="C69">
        <v>7.11</v>
      </c>
      <c r="D69" t="s">
        <v>28</v>
      </c>
      <c r="E69" t="s">
        <v>162</v>
      </c>
      <c r="F69" t="s">
        <v>87</v>
      </c>
      <c r="G69">
        <v>8</v>
      </c>
      <c r="H69" t="s">
        <v>103</v>
      </c>
      <c r="I69">
        <f>163.7</f>
        <v>163.69999999999999</v>
      </c>
    </row>
    <row r="70" spans="1:9">
      <c r="A70" t="s">
        <v>26</v>
      </c>
      <c r="B70" t="s">
        <v>163</v>
      </c>
      <c r="C70">
        <v>7.11</v>
      </c>
      <c r="D70" t="s">
        <v>28</v>
      </c>
      <c r="E70" t="s">
        <v>164</v>
      </c>
      <c r="F70" t="s">
        <v>87</v>
      </c>
      <c r="G70">
        <v>8</v>
      </c>
      <c r="H70" t="s">
        <v>153</v>
      </c>
      <c r="I70">
        <f>164.4</f>
        <v>164.4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2020-06-23T19:19:22Z</dcterms:created>
  <dcterms:modified xsi:type="dcterms:W3CDTF">2022-04-27T18:49:56Z</dcterms:modified>
  <cp:category/>
  <cp:contentStatus/>
</cp:coreProperties>
</file>