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l\Desktop\citychem_new\ZENODO_urbancase\urbancase_zip\setup\"/>
    </mc:Choice>
  </mc:AlternateContent>
  <bookViews>
    <workbookView xWindow="0" yWindow="0" windowWidth="16380" windowHeight="8196" tabRatio="500"/>
  </bookViews>
  <sheets>
    <sheet name="TOTAL" sheetId="1" r:id="rId1"/>
  </sheets>
  <calcPr calcId="162913"/>
</workbook>
</file>

<file path=xl/calcChain.xml><?xml version="1.0" encoding="utf-8"?>
<calcChain xmlns="http://schemas.openxmlformats.org/spreadsheetml/2006/main">
  <c r="O4" i="1" l="1"/>
  <c r="D4" i="1"/>
  <c r="Y38" i="1" l="1"/>
  <c r="Y36" i="1"/>
  <c r="Y34" i="1"/>
  <c r="Y32" i="1"/>
  <c r="Y30" i="1"/>
  <c r="Y26" i="1"/>
  <c r="Y24" i="1"/>
  <c r="Y22" i="1"/>
  <c r="Y20" i="1"/>
  <c r="Y18" i="1"/>
  <c r="F4" i="1"/>
  <c r="D5" i="1"/>
  <c r="B5" i="1" s="1"/>
  <c r="D6" i="1"/>
  <c r="B6" i="1"/>
  <c r="D7" i="1"/>
  <c r="B7" i="1" s="1"/>
  <c r="Y7" i="1"/>
  <c r="D8" i="1"/>
  <c r="B8" i="1" s="1"/>
  <c r="D9" i="1"/>
  <c r="B9" i="1" s="1"/>
  <c r="D10" i="1"/>
  <c r="B10" i="1" s="1"/>
  <c r="D11" i="1"/>
  <c r="B11" i="1" s="1"/>
  <c r="D12" i="1"/>
  <c r="B12" i="1" s="1"/>
  <c r="D13" i="1"/>
  <c r="B13" i="1" s="1"/>
  <c r="D14" i="1"/>
  <c r="B14" i="1" s="1"/>
  <c r="D15" i="1"/>
  <c r="B15" i="1" s="1"/>
  <c r="D16" i="1"/>
  <c r="B16" i="1" s="1"/>
  <c r="D17" i="1"/>
  <c r="B17" i="1" s="1"/>
  <c r="D18" i="1"/>
  <c r="B18" i="1" s="1"/>
  <c r="D19" i="1"/>
  <c r="B19" i="1" s="1"/>
  <c r="D20" i="1"/>
  <c r="B20" i="1" s="1"/>
  <c r="D21" i="1"/>
  <c r="B21" i="1" s="1"/>
  <c r="B22" i="1"/>
  <c r="D22" i="1"/>
  <c r="D23" i="1"/>
  <c r="B23" i="1" s="1"/>
  <c r="D24" i="1"/>
  <c r="B24" i="1" s="1"/>
  <c r="D25" i="1"/>
  <c r="B25" i="1" s="1"/>
  <c r="D26" i="1"/>
  <c r="B26" i="1" s="1"/>
  <c r="D27" i="1"/>
  <c r="B27" i="1" s="1"/>
  <c r="D28" i="1"/>
  <c r="B28" i="1" s="1"/>
  <c r="D29" i="1"/>
  <c r="B29" i="1" s="1"/>
  <c r="D30" i="1"/>
  <c r="B30" i="1" s="1"/>
  <c r="D31" i="1"/>
  <c r="B31" i="1" s="1"/>
  <c r="D32" i="1"/>
  <c r="B32" i="1" s="1"/>
  <c r="D33" i="1"/>
  <c r="B33" i="1" s="1"/>
  <c r="D34" i="1"/>
  <c r="B34" i="1" s="1"/>
  <c r="D35" i="1"/>
  <c r="B35" i="1" s="1"/>
  <c r="D36" i="1"/>
  <c r="B36" i="1" s="1"/>
  <c r="D37" i="1"/>
  <c r="B37" i="1" s="1"/>
  <c r="D38" i="1"/>
  <c r="B38" i="1" s="1"/>
  <c r="D39" i="1"/>
  <c r="B39" i="1" s="1"/>
  <c r="D40" i="1"/>
  <c r="B40" i="1" s="1"/>
  <c r="D41" i="1"/>
  <c r="B41" i="1" s="1"/>
  <c r="D42" i="1"/>
  <c r="B42" i="1" s="1"/>
  <c r="D43" i="1"/>
  <c r="B43" i="1"/>
  <c r="D44" i="1"/>
  <c r="B44" i="1" s="1"/>
  <c r="D45" i="1"/>
  <c r="B45" i="1" s="1"/>
  <c r="D46" i="1"/>
  <c r="B46" i="1" s="1"/>
  <c r="D47" i="1"/>
  <c r="B47" i="1"/>
  <c r="D48" i="1"/>
  <c r="B48" i="1" s="1"/>
  <c r="D49" i="1"/>
  <c r="B49" i="1" s="1"/>
  <c r="D50" i="1"/>
  <c r="B50" i="1" s="1"/>
  <c r="F50" i="1"/>
  <c r="D51" i="1"/>
  <c r="B51" i="1" s="1"/>
  <c r="F51" i="1"/>
  <c r="D52" i="1"/>
  <c r="B52" i="1" s="1"/>
  <c r="F52" i="1"/>
  <c r="D53" i="1"/>
  <c r="B53" i="1" s="1"/>
  <c r="F53" i="1"/>
  <c r="D54" i="1"/>
  <c r="B54" i="1"/>
  <c r="F54" i="1"/>
  <c r="D55" i="1"/>
  <c r="B55" i="1" s="1"/>
  <c r="F55" i="1"/>
  <c r="D56" i="1"/>
  <c r="B56" i="1" s="1"/>
  <c r="F56" i="1"/>
  <c r="D57" i="1"/>
  <c r="B57" i="1"/>
  <c r="F57" i="1"/>
  <c r="D58" i="1"/>
  <c r="B58" i="1"/>
  <c r="F58" i="1"/>
  <c r="D59" i="1"/>
  <c r="B59" i="1" s="1"/>
  <c r="F59" i="1"/>
  <c r="D60" i="1"/>
  <c r="B60" i="1"/>
  <c r="F60" i="1"/>
  <c r="D61" i="1"/>
  <c r="B61" i="1" s="1"/>
  <c r="F61" i="1"/>
  <c r="D62" i="1"/>
  <c r="B62" i="1" s="1"/>
  <c r="F62" i="1"/>
  <c r="D63" i="1"/>
  <c r="B63" i="1" s="1"/>
  <c r="F63" i="1"/>
  <c r="D64" i="1"/>
  <c r="B64" i="1" s="1"/>
  <c r="F64" i="1"/>
  <c r="D65" i="1"/>
  <c r="B65" i="1" s="1"/>
  <c r="F65" i="1"/>
  <c r="D66" i="1"/>
  <c r="B66" i="1" s="1"/>
  <c r="F66" i="1"/>
  <c r="D67" i="1"/>
  <c r="B67" i="1" s="1"/>
  <c r="F67" i="1"/>
  <c r="D68" i="1"/>
  <c r="B68" i="1" s="1"/>
  <c r="F68" i="1"/>
  <c r="D69" i="1"/>
  <c r="B69" i="1" s="1"/>
  <c r="F69" i="1"/>
  <c r="D70" i="1"/>
  <c r="B70" i="1" s="1"/>
  <c r="F70" i="1"/>
  <c r="D71" i="1"/>
  <c r="B71" i="1" s="1"/>
  <c r="F71" i="1"/>
  <c r="D72" i="1"/>
  <c r="B72" i="1"/>
  <c r="F72" i="1"/>
  <c r="D73" i="1"/>
  <c r="B73" i="1" s="1"/>
  <c r="F73" i="1"/>
  <c r="D74" i="1"/>
  <c r="B74" i="1" s="1"/>
  <c r="F74" i="1"/>
  <c r="D75" i="1"/>
  <c r="B75" i="1" s="1"/>
  <c r="F75" i="1"/>
  <c r="D76" i="1"/>
  <c r="B76" i="1"/>
  <c r="F76" i="1"/>
  <c r="D77" i="1"/>
  <c r="B77" i="1" s="1"/>
  <c r="F77" i="1"/>
  <c r="D78" i="1"/>
  <c r="B78" i="1" s="1"/>
  <c r="F78" i="1"/>
  <c r="D79" i="1"/>
  <c r="B79" i="1" s="1"/>
  <c r="F79" i="1"/>
  <c r="D80" i="1"/>
  <c r="B80" i="1"/>
  <c r="F80" i="1"/>
  <c r="D81" i="1"/>
  <c r="B81" i="1" s="1"/>
  <c r="F81" i="1"/>
  <c r="D82" i="1"/>
  <c r="B82" i="1" s="1"/>
  <c r="F82" i="1"/>
  <c r="D83" i="1"/>
  <c r="B83" i="1" s="1"/>
  <c r="F83" i="1"/>
  <c r="D84" i="1"/>
  <c r="B84" i="1" s="1"/>
  <c r="F84" i="1"/>
  <c r="D85" i="1"/>
  <c r="B85" i="1" s="1"/>
  <c r="F85" i="1"/>
  <c r="D86" i="1"/>
  <c r="B86" i="1" s="1"/>
  <c r="F86" i="1"/>
  <c r="D87" i="1"/>
  <c r="B87" i="1" s="1"/>
  <c r="F87" i="1"/>
  <c r="D88" i="1"/>
  <c r="B88" i="1"/>
  <c r="F88" i="1"/>
  <c r="D89" i="1"/>
  <c r="B89" i="1" s="1"/>
  <c r="F89" i="1"/>
  <c r="D90" i="1"/>
  <c r="B90" i="1" s="1"/>
  <c r="F90" i="1"/>
  <c r="D91" i="1"/>
  <c r="B91" i="1" s="1"/>
  <c r="F91" i="1"/>
  <c r="D92" i="1"/>
  <c r="B92" i="1"/>
  <c r="F92" i="1"/>
  <c r="D93" i="1"/>
  <c r="B93" i="1" s="1"/>
  <c r="F93" i="1"/>
  <c r="M93" i="1"/>
  <c r="O93" i="1" s="1"/>
  <c r="D94" i="1"/>
  <c r="B94" i="1" s="1"/>
  <c r="F94" i="1"/>
  <c r="D95" i="1"/>
  <c r="B95" i="1" s="1"/>
  <c r="F95" i="1"/>
  <c r="D96" i="1"/>
  <c r="B96" i="1" s="1"/>
  <c r="F96" i="1"/>
  <c r="D97" i="1"/>
  <c r="B97" i="1" s="1"/>
  <c r="F97" i="1"/>
  <c r="D98" i="1"/>
  <c r="B98" i="1"/>
  <c r="F98" i="1"/>
  <c r="D99" i="1"/>
  <c r="B99" i="1" s="1"/>
  <c r="F99" i="1"/>
  <c r="D100" i="1"/>
  <c r="B100" i="1" s="1"/>
  <c r="F100" i="1"/>
  <c r="D101" i="1"/>
  <c r="B101" i="1" s="1"/>
  <c r="F101" i="1"/>
  <c r="D102" i="1"/>
  <c r="B102" i="1" s="1"/>
  <c r="F102" i="1"/>
  <c r="D103" i="1"/>
  <c r="B103" i="1" s="1"/>
  <c r="F103" i="1"/>
  <c r="D104" i="1"/>
  <c r="B104" i="1" s="1"/>
  <c r="F104" i="1"/>
  <c r="D105" i="1"/>
  <c r="B105" i="1" s="1"/>
  <c r="F105" i="1"/>
  <c r="D106" i="1"/>
  <c r="B106" i="1"/>
  <c r="F106" i="1"/>
  <c r="D107" i="1"/>
  <c r="B107" i="1" s="1"/>
  <c r="F107" i="1"/>
  <c r="D108" i="1"/>
  <c r="B108" i="1" s="1"/>
  <c r="F108" i="1"/>
  <c r="D109" i="1"/>
  <c r="B109" i="1" s="1"/>
  <c r="F109" i="1"/>
  <c r="M109" i="1"/>
  <c r="O109" i="1" s="1"/>
  <c r="D110" i="1"/>
  <c r="B110" i="1"/>
  <c r="F110" i="1"/>
  <c r="D111" i="1"/>
  <c r="B111" i="1" s="1"/>
  <c r="F111" i="1"/>
  <c r="D112" i="1"/>
  <c r="B112" i="1"/>
  <c r="F112" i="1"/>
  <c r="D113" i="1"/>
  <c r="B113" i="1"/>
  <c r="F113" i="1"/>
  <c r="D114" i="1"/>
  <c r="B114" i="1" s="1"/>
  <c r="F114" i="1"/>
  <c r="D115" i="1"/>
  <c r="B115" i="1" s="1"/>
  <c r="F115" i="1"/>
  <c r="D116" i="1"/>
  <c r="B116" i="1"/>
  <c r="F116" i="1"/>
  <c r="D117" i="1"/>
  <c r="B117" i="1" s="1"/>
  <c r="F117" i="1"/>
  <c r="D118" i="1"/>
  <c r="B118" i="1"/>
  <c r="F118" i="1"/>
  <c r="D119" i="1"/>
  <c r="B119" i="1"/>
  <c r="F119" i="1"/>
  <c r="D120" i="1"/>
  <c r="B120" i="1" s="1"/>
  <c r="F120" i="1"/>
  <c r="D121" i="1"/>
  <c r="B121" i="1" s="1"/>
  <c r="F121" i="1"/>
  <c r="D122" i="1"/>
  <c r="B122" i="1"/>
  <c r="F122" i="1"/>
  <c r="D123" i="1"/>
  <c r="B123" i="1" s="1"/>
  <c r="F123" i="1"/>
  <c r="D124" i="1"/>
  <c r="B124" i="1" s="1"/>
  <c r="F124" i="1"/>
  <c r="D125" i="1"/>
  <c r="B125" i="1" s="1"/>
  <c r="F125" i="1"/>
  <c r="D126" i="1"/>
  <c r="B126" i="1" s="1"/>
  <c r="F126" i="1"/>
  <c r="D127" i="1"/>
  <c r="B127" i="1" s="1"/>
  <c r="F127" i="1"/>
  <c r="D128" i="1"/>
  <c r="B128" i="1" s="1"/>
  <c r="F128" i="1"/>
  <c r="D129" i="1"/>
  <c r="B129" i="1" s="1"/>
  <c r="F129" i="1"/>
  <c r="D130" i="1"/>
  <c r="B130" i="1" s="1"/>
  <c r="F130" i="1"/>
  <c r="D131" i="1"/>
  <c r="B131" i="1" s="1"/>
  <c r="F131" i="1"/>
  <c r="D132" i="1"/>
  <c r="B132" i="1" s="1"/>
  <c r="F132" i="1"/>
  <c r="D133" i="1"/>
  <c r="B133" i="1" s="1"/>
  <c r="F133" i="1"/>
  <c r="D134" i="1"/>
  <c r="B134" i="1" s="1"/>
  <c r="F134" i="1"/>
  <c r="D135" i="1"/>
  <c r="B135" i="1" s="1"/>
  <c r="F135" i="1"/>
  <c r="D136" i="1"/>
  <c r="B136" i="1"/>
  <c r="F136" i="1"/>
  <c r="D137" i="1"/>
  <c r="B137" i="1"/>
  <c r="F137" i="1"/>
  <c r="D138" i="1"/>
  <c r="B138" i="1"/>
  <c r="F138" i="1"/>
  <c r="D139" i="1"/>
  <c r="B139" i="1" s="1"/>
  <c r="F139" i="1"/>
  <c r="D140" i="1"/>
  <c r="B140" i="1"/>
  <c r="F140" i="1"/>
  <c r="D141" i="1"/>
  <c r="B141" i="1"/>
  <c r="F141" i="1"/>
  <c r="D142" i="1"/>
  <c r="B142" i="1" s="1"/>
  <c r="F142" i="1"/>
  <c r="D143" i="1"/>
  <c r="B143" i="1" s="1"/>
  <c r="F143" i="1"/>
  <c r="D144" i="1"/>
  <c r="B144" i="1" s="1"/>
  <c r="F144" i="1"/>
  <c r="D145" i="1"/>
  <c r="B145" i="1" s="1"/>
  <c r="F145" i="1"/>
  <c r="D146" i="1"/>
  <c r="B146" i="1" s="1"/>
  <c r="F146" i="1"/>
  <c r="D147" i="1"/>
  <c r="B147" i="1" s="1"/>
  <c r="F147" i="1"/>
  <c r="D148" i="1"/>
  <c r="B148" i="1" s="1"/>
  <c r="F148" i="1"/>
  <c r="D149" i="1"/>
  <c r="B149" i="1" s="1"/>
  <c r="F149" i="1"/>
  <c r="D150" i="1"/>
  <c r="B150" i="1" s="1"/>
  <c r="F150" i="1"/>
  <c r="D151" i="1"/>
  <c r="B151" i="1" s="1"/>
  <c r="F151" i="1"/>
  <c r="D152" i="1"/>
  <c r="B152" i="1" s="1"/>
  <c r="F152" i="1"/>
  <c r="D153" i="1"/>
  <c r="B153" i="1" s="1"/>
  <c r="F153" i="1"/>
  <c r="D154" i="1"/>
  <c r="B154" i="1"/>
  <c r="F154" i="1"/>
  <c r="D155" i="1"/>
  <c r="B155" i="1"/>
  <c r="F155" i="1"/>
  <c r="D156" i="1"/>
  <c r="B156" i="1" s="1"/>
  <c r="F156" i="1"/>
  <c r="D157" i="1"/>
  <c r="B157" i="1" s="1"/>
  <c r="F157" i="1"/>
  <c r="D158" i="1"/>
  <c r="B158" i="1"/>
  <c r="F158" i="1"/>
  <c r="D159" i="1"/>
  <c r="B159" i="1" s="1"/>
  <c r="F159" i="1"/>
  <c r="D160" i="1"/>
  <c r="B160" i="1"/>
  <c r="F160" i="1"/>
  <c r="D161" i="1"/>
  <c r="B161" i="1" s="1"/>
  <c r="F161" i="1"/>
  <c r="D162" i="1"/>
  <c r="B162" i="1" s="1"/>
  <c r="F162" i="1"/>
  <c r="D163" i="1"/>
  <c r="B163" i="1"/>
  <c r="F163" i="1"/>
  <c r="D164" i="1"/>
  <c r="B164" i="1" s="1"/>
  <c r="F164" i="1"/>
  <c r="D165" i="1"/>
  <c r="B165" i="1" s="1"/>
  <c r="F165" i="1"/>
  <c r="D166" i="1"/>
  <c r="B166" i="1" s="1"/>
  <c r="F166" i="1"/>
  <c r="D167" i="1"/>
  <c r="B167" i="1" s="1"/>
  <c r="F167" i="1"/>
  <c r="D168" i="1"/>
  <c r="B168" i="1"/>
  <c r="F168" i="1"/>
  <c r="D169" i="1"/>
  <c r="B169" i="1" s="1"/>
  <c r="F169" i="1"/>
  <c r="D170" i="1"/>
  <c r="B170" i="1" s="1"/>
  <c r="F170" i="1"/>
  <c r="D171" i="1"/>
  <c r="B171" i="1" s="1"/>
  <c r="F171" i="1"/>
  <c r="D172" i="1"/>
  <c r="B172" i="1" s="1"/>
  <c r="F172" i="1"/>
  <c r="D173" i="1"/>
  <c r="B173" i="1" s="1"/>
  <c r="F173" i="1"/>
  <c r="D174" i="1"/>
  <c r="B174" i="1" s="1"/>
  <c r="F174" i="1"/>
  <c r="D175" i="1"/>
  <c r="B175" i="1" s="1"/>
  <c r="F175" i="1"/>
  <c r="D176" i="1"/>
  <c r="B176" i="1"/>
  <c r="F176" i="1"/>
  <c r="D177" i="1"/>
  <c r="B177" i="1" s="1"/>
  <c r="F177" i="1"/>
  <c r="D178" i="1"/>
  <c r="B178" i="1" s="1"/>
  <c r="F178" i="1"/>
  <c r="D179" i="1"/>
  <c r="B179" i="1"/>
  <c r="F179" i="1"/>
  <c r="D180" i="1"/>
  <c r="B180" i="1" s="1"/>
  <c r="F180" i="1"/>
  <c r="D181" i="1"/>
  <c r="B181" i="1" s="1"/>
  <c r="F181" i="1"/>
  <c r="D182" i="1"/>
  <c r="B182" i="1" s="1"/>
  <c r="F182" i="1"/>
  <c r="D183" i="1"/>
  <c r="B183" i="1" s="1"/>
  <c r="F183" i="1"/>
  <c r="D184" i="1"/>
  <c r="B184" i="1"/>
  <c r="F184" i="1"/>
  <c r="D185" i="1"/>
  <c r="B185" i="1" s="1"/>
  <c r="F185" i="1"/>
  <c r="D186" i="1"/>
  <c r="B186" i="1" s="1"/>
  <c r="F186" i="1"/>
  <c r="D187" i="1"/>
  <c r="B187" i="1" s="1"/>
  <c r="F187" i="1"/>
  <c r="D188" i="1"/>
  <c r="B188" i="1" s="1"/>
  <c r="F188" i="1"/>
  <c r="D189" i="1"/>
  <c r="B189" i="1" s="1"/>
  <c r="F189" i="1"/>
  <c r="D190" i="1"/>
  <c r="B190" i="1" s="1"/>
  <c r="F190" i="1"/>
  <c r="D191" i="1"/>
  <c r="B191" i="1" s="1"/>
  <c r="F191" i="1"/>
  <c r="D192" i="1"/>
  <c r="B192" i="1" s="1"/>
  <c r="F192" i="1"/>
  <c r="D193" i="1"/>
  <c r="B193" i="1" s="1"/>
  <c r="F193" i="1"/>
  <c r="D194" i="1"/>
  <c r="B194" i="1" s="1"/>
  <c r="F194" i="1"/>
  <c r="D195" i="1"/>
  <c r="B195" i="1"/>
  <c r="F195" i="1"/>
  <c r="D196" i="1"/>
  <c r="B196" i="1" s="1"/>
  <c r="F196" i="1"/>
  <c r="D197" i="1"/>
  <c r="B197" i="1" s="1"/>
  <c r="F197" i="1"/>
  <c r="D198" i="1"/>
  <c r="B198" i="1" s="1"/>
  <c r="F198" i="1"/>
  <c r="D199" i="1"/>
  <c r="B199" i="1" s="1"/>
  <c r="F199" i="1"/>
  <c r="D200" i="1"/>
  <c r="B200" i="1" s="1"/>
  <c r="F200" i="1"/>
  <c r="D201" i="1"/>
  <c r="B201" i="1" s="1"/>
  <c r="F201" i="1"/>
  <c r="D202" i="1"/>
  <c r="B202" i="1" s="1"/>
  <c r="F202" i="1"/>
  <c r="D203" i="1"/>
  <c r="B203" i="1" s="1"/>
  <c r="F203" i="1"/>
  <c r="D204" i="1"/>
  <c r="B204" i="1" s="1"/>
  <c r="F204" i="1"/>
  <c r="D205" i="1"/>
  <c r="B205" i="1" s="1"/>
  <c r="F205" i="1"/>
  <c r="D206" i="1"/>
  <c r="B206" i="1" s="1"/>
  <c r="F206" i="1"/>
  <c r="D207" i="1"/>
  <c r="B207" i="1" s="1"/>
  <c r="F207" i="1"/>
  <c r="D208" i="1"/>
  <c r="B208" i="1" s="1"/>
  <c r="F208" i="1"/>
  <c r="D209" i="1"/>
  <c r="B209" i="1" s="1"/>
  <c r="F209" i="1"/>
  <c r="D210" i="1"/>
  <c r="B210" i="1" s="1"/>
  <c r="F210" i="1"/>
  <c r="D211" i="1"/>
  <c r="B211" i="1" s="1"/>
  <c r="F211" i="1"/>
  <c r="D212" i="1"/>
  <c r="B212" i="1" s="1"/>
  <c r="F212" i="1"/>
  <c r="D213" i="1"/>
  <c r="B213" i="1" s="1"/>
  <c r="F213" i="1"/>
  <c r="D214" i="1"/>
  <c r="B214" i="1" s="1"/>
  <c r="F214" i="1"/>
  <c r="D215" i="1"/>
  <c r="B215" i="1" s="1"/>
  <c r="F215" i="1"/>
  <c r="D216" i="1"/>
  <c r="B216" i="1" s="1"/>
  <c r="F216" i="1"/>
  <c r="D217" i="1"/>
  <c r="B217" i="1" s="1"/>
  <c r="F217" i="1"/>
  <c r="D218" i="1"/>
  <c r="B218" i="1" s="1"/>
  <c r="F218" i="1"/>
  <c r="D219" i="1"/>
  <c r="B219" i="1" s="1"/>
  <c r="F219" i="1"/>
  <c r="D220" i="1"/>
  <c r="B220" i="1" s="1"/>
  <c r="F220" i="1"/>
  <c r="D221" i="1"/>
  <c r="B221" i="1" s="1"/>
  <c r="F221" i="1"/>
  <c r="D222" i="1"/>
  <c r="B222" i="1" s="1"/>
  <c r="F222" i="1"/>
  <c r="D223" i="1"/>
  <c r="B223" i="1" s="1"/>
  <c r="F223" i="1"/>
  <c r="D224" i="1"/>
  <c r="B224" i="1" s="1"/>
  <c r="F224" i="1"/>
  <c r="D225" i="1"/>
  <c r="B225" i="1" s="1"/>
  <c r="F225" i="1"/>
  <c r="D226" i="1"/>
  <c r="B226" i="1" s="1"/>
  <c r="F226" i="1"/>
  <c r="D227" i="1"/>
  <c r="B227" i="1"/>
  <c r="F227" i="1"/>
  <c r="D228" i="1"/>
  <c r="B228" i="1" s="1"/>
  <c r="F228" i="1"/>
  <c r="D229" i="1"/>
  <c r="B229" i="1"/>
  <c r="F229" i="1"/>
  <c r="D230" i="1"/>
  <c r="B230" i="1" s="1"/>
  <c r="F230" i="1"/>
  <c r="D231" i="1"/>
  <c r="B231" i="1" s="1"/>
  <c r="F231" i="1"/>
  <c r="D232" i="1"/>
  <c r="B232" i="1" s="1"/>
  <c r="F232" i="1"/>
  <c r="D233" i="1"/>
  <c r="B233" i="1" s="1"/>
  <c r="F233" i="1"/>
  <c r="D234" i="1"/>
  <c r="B234" i="1" s="1"/>
  <c r="F234" i="1"/>
  <c r="D235" i="1"/>
  <c r="B235" i="1" s="1"/>
  <c r="F235" i="1"/>
  <c r="D236" i="1"/>
  <c r="B236" i="1" s="1"/>
  <c r="F236" i="1"/>
  <c r="D237" i="1"/>
  <c r="B237" i="1" s="1"/>
  <c r="F237" i="1"/>
  <c r="D238" i="1"/>
  <c r="B238" i="1" s="1"/>
  <c r="F238" i="1"/>
  <c r="D239" i="1"/>
  <c r="B239" i="1" s="1"/>
  <c r="F239" i="1"/>
  <c r="D240" i="1"/>
  <c r="B240" i="1" s="1"/>
  <c r="F240" i="1"/>
  <c r="D241" i="1"/>
  <c r="B241" i="1" s="1"/>
  <c r="F241" i="1"/>
  <c r="D242" i="1"/>
  <c r="B242" i="1" s="1"/>
  <c r="F242" i="1"/>
  <c r="D243" i="1"/>
  <c r="B243" i="1"/>
  <c r="F243" i="1"/>
  <c r="D244" i="1"/>
  <c r="B244" i="1" s="1"/>
  <c r="F244" i="1"/>
  <c r="F13" i="1"/>
  <c r="M13" i="1"/>
  <c r="O13" i="1" s="1"/>
  <c r="M35" i="1"/>
  <c r="O35" i="1" s="1"/>
  <c r="M40" i="1"/>
  <c r="O40" i="1" s="1"/>
  <c r="M58" i="1"/>
  <c r="O58" i="1" s="1"/>
  <c r="F8" i="1"/>
  <c r="M45" i="1"/>
  <c r="O45" i="1" s="1"/>
  <c r="M70" i="1"/>
  <c r="O70" i="1" s="1"/>
  <c r="M72" i="1"/>
  <c r="O72" i="1" s="1"/>
  <c r="M106" i="1"/>
  <c r="O106" i="1" s="1"/>
  <c r="M132" i="1"/>
  <c r="O132" i="1" s="1"/>
  <c r="M12" i="1"/>
  <c r="O12" i="1" s="1"/>
  <c r="M172" i="1"/>
  <c r="O172" i="1" s="1"/>
  <c r="M184" i="1"/>
  <c r="O184" i="1" s="1"/>
  <c r="M196" i="1"/>
  <c r="O196" i="1" s="1"/>
  <c r="M222" i="1"/>
  <c r="O222" i="1" s="1"/>
  <c r="M236" i="1"/>
  <c r="O236" i="1" s="1"/>
  <c r="F9" i="1"/>
  <c r="M94" i="1"/>
  <c r="O94" i="1" s="1"/>
  <c r="M120" i="1"/>
  <c r="O120" i="1" s="1"/>
  <c r="M177" i="1"/>
  <c r="O177" i="1" s="1"/>
  <c r="M191" i="1"/>
  <c r="O191" i="1" s="1"/>
  <c r="M205" i="1"/>
  <c r="O205" i="1" s="1"/>
  <c r="M219" i="1"/>
  <c r="O219" i="1" s="1"/>
  <c r="M233" i="1"/>
  <c r="O233" i="1" s="1"/>
  <c r="F35" i="1"/>
  <c r="M89" i="1"/>
  <c r="O89" i="1" s="1"/>
  <c r="M33" i="1"/>
  <c r="O33" i="1" s="1"/>
  <c r="M87" i="1"/>
  <c r="O87" i="1" s="1"/>
  <c r="M147" i="1"/>
  <c r="O147" i="1" s="1"/>
  <c r="F12" i="1"/>
  <c r="M60" i="1"/>
  <c r="O60" i="1" s="1"/>
  <c r="M77" i="1"/>
  <c r="O77" i="1" s="1"/>
  <c r="M112" i="1"/>
  <c r="O112" i="1" s="1"/>
  <c r="M129" i="1"/>
  <c r="O129" i="1" s="1"/>
  <c r="M102" i="1"/>
  <c r="O102" i="1" s="1"/>
  <c r="M92" i="1" l="1"/>
  <c r="O92" i="1" s="1"/>
  <c r="M118" i="1"/>
  <c r="O118" i="1" s="1"/>
  <c r="F14" i="1"/>
  <c r="G14" i="1" s="1"/>
  <c r="M7" i="1"/>
  <c r="O7" i="1" s="1"/>
  <c r="F18" i="1"/>
  <c r="F33" i="1"/>
  <c r="M36" i="1"/>
  <c r="O36" i="1" s="1"/>
  <c r="M44" i="1"/>
  <c r="O44" i="1" s="1"/>
  <c r="M52" i="1"/>
  <c r="O52" i="1" s="1"/>
  <c r="M74" i="1"/>
  <c r="O74" i="1" s="1"/>
  <c r="F36" i="1"/>
  <c r="G36" i="1" s="1"/>
  <c r="M41" i="1"/>
  <c r="O41" i="1" s="1"/>
  <c r="M49" i="1"/>
  <c r="O49" i="1" s="1"/>
  <c r="M75" i="1"/>
  <c r="O75" i="1" s="1"/>
  <c r="M91" i="1"/>
  <c r="O91" i="1" s="1"/>
  <c r="M46" i="1"/>
  <c r="O46" i="1" s="1"/>
  <c r="M57" i="1"/>
  <c r="O57" i="1" s="1"/>
  <c r="M100" i="1"/>
  <c r="O100" i="1" s="1"/>
  <c r="M116" i="1"/>
  <c r="O116" i="1" s="1"/>
  <c r="M127" i="1"/>
  <c r="O127" i="1" s="1"/>
  <c r="M138" i="1"/>
  <c r="O138" i="1" s="1"/>
  <c r="F11" i="1"/>
  <c r="M158" i="1"/>
  <c r="O158" i="1" s="1"/>
  <c r="M162" i="1"/>
  <c r="O162" i="1" s="1"/>
  <c r="M168" i="1"/>
  <c r="O168" i="1" s="1"/>
  <c r="M174" i="1"/>
  <c r="O174" i="1" s="1"/>
  <c r="M180" i="1"/>
  <c r="O180" i="1" s="1"/>
  <c r="M188" i="1"/>
  <c r="O188" i="1" s="1"/>
  <c r="M200" i="1"/>
  <c r="O200" i="1" s="1"/>
  <c r="M206" i="1"/>
  <c r="O206" i="1" s="1"/>
  <c r="M212" i="1"/>
  <c r="O212" i="1" s="1"/>
  <c r="M220" i="1"/>
  <c r="O220" i="1" s="1"/>
  <c r="M232" i="1"/>
  <c r="O232" i="1" s="1"/>
  <c r="M238" i="1"/>
  <c r="O238" i="1" s="1"/>
  <c r="M244" i="1"/>
  <c r="O244" i="1" s="1"/>
  <c r="F41" i="1"/>
  <c r="G41" i="1" s="1"/>
  <c r="M71" i="1"/>
  <c r="O71" i="1" s="1"/>
  <c r="M110" i="1"/>
  <c r="O110" i="1" s="1"/>
  <c r="M126" i="1"/>
  <c r="O126" i="1" s="1"/>
  <c r="M148" i="1"/>
  <c r="O148" i="1" s="1"/>
  <c r="M165" i="1"/>
  <c r="O165" i="1" s="1"/>
  <c r="M173" i="1"/>
  <c r="O173" i="1" s="1"/>
  <c r="M181" i="1"/>
  <c r="O181" i="1" s="1"/>
  <c r="M187" i="1"/>
  <c r="O187" i="1" s="1"/>
  <c r="M201" i="1"/>
  <c r="O201" i="1" s="1"/>
  <c r="M209" i="1"/>
  <c r="O209" i="1" s="1"/>
  <c r="M215" i="1"/>
  <c r="O215" i="1" s="1"/>
  <c r="M223" i="1"/>
  <c r="O223" i="1" s="1"/>
  <c r="M229" i="1"/>
  <c r="O229" i="1" s="1"/>
  <c r="M237" i="1"/>
  <c r="O237" i="1" s="1"/>
  <c r="M243" i="1"/>
  <c r="O243" i="1" s="1"/>
  <c r="M43" i="1"/>
  <c r="O43" i="1" s="1"/>
  <c r="M85" i="1"/>
  <c r="O85" i="1" s="1"/>
  <c r="M123" i="1"/>
  <c r="O123" i="1" s="1"/>
  <c r="M151" i="1"/>
  <c r="O151" i="1" s="1"/>
  <c r="M62" i="1"/>
  <c r="O62" i="1" s="1"/>
  <c r="M83" i="1"/>
  <c r="O83" i="1" s="1"/>
  <c r="M114" i="1"/>
  <c r="O114" i="1" s="1"/>
  <c r="M31" i="1"/>
  <c r="O31" i="1" s="1"/>
  <c r="M9" i="1"/>
  <c r="O9" i="1" s="1"/>
  <c r="F5" i="1"/>
  <c r="F34" i="1"/>
  <c r="M34" i="1"/>
  <c r="O34" i="1" s="1"/>
  <c r="F39" i="1"/>
  <c r="G39" i="1" s="1"/>
  <c r="M53" i="1"/>
  <c r="O53" i="1" s="1"/>
  <c r="M68" i="1"/>
  <c r="O68" i="1" s="1"/>
  <c r="M79" i="1"/>
  <c r="O79" i="1" s="1"/>
  <c r="M37" i="1"/>
  <c r="O37" i="1" s="1"/>
  <c r="F44" i="1"/>
  <c r="M54" i="1"/>
  <c r="O54" i="1" s="1"/>
  <c r="M65" i="1"/>
  <c r="O65" i="1" s="1"/>
  <c r="M80" i="1"/>
  <c r="O80" i="1" s="1"/>
  <c r="M38" i="1"/>
  <c r="O38" i="1" s="1"/>
  <c r="M66" i="1"/>
  <c r="O66" i="1" s="1"/>
  <c r="M82" i="1"/>
  <c r="O82" i="1" s="1"/>
  <c r="M101" i="1"/>
  <c r="O101" i="1" s="1"/>
  <c r="M117" i="1"/>
  <c r="O117" i="1" s="1"/>
  <c r="M143" i="1"/>
  <c r="O143" i="1" s="1"/>
  <c r="M155" i="1"/>
  <c r="O155" i="1" s="1"/>
  <c r="M142" i="1"/>
  <c r="O142" i="1" s="1"/>
  <c r="M159" i="1"/>
  <c r="O159" i="1" s="1"/>
  <c r="M170" i="1"/>
  <c r="O170" i="1" s="1"/>
  <c r="M176" i="1"/>
  <c r="O176" i="1" s="1"/>
  <c r="M182" i="1"/>
  <c r="O182" i="1" s="1"/>
  <c r="M194" i="1"/>
  <c r="O194" i="1" s="1"/>
  <c r="M202" i="1"/>
  <c r="O202" i="1" s="1"/>
  <c r="M208" i="1"/>
  <c r="O208" i="1" s="1"/>
  <c r="M214" i="1"/>
  <c r="O214" i="1" s="1"/>
  <c r="M226" i="1"/>
  <c r="O226" i="1" s="1"/>
  <c r="M234" i="1"/>
  <c r="O234" i="1" s="1"/>
  <c r="M240" i="1"/>
  <c r="O240" i="1" s="1"/>
  <c r="M10" i="1"/>
  <c r="O10" i="1" s="1"/>
  <c r="F45" i="1"/>
  <c r="M90" i="1"/>
  <c r="O90" i="1" s="1"/>
  <c r="M104" i="1"/>
  <c r="O104" i="1" s="1"/>
  <c r="M115" i="1"/>
  <c r="O115" i="1" s="1"/>
  <c r="M131" i="1"/>
  <c r="O131" i="1" s="1"/>
  <c r="M161" i="1"/>
  <c r="O161" i="1" s="1"/>
  <c r="M167" i="1"/>
  <c r="O167" i="1" s="1"/>
  <c r="M175" i="1"/>
  <c r="O175" i="1" s="1"/>
  <c r="M189" i="1"/>
  <c r="O189" i="1" s="1"/>
  <c r="M195" i="1"/>
  <c r="O195" i="1" s="1"/>
  <c r="M203" i="1"/>
  <c r="O203" i="1" s="1"/>
  <c r="M211" i="1"/>
  <c r="O211" i="1" s="1"/>
  <c r="M217" i="1"/>
  <c r="O217" i="1" s="1"/>
  <c r="M225" i="1"/>
  <c r="O225" i="1" s="1"/>
  <c r="M231" i="1"/>
  <c r="O231" i="1" s="1"/>
  <c r="F15" i="1"/>
  <c r="K15" i="1" s="1"/>
  <c r="M88" i="1"/>
  <c r="O88" i="1" s="1"/>
  <c r="M139" i="1"/>
  <c r="O139" i="1" s="1"/>
  <c r="M157" i="1"/>
  <c r="O157" i="1" s="1"/>
  <c r="M67" i="1"/>
  <c r="O67" i="1" s="1"/>
  <c r="M130" i="1"/>
  <c r="O130" i="1" s="1"/>
  <c r="M124" i="1"/>
  <c r="O124" i="1" s="1"/>
  <c r="M8" i="1"/>
  <c r="O8" i="1" s="1"/>
  <c r="M145" i="1"/>
  <c r="O145" i="1" s="1"/>
  <c r="M103" i="1"/>
  <c r="O103" i="1" s="1"/>
  <c r="M16" i="1"/>
  <c r="O16" i="1" s="1"/>
  <c r="M78" i="1"/>
  <c r="O78" i="1" s="1"/>
  <c r="M241" i="1"/>
  <c r="O241" i="1" s="1"/>
  <c r="M199" i="1"/>
  <c r="O199" i="1" s="1"/>
  <c r="M171" i="1"/>
  <c r="O171" i="1" s="1"/>
  <c r="M55" i="1"/>
  <c r="O55" i="1" s="1"/>
  <c r="M230" i="1"/>
  <c r="O230" i="1" s="1"/>
  <c r="M192" i="1"/>
  <c r="O192" i="1" s="1"/>
  <c r="M166" i="1"/>
  <c r="O166" i="1" s="1"/>
  <c r="M154" i="1"/>
  <c r="O154" i="1" s="1"/>
  <c r="M56" i="1"/>
  <c r="O56" i="1" s="1"/>
  <c r="M86" i="1"/>
  <c r="O86" i="1" s="1"/>
  <c r="F40" i="1"/>
  <c r="F32" i="1"/>
  <c r="I32" i="1" s="1"/>
  <c r="M32" i="1"/>
  <c r="O32" i="1" s="1"/>
  <c r="M134" i="1"/>
  <c r="O134" i="1" s="1"/>
  <c r="M125" i="1"/>
  <c r="O125" i="1" s="1"/>
  <c r="M140" i="1"/>
  <c r="O140" i="1" s="1"/>
  <c r="F6" i="1"/>
  <c r="H6" i="1" s="1"/>
  <c r="F17" i="1"/>
  <c r="M144" i="1"/>
  <c r="O144" i="1" s="1"/>
  <c r="M119" i="1"/>
  <c r="O119" i="1" s="1"/>
  <c r="M97" i="1"/>
  <c r="O97" i="1" s="1"/>
  <c r="M76" i="1"/>
  <c r="O76" i="1" s="1"/>
  <c r="F42" i="1"/>
  <c r="I42" i="1" s="1"/>
  <c r="M156" i="1"/>
  <c r="O156" i="1" s="1"/>
  <c r="M150" i="1"/>
  <c r="O150" i="1" s="1"/>
  <c r="F46" i="1"/>
  <c r="M239" i="1"/>
  <c r="O239" i="1" s="1"/>
  <c r="M213" i="1"/>
  <c r="O213" i="1" s="1"/>
  <c r="M197" i="1"/>
  <c r="O197" i="1" s="1"/>
  <c r="M183" i="1"/>
  <c r="O183" i="1" s="1"/>
  <c r="M169" i="1"/>
  <c r="O169" i="1" s="1"/>
  <c r="M136" i="1"/>
  <c r="O136" i="1" s="1"/>
  <c r="M105" i="1"/>
  <c r="O105" i="1" s="1"/>
  <c r="F49" i="1"/>
  <c r="M228" i="1"/>
  <c r="O228" i="1" s="1"/>
  <c r="M216" i="1"/>
  <c r="O216" i="1" s="1"/>
  <c r="M204" i="1"/>
  <c r="O204" i="1" s="1"/>
  <c r="M190" i="1"/>
  <c r="O190" i="1" s="1"/>
  <c r="M164" i="1"/>
  <c r="O164" i="1" s="1"/>
  <c r="M153" i="1"/>
  <c r="O153" i="1" s="1"/>
  <c r="M149" i="1"/>
  <c r="O149" i="1" s="1"/>
  <c r="M95" i="1"/>
  <c r="O95" i="1" s="1"/>
  <c r="M50" i="1"/>
  <c r="O50" i="1" s="1"/>
  <c r="M81" i="1"/>
  <c r="O81" i="1" s="1"/>
  <c r="M59" i="1"/>
  <c r="O59" i="1" s="1"/>
  <c r="M69" i="1"/>
  <c r="O69" i="1" s="1"/>
  <c r="F47" i="1"/>
  <c r="H47" i="1" s="1"/>
  <c r="M18" i="1"/>
  <c r="M11" i="1"/>
  <c r="O11" i="1" s="1"/>
  <c r="M6" i="1"/>
  <c r="O6" i="1" s="1"/>
  <c r="M128" i="1"/>
  <c r="O128" i="1" s="1"/>
  <c r="M47" i="1"/>
  <c r="O47" i="1" s="1"/>
  <c r="M146" i="1"/>
  <c r="O146" i="1" s="1"/>
  <c r="M84" i="1"/>
  <c r="O84" i="1" s="1"/>
  <c r="M227" i="1"/>
  <c r="O227" i="1" s="1"/>
  <c r="M185" i="1"/>
  <c r="O185" i="1" s="1"/>
  <c r="M137" i="1"/>
  <c r="O137" i="1" s="1"/>
  <c r="M242" i="1"/>
  <c r="O242" i="1" s="1"/>
  <c r="M218" i="1"/>
  <c r="O218" i="1" s="1"/>
  <c r="M178" i="1"/>
  <c r="O178" i="1" s="1"/>
  <c r="M122" i="1"/>
  <c r="O122" i="1" s="1"/>
  <c r="M64" i="1"/>
  <c r="O64" i="1" s="1"/>
  <c r="M48" i="1"/>
  <c r="O48" i="1" s="1"/>
  <c r="M15" i="1"/>
  <c r="O15" i="1" s="1"/>
  <c r="M152" i="1"/>
  <c r="O152" i="1" s="1"/>
  <c r="M5" i="1"/>
  <c r="M141" i="1"/>
  <c r="O141" i="1" s="1"/>
  <c r="F7" i="1"/>
  <c r="J7" i="1" s="1"/>
  <c r="M14" i="1"/>
  <c r="O14" i="1" s="1"/>
  <c r="M135" i="1"/>
  <c r="O135" i="1" s="1"/>
  <c r="M113" i="1"/>
  <c r="O113" i="1" s="1"/>
  <c r="M96" i="1"/>
  <c r="O96" i="1" s="1"/>
  <c r="M61" i="1"/>
  <c r="O61" i="1" s="1"/>
  <c r="M39" i="1"/>
  <c r="O39" i="1" s="1"/>
  <c r="M98" i="1"/>
  <c r="O98" i="1" s="1"/>
  <c r="M51" i="1"/>
  <c r="O51" i="1" s="1"/>
  <c r="M107" i="1"/>
  <c r="O107" i="1" s="1"/>
  <c r="F38" i="1"/>
  <c r="M235" i="1"/>
  <c r="O235" i="1" s="1"/>
  <c r="M221" i="1"/>
  <c r="O221" i="1" s="1"/>
  <c r="M207" i="1"/>
  <c r="O207" i="1" s="1"/>
  <c r="M193" i="1"/>
  <c r="O193" i="1" s="1"/>
  <c r="M179" i="1"/>
  <c r="O179" i="1" s="1"/>
  <c r="M163" i="1"/>
  <c r="O163" i="1" s="1"/>
  <c r="M121" i="1"/>
  <c r="O121" i="1" s="1"/>
  <c r="M99" i="1"/>
  <c r="O99" i="1" s="1"/>
  <c r="F37" i="1"/>
  <c r="I37" i="1" s="1"/>
  <c r="M224" i="1"/>
  <c r="O224" i="1" s="1"/>
  <c r="M210" i="1"/>
  <c r="O210" i="1" s="1"/>
  <c r="M198" i="1"/>
  <c r="O198" i="1" s="1"/>
  <c r="M186" i="1"/>
  <c r="O186" i="1" s="1"/>
  <c r="M160" i="1"/>
  <c r="O160" i="1" s="1"/>
  <c r="M133" i="1"/>
  <c r="O133" i="1" s="1"/>
  <c r="M111" i="1"/>
  <c r="O111" i="1" s="1"/>
  <c r="M73" i="1"/>
  <c r="O73" i="1" s="1"/>
  <c r="M42" i="1"/>
  <c r="O42" i="1" s="1"/>
  <c r="F48" i="1"/>
  <c r="I48" i="1" s="1"/>
  <c r="F16" i="1"/>
  <c r="M63" i="1"/>
  <c r="O63" i="1" s="1"/>
  <c r="F43" i="1"/>
  <c r="K43" i="1" s="1"/>
  <c r="F31" i="1"/>
  <c r="H31" i="1" s="1"/>
  <c r="M17" i="1"/>
  <c r="O17" i="1" s="1"/>
  <c r="F10" i="1"/>
  <c r="M108" i="1"/>
  <c r="O108" i="1" s="1"/>
  <c r="H35" i="1"/>
  <c r="J8" i="1"/>
  <c r="I34" i="1"/>
  <c r="K6" i="1"/>
  <c r="J33" i="1"/>
  <c r="H8" i="1"/>
  <c r="K32" i="1"/>
  <c r="G17" i="1"/>
  <c r="G13" i="1"/>
  <c r="G9" i="1"/>
  <c r="H5" i="1"/>
  <c r="H15" i="1"/>
  <c r="H11" i="1"/>
  <c r="I17" i="1"/>
  <c r="I13" i="1"/>
  <c r="I9" i="1"/>
  <c r="J5" i="1"/>
  <c r="J11" i="1"/>
  <c r="K17" i="1"/>
  <c r="K13" i="1"/>
  <c r="K9" i="1"/>
  <c r="H46" i="1"/>
  <c r="H42" i="1"/>
  <c r="H38" i="1"/>
  <c r="H34" i="1"/>
  <c r="I49" i="1"/>
  <c r="I45" i="1"/>
  <c r="I41" i="1"/>
  <c r="I33" i="1"/>
  <c r="J44" i="1"/>
  <c r="J40" i="1"/>
  <c r="J32" i="1"/>
  <c r="K47" i="1"/>
  <c r="K35" i="1"/>
  <c r="G32" i="1"/>
  <c r="G40" i="1"/>
  <c r="G44" i="1"/>
  <c r="G48" i="1"/>
  <c r="G47" i="1"/>
  <c r="G33" i="1"/>
  <c r="G37" i="1"/>
  <c r="G45" i="1"/>
  <c r="G49" i="1"/>
  <c r="G35" i="1"/>
  <c r="G34" i="1"/>
  <c r="G38" i="1"/>
  <c r="G42" i="1"/>
  <c r="G46" i="1"/>
  <c r="G16" i="1"/>
  <c r="G12" i="1"/>
  <c r="G8" i="1"/>
  <c r="H18" i="1"/>
  <c r="H14" i="1"/>
  <c r="H10" i="1"/>
  <c r="I16" i="1"/>
  <c r="I12" i="1"/>
  <c r="I8" i="1"/>
  <c r="J18" i="1"/>
  <c r="J10" i="1"/>
  <c r="J6" i="1"/>
  <c r="K16" i="1"/>
  <c r="K12" i="1"/>
  <c r="K8" i="1"/>
  <c r="H49" i="1"/>
  <c r="H45" i="1"/>
  <c r="H37" i="1"/>
  <c r="H33" i="1"/>
  <c r="I44" i="1"/>
  <c r="I40" i="1"/>
  <c r="I36" i="1"/>
  <c r="J47" i="1"/>
  <c r="J43" i="1"/>
  <c r="J39" i="1"/>
  <c r="J35" i="1"/>
  <c r="K46" i="1"/>
  <c r="K42" i="1"/>
  <c r="K38" i="1"/>
  <c r="K34" i="1"/>
  <c r="G5" i="1"/>
  <c r="G15" i="1"/>
  <c r="G11" i="1"/>
  <c r="H17" i="1"/>
  <c r="H13" i="1"/>
  <c r="H9" i="1"/>
  <c r="I5" i="1"/>
  <c r="I11" i="1"/>
  <c r="J17" i="1"/>
  <c r="J13" i="1"/>
  <c r="J9" i="1"/>
  <c r="K5" i="1"/>
  <c r="K11" i="1"/>
  <c r="K7" i="1"/>
  <c r="H44" i="1"/>
  <c r="H40" i="1"/>
  <c r="H36" i="1"/>
  <c r="I47" i="1"/>
  <c r="I43" i="1"/>
  <c r="I39" i="1"/>
  <c r="I35" i="1"/>
  <c r="J46" i="1"/>
  <c r="J42" i="1"/>
  <c r="J38" i="1"/>
  <c r="J34" i="1"/>
  <c r="K49" i="1"/>
  <c r="K45" i="1"/>
  <c r="K37" i="1"/>
  <c r="K33" i="1"/>
  <c r="G18" i="1"/>
  <c r="G10" i="1"/>
  <c r="H16" i="1"/>
  <c r="H12" i="1"/>
  <c r="I18" i="1"/>
  <c r="I10" i="1"/>
  <c r="J16" i="1"/>
  <c r="J12" i="1"/>
  <c r="K18" i="1"/>
  <c r="K14" i="1"/>
  <c r="K10" i="1"/>
  <c r="I31" i="1"/>
  <c r="I46" i="1"/>
  <c r="I38" i="1"/>
  <c r="J49" i="1"/>
  <c r="J45" i="1"/>
  <c r="J37" i="1"/>
  <c r="K48" i="1"/>
  <c r="K44" i="1"/>
  <c r="K40" i="1"/>
  <c r="K36" i="1"/>
  <c r="M19" i="1" l="1"/>
  <c r="O18" i="1"/>
  <c r="H39" i="1"/>
  <c r="I15" i="1"/>
  <c r="J48" i="1"/>
  <c r="J15" i="1"/>
  <c r="G6" i="1"/>
  <c r="I6" i="1"/>
  <c r="J41" i="1"/>
  <c r="H43" i="1"/>
  <c r="I14" i="1"/>
  <c r="J31" i="1"/>
  <c r="G7" i="1"/>
  <c r="K31" i="1"/>
  <c r="H41" i="1"/>
  <c r="J14" i="1"/>
  <c r="G31" i="1"/>
  <c r="K39" i="1"/>
  <c r="J36" i="1"/>
  <c r="H7" i="1"/>
  <c r="K41" i="1"/>
  <c r="H32" i="1"/>
  <c r="H48" i="1"/>
  <c r="I7" i="1"/>
  <c r="G43" i="1"/>
  <c r="O5" i="1"/>
  <c r="L5" i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F20" i="1"/>
  <c r="F29" i="1"/>
  <c r="F26" i="1"/>
  <c r="F28" i="1"/>
  <c r="F25" i="1"/>
  <c r="F27" i="1"/>
  <c r="F22" i="1"/>
  <c r="F21" i="1"/>
  <c r="F24" i="1"/>
  <c r="F19" i="1"/>
  <c r="F30" i="1"/>
  <c r="F23" i="1"/>
  <c r="O19" i="1" l="1"/>
  <c r="M20" i="1"/>
  <c r="M21" i="1" l="1"/>
  <c r="O20" i="1"/>
  <c r="L20" i="1"/>
  <c r="L21" i="1" s="1"/>
  <c r="O21" i="1" l="1"/>
  <c r="M22" i="1"/>
  <c r="M23" i="1" l="1"/>
  <c r="O22" i="1"/>
  <c r="L22" i="1"/>
  <c r="L23" i="1" s="1"/>
  <c r="O23" i="1" l="1"/>
  <c r="M24" i="1"/>
  <c r="M25" i="1" l="1"/>
  <c r="O24" i="1"/>
  <c r="L24" i="1"/>
  <c r="L25" i="1" s="1"/>
  <c r="M26" i="1" l="1"/>
  <c r="O25" i="1"/>
  <c r="M27" i="1" l="1"/>
  <c r="O26" i="1"/>
  <c r="L26" i="1"/>
  <c r="L27" i="1" s="1"/>
  <c r="O27" i="1" l="1"/>
  <c r="M28" i="1"/>
  <c r="O28" i="1" l="1"/>
  <c r="M29" i="1"/>
  <c r="L28" i="1"/>
  <c r="L29" i="1" s="1"/>
  <c r="M30" i="1" l="1"/>
  <c r="O30" i="1" s="1"/>
  <c r="O29" i="1"/>
  <c r="L30" i="1" l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L108" i="1" s="1"/>
  <c r="L109" i="1" s="1"/>
  <c r="L110" i="1" s="1"/>
  <c r="L111" i="1" s="1"/>
  <c r="L112" i="1" s="1"/>
  <c r="L113" i="1" s="1"/>
  <c r="L114" i="1" s="1"/>
  <c r="L115" i="1" s="1"/>
  <c r="L116" i="1" s="1"/>
  <c r="L117" i="1" s="1"/>
  <c r="L118" i="1" s="1"/>
  <c r="L119" i="1" s="1"/>
  <c r="L120" i="1" s="1"/>
  <c r="L121" i="1" s="1"/>
  <c r="L122" i="1" s="1"/>
  <c r="L123" i="1" s="1"/>
  <c r="L124" i="1" s="1"/>
  <c r="L125" i="1" s="1"/>
  <c r="L126" i="1" s="1"/>
  <c r="L127" i="1" s="1"/>
  <c r="L128" i="1" s="1"/>
  <c r="L129" i="1" s="1"/>
  <c r="L130" i="1" s="1"/>
  <c r="L131" i="1" s="1"/>
  <c r="L132" i="1" s="1"/>
  <c r="L133" i="1" s="1"/>
  <c r="L134" i="1" s="1"/>
  <c r="L135" i="1" s="1"/>
  <c r="L136" i="1" s="1"/>
  <c r="L137" i="1" s="1"/>
  <c r="L138" i="1" s="1"/>
  <c r="L139" i="1" s="1"/>
  <c r="L140" i="1" s="1"/>
  <c r="L141" i="1" s="1"/>
  <c r="L142" i="1" s="1"/>
  <c r="L143" i="1" s="1"/>
  <c r="L144" i="1" s="1"/>
  <c r="L145" i="1" s="1"/>
  <c r="L146" i="1" s="1"/>
  <c r="L147" i="1" s="1"/>
  <c r="L148" i="1" s="1"/>
  <c r="L149" i="1" s="1"/>
  <c r="L150" i="1" s="1"/>
  <c r="L151" i="1" s="1"/>
  <c r="L152" i="1" s="1"/>
  <c r="L153" i="1" s="1"/>
  <c r="L154" i="1" s="1"/>
  <c r="L155" i="1" s="1"/>
  <c r="L156" i="1" s="1"/>
  <c r="L157" i="1" s="1"/>
  <c r="L158" i="1" s="1"/>
  <c r="L159" i="1" s="1"/>
  <c r="L160" i="1" s="1"/>
  <c r="L161" i="1" s="1"/>
  <c r="L162" i="1" s="1"/>
  <c r="L163" i="1" s="1"/>
  <c r="L164" i="1" s="1"/>
  <c r="L165" i="1" s="1"/>
  <c r="L166" i="1" s="1"/>
  <c r="L167" i="1" s="1"/>
  <c r="L168" i="1" s="1"/>
  <c r="L169" i="1" s="1"/>
  <c r="L170" i="1" s="1"/>
  <c r="L171" i="1" s="1"/>
  <c r="L172" i="1" s="1"/>
  <c r="L173" i="1" s="1"/>
  <c r="L174" i="1" s="1"/>
  <c r="L175" i="1" s="1"/>
  <c r="L176" i="1" s="1"/>
  <c r="L177" i="1" s="1"/>
  <c r="L178" i="1" s="1"/>
  <c r="L179" i="1" s="1"/>
  <c r="L180" i="1" s="1"/>
  <c r="L181" i="1" s="1"/>
  <c r="L182" i="1" s="1"/>
  <c r="L183" i="1" s="1"/>
  <c r="L184" i="1" s="1"/>
  <c r="L185" i="1" s="1"/>
  <c r="L186" i="1" s="1"/>
  <c r="L187" i="1" s="1"/>
  <c r="L188" i="1" s="1"/>
  <c r="L189" i="1" s="1"/>
  <c r="L190" i="1" s="1"/>
  <c r="L191" i="1" s="1"/>
  <c r="L192" i="1" s="1"/>
  <c r="L193" i="1" s="1"/>
  <c r="L194" i="1" s="1"/>
  <c r="L195" i="1" s="1"/>
  <c r="L196" i="1" s="1"/>
  <c r="L197" i="1" s="1"/>
  <c r="L198" i="1" s="1"/>
  <c r="L199" i="1" s="1"/>
  <c r="L200" i="1" s="1"/>
  <c r="L201" i="1" s="1"/>
  <c r="L202" i="1" s="1"/>
  <c r="L203" i="1" s="1"/>
  <c r="L204" i="1" s="1"/>
  <c r="L205" i="1" s="1"/>
  <c r="L206" i="1" s="1"/>
  <c r="L207" i="1" s="1"/>
  <c r="L208" i="1" s="1"/>
  <c r="L209" i="1" s="1"/>
  <c r="L210" i="1" s="1"/>
  <c r="L211" i="1" s="1"/>
  <c r="L212" i="1" s="1"/>
  <c r="L213" i="1" s="1"/>
  <c r="L214" i="1" s="1"/>
  <c r="L215" i="1" s="1"/>
  <c r="L216" i="1" s="1"/>
  <c r="L217" i="1" s="1"/>
  <c r="L218" i="1" s="1"/>
  <c r="L219" i="1" s="1"/>
  <c r="L220" i="1" s="1"/>
  <c r="L221" i="1" s="1"/>
  <c r="L222" i="1" s="1"/>
  <c r="L223" i="1" s="1"/>
  <c r="L224" i="1" s="1"/>
  <c r="L225" i="1" s="1"/>
  <c r="L226" i="1" s="1"/>
  <c r="L227" i="1" s="1"/>
  <c r="L228" i="1" s="1"/>
  <c r="L229" i="1" s="1"/>
  <c r="L230" i="1" s="1"/>
  <c r="L231" i="1" s="1"/>
  <c r="L232" i="1" s="1"/>
  <c r="L233" i="1" s="1"/>
  <c r="L234" i="1" s="1"/>
  <c r="L235" i="1" s="1"/>
  <c r="L236" i="1" s="1"/>
  <c r="L237" i="1" s="1"/>
  <c r="L238" i="1" s="1"/>
  <c r="L239" i="1" s="1"/>
  <c r="L240" i="1" s="1"/>
  <c r="L241" i="1" s="1"/>
  <c r="L242" i="1" s="1"/>
  <c r="L243" i="1" s="1"/>
  <c r="L244" i="1" s="1"/>
</calcChain>
</file>

<file path=xl/sharedStrings.xml><?xml version="1.0" encoding="utf-8"?>
<sst xmlns="http://schemas.openxmlformats.org/spreadsheetml/2006/main" count="345" uniqueCount="73">
  <si>
    <t xml:space="preserve">place </t>
  </si>
  <si>
    <t>distance on</t>
  </si>
  <si>
    <t>time after</t>
  </si>
  <si>
    <t>distance</t>
  </si>
  <si>
    <t xml:space="preserve">Unit conc of a </t>
  </si>
  <si>
    <t>Dilution ratio</t>
  </si>
  <si>
    <t>DISPERSION PARAMETERS</t>
  </si>
  <si>
    <t>name</t>
  </si>
  <si>
    <t>X-axis</t>
  </si>
  <si>
    <t>start</t>
  </si>
  <si>
    <t>after start</t>
  </si>
  <si>
    <t>roadside</t>
  </si>
  <si>
    <t>rate</t>
  </si>
  <si>
    <t>diluted tracer</t>
  </si>
  <si>
    <t>increase dDR/dt</t>
  </si>
  <si>
    <t>U</t>
  </si>
  <si>
    <t>m/s</t>
  </si>
  <si>
    <t>[m]</t>
  </si>
  <si>
    <t>[s]</t>
  </si>
  <si>
    <t>[#/m3/s]</t>
  </si>
  <si>
    <t>[-]</t>
  </si>
  <si>
    <t>[1/s]</t>
  </si>
  <si>
    <t>Hinit</t>
  </si>
  <si>
    <t>m</t>
  </si>
  <si>
    <t>Sidewalk</t>
  </si>
  <si>
    <t>HP0</t>
  </si>
  <si>
    <t>Lane 1</t>
  </si>
  <si>
    <t>a’</t>
  </si>
  <si>
    <t>US EPA stable</t>
  </si>
  <si>
    <t>b’</t>
  </si>
  <si>
    <t>s0</t>
  </si>
  <si>
    <t>m^2</t>
  </si>
  <si>
    <t>alpha</t>
  </si>
  <si>
    <t>Berkowicz et al. (1997)</t>
  </si>
  <si>
    <t>u0</t>
  </si>
  <si>
    <t>sigW</t>
  </si>
  <si>
    <t>b</t>
  </si>
  <si>
    <t>HIWAY</t>
  </si>
  <si>
    <t>Lane 2</t>
  </si>
  <si>
    <t>dt</t>
  </si>
  <si>
    <t>s</t>
  </si>
  <si>
    <t>#/m/h</t>
  </si>
  <si>
    <t>#/m/s</t>
  </si>
  <si>
    <t>Tram</t>
  </si>
  <si>
    <t>Lane 3</t>
  </si>
  <si>
    <t>Lane 4</t>
  </si>
  <si>
    <t>Point B</t>
  </si>
  <si>
    <t>Free Space</t>
  </si>
  <si>
    <t>Point C</t>
  </si>
  <si>
    <t>Point D</t>
  </si>
  <si>
    <t>Point E</t>
  </si>
  <si>
    <t>plume height Hp</t>
  </si>
  <si>
    <t>Q2(NO)</t>
  </si>
  <si>
    <t>Q1(PN)</t>
  </si>
  <si>
    <t>Q2(PN)</t>
  </si>
  <si>
    <t>Q2(NO2)</t>
  </si>
  <si>
    <t>Q2(H2SO4)</t>
  </si>
  <si>
    <t>Q2(SVOC)</t>
  </si>
  <si>
    <t>mlc/m/h</t>
  </si>
  <si>
    <t>mlc/m/s</t>
  </si>
  <si>
    <t>LINE SOURCE 1</t>
  </si>
  <si>
    <t>LINE SOURCE 2</t>
  </si>
  <si>
    <t>Q1(NO)</t>
  </si>
  <si>
    <t>Q1(NO2)</t>
  </si>
  <si>
    <t>Q1(H2SO4)</t>
  </si>
  <si>
    <t>Q1(SVOC)</t>
  </si>
  <si>
    <t>EMISSION FACTORS</t>
  </si>
  <si>
    <t>PN emission</t>
  </si>
  <si>
    <t>NO emission</t>
  </si>
  <si>
    <t>NO2 emission</t>
  </si>
  <si>
    <t>H2SO4 emission</t>
  </si>
  <si>
    <t>SVOC emission</t>
  </si>
  <si>
    <t>[mlc/m3/s]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</si>
</sst>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E+00"/>
  </numFmts>
  <fonts count="5" x14ac:knownFonts="1">
    <font>
      <sz val="10"/>
      <name val="Arial"/>
      <family val="2"/>
    </font>
    <font>
      <b/>
      <sz val="10"/>
      <name val="Arial"/>
      <family val="2"/>
    </font>
    <font>
      <sz val="10"/>
      <color indexed="6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2"/>
        <bgColor indexed="55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hair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2" borderId="0" xfId="0" applyFont="1" applyFill="1"/>
    <xf numFmtId="0" fontId="1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2" borderId="1" xfId="0" applyFont="1" applyFill="1" applyBorder="1"/>
    <xf numFmtId="2" fontId="1" fillId="0" borderId="0" xfId="0" applyNumberFormat="1" applyFont="1" applyFill="1"/>
    <xf numFmtId="2" fontId="1" fillId="0" borderId="0" xfId="0" applyNumberFormat="1" applyFont="1"/>
    <xf numFmtId="2" fontId="1" fillId="3" borderId="0" xfId="0" applyNumberFormat="1" applyFont="1" applyFill="1"/>
    <xf numFmtId="164" fontId="1" fillId="0" borderId="0" xfId="0" applyNumberFormat="1" applyFont="1"/>
    <xf numFmtId="165" fontId="0" fillId="0" borderId="0" xfId="0" applyNumberFormat="1"/>
    <xf numFmtId="2" fontId="0" fillId="0" borderId="0" xfId="0" applyNumberFormat="1"/>
    <xf numFmtId="2" fontId="0" fillId="3" borderId="0" xfId="0" applyNumberFormat="1" applyFill="1"/>
    <xf numFmtId="164" fontId="0" fillId="0" borderId="0" xfId="0" applyNumberFormat="1"/>
    <xf numFmtId="166" fontId="0" fillId="0" borderId="0" xfId="0" applyNumberFormat="1"/>
    <xf numFmtId="0" fontId="0" fillId="0" borderId="1" xfId="0" applyFont="1" applyBorder="1" applyAlignment="1">
      <alignment horizontal="center"/>
    </xf>
    <xf numFmtId="165" fontId="0" fillId="0" borderId="1" xfId="0" applyNumberFormat="1" applyBorder="1"/>
    <xf numFmtId="2" fontId="1" fillId="0" borderId="1" xfId="0" applyNumberFormat="1" applyFont="1" applyFill="1" applyBorder="1"/>
    <xf numFmtId="2" fontId="0" fillId="0" borderId="1" xfId="0" applyNumberFormat="1" applyBorder="1"/>
    <xf numFmtId="2" fontId="0" fillId="3" borderId="1" xfId="0" applyNumberFormat="1" applyFill="1" applyBorder="1"/>
    <xf numFmtId="164" fontId="0" fillId="0" borderId="1" xfId="0" applyNumberFormat="1" applyBorder="1"/>
    <xf numFmtId="0" fontId="0" fillId="3" borderId="0" xfId="0" applyFill="1" applyAlignment="1">
      <alignment horizontal="center"/>
    </xf>
    <xf numFmtId="0" fontId="0" fillId="3" borderId="0" xfId="0" applyFill="1"/>
    <xf numFmtId="0" fontId="0" fillId="4" borderId="0" xfId="0" applyFill="1"/>
    <xf numFmtId="0" fontId="1" fillId="4" borderId="0" xfId="0" applyFont="1" applyFill="1"/>
    <xf numFmtId="0" fontId="2" fillId="4" borderId="0" xfId="0" applyFont="1" applyFill="1"/>
    <xf numFmtId="164" fontId="1" fillId="4" borderId="0" xfId="0" applyNumberFormat="1" applyFont="1" applyFill="1"/>
    <xf numFmtId="0" fontId="0" fillId="4" borderId="0" xfId="0" applyFont="1" applyFill="1"/>
    <xf numFmtId="11" fontId="0" fillId="4" borderId="0" xfId="0" applyNumberFormat="1" applyFill="1"/>
    <xf numFmtId="11" fontId="1" fillId="4" borderId="0" xfId="0" applyNumberFormat="1" applyFont="1" applyFill="1"/>
    <xf numFmtId="0" fontId="3" fillId="4" borderId="0" xfId="0" applyFont="1" applyFill="1"/>
    <xf numFmtId="165" fontId="4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2B2B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TOTAL!$F$2</c:f>
              <c:strCache>
                <c:ptCount val="1"/>
                <c:pt idx="0">
                  <c:v>plume height Hp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TOTAL!$C$4:$C$244</c:f>
              <c:numCache>
                <c:formatCode>0.00</c:formatCode>
                <c:ptCount val="2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</c:numCache>
            </c:numRef>
          </c:xVal>
          <c:yVal>
            <c:numRef>
              <c:f>TOTAL!$F$4:$F$244</c:f>
              <c:numCache>
                <c:formatCode>0.000</c:formatCode>
                <c:ptCount val="241"/>
                <c:pt idx="0">
                  <c:v>0.8</c:v>
                </c:pt>
                <c:pt idx="1">
                  <c:v>0.88178361986240472</c:v>
                </c:pt>
                <c:pt idx="2">
                  <c:v>0.96352760327061959</c:v>
                </c:pt>
                <c:pt idx="3">
                  <c:v>1.0452412496741295</c:v>
                </c:pt>
                <c:pt idx="4">
                  <c:v>1.1269311582902393</c:v>
                </c:pt>
                <c:pt idx="5">
                  <c:v>1.2086021424685451</c:v>
                </c:pt>
                <c:pt idx="6">
                  <c:v>1.2902577958620776</c:v>
                </c:pt>
                <c:pt idx="7">
                  <c:v>1.3719008559423345</c:v>
                </c:pt>
                <c:pt idx="8">
                  <c:v>1.4535334447603483</c:v>
                </c:pt>
                <c:pt idx="9">
                  <c:v>1.5351572327574765</c:v>
                </c:pt>
                <c:pt idx="10">
                  <c:v>1.6167735528785203</c:v>
                </c:pt>
                <c:pt idx="11">
                  <c:v>1.6983834817367978</c:v>
                </c:pt>
                <c:pt idx="12">
                  <c:v>1.7799878984236139</c:v>
                </c:pt>
                <c:pt idx="13">
                  <c:v>1.8615875278325629</c:v>
                </c:pt>
                <c:pt idx="14">
                  <c:v>1.943182973056867</c:v>
                </c:pt>
                <c:pt idx="15">
                  <c:v>1.943182973056867</c:v>
                </c:pt>
                <c:pt idx="16">
                  <c:v>1.943182973056867</c:v>
                </c:pt>
                <c:pt idx="17">
                  <c:v>1.943182973056867</c:v>
                </c:pt>
                <c:pt idx="18">
                  <c:v>1.943182973056867</c:v>
                </c:pt>
                <c:pt idx="19">
                  <c:v>1.943182973056867</c:v>
                </c:pt>
                <c:pt idx="20">
                  <c:v>1.943182973056867</c:v>
                </c:pt>
                <c:pt idx="21">
                  <c:v>1.943182973056867</c:v>
                </c:pt>
                <c:pt idx="22">
                  <c:v>1.943182973056867</c:v>
                </c:pt>
                <c:pt idx="23">
                  <c:v>1.943182973056867</c:v>
                </c:pt>
                <c:pt idx="24">
                  <c:v>1.943182973056867</c:v>
                </c:pt>
                <c:pt idx="25">
                  <c:v>1.943182973056867</c:v>
                </c:pt>
                <c:pt idx="26">
                  <c:v>1.943182973056867</c:v>
                </c:pt>
                <c:pt idx="27">
                  <c:v>2.0247747399460589</c:v>
                </c:pt>
                <c:pt idx="28">
                  <c:v>2.1063632559504706</c:v>
                </c:pt>
                <c:pt idx="29">
                  <c:v>2.1879488847461768</c:v>
                </c:pt>
                <c:pt idx="30">
                  <c:v>2.2695319377032219</c:v>
                </c:pt>
                <c:pt idx="31">
                  <c:v>2.3511126829645956</c:v>
                </c:pt>
                <c:pt idx="32">
                  <c:v>2.4326913526972849</c:v>
                </c:pt>
                <c:pt idx="33">
                  <c:v>2.5142681489309067</c:v>
                </c:pt>
                <c:pt idx="34">
                  <c:v>2.5958432482948357</c:v>
                </c:pt>
                <c:pt idx="35">
                  <c:v>2.6774168058889245</c:v>
                </c:pt>
                <c:pt idx="36">
                  <c:v>2.7589889584672407</c:v>
                </c:pt>
                <c:pt idx="37">
                  <c:v>2.8405598270729979</c:v>
                </c:pt>
                <c:pt idx="38">
                  <c:v>2.9221295192319836</c:v>
                </c:pt>
                <c:pt idx="39">
                  <c:v>3.0036981307884525</c:v>
                </c:pt>
                <c:pt idx="40">
                  <c:v>3.0852657474496872</c:v>
                </c:pt>
                <c:pt idx="41">
                  <c:v>3.1668324460917789</c:v>
                </c:pt>
                <c:pt idx="42">
                  <c:v>3.2483982958686166</c:v>
                </c:pt>
                <c:pt idx="43">
                  <c:v>3.3299633591578406</c:v>
                </c:pt>
                <c:pt idx="44">
                  <c:v>3.411527692371048</c:v>
                </c:pt>
                <c:pt idx="45">
                  <c:v>3.4930913466504743</c:v>
                </c:pt>
                <c:pt idx="46">
                  <c:v>3.5</c:v>
                </c:pt>
                <c:pt idx="47">
                  <c:v>3.5018511345886503</c:v>
                </c:pt>
                <c:pt idx="48">
                  <c:v>3.5038707830910467</c:v>
                </c:pt>
                <c:pt idx="49">
                  <c:v>3.5065316420036949</c:v>
                </c:pt>
                <c:pt idx="50">
                  <c:v>3.509799323598132</c:v>
                </c:pt>
                <c:pt idx="51">
                  <c:v>3.5136479552353719</c:v>
                </c:pt>
                <c:pt idx="52">
                  <c:v>3.5180566773687003</c:v>
                </c:pt>
                <c:pt idx="53">
                  <c:v>3.5230078955081976</c:v>
                </c:pt>
                <c:pt idx="54">
                  <c:v>3.5284862867723263</c:v>
                </c:pt>
                <c:pt idx="55">
                  <c:v>3.5344781845164093</c:v>
                </c:pt>
                <c:pt idx="56">
                  <c:v>3.5409711729516804</c:v>
                </c:pt>
                <c:pt idx="57">
                  <c:v>3.5479538074867483</c:v>
                </c:pt>
                <c:pt idx="58">
                  <c:v>3.5554154147828201</c:v>
                </c:pt>
                <c:pt idx="59">
                  <c:v>3.5633459456950627</c:v>
                </c:pt>
                <c:pt idx="60">
                  <c:v>3.5717358646142117</c:v>
                </c:pt>
                <c:pt idx="61">
                  <c:v>3.5805760646331453</c:v>
                </c:pt>
                <c:pt idx="62">
                  <c:v>3.5898578015070344</c:v>
                </c:pt>
                <c:pt idx="63">
                  <c:v>3.5995726415875064</c:v>
                </c:pt>
                <c:pt idx="64">
                  <c:v>3.6097124203397648</c:v>
                </c:pt>
                <c:pt idx="65">
                  <c:v>3.6202692090017856</c:v>
                </c:pt>
                <c:pt idx="66">
                  <c:v>3.6312352875932303</c:v>
                </c:pt>
                <c:pt idx="67">
                  <c:v>3.6426031229344922</c:v>
                </c:pt>
                <c:pt idx="68">
                  <c:v>3.654365350658872</c:v>
                </c:pt>
                <c:pt idx="69">
                  <c:v>3.6665147604348736</c:v>
                </c:pt>
                <c:pt idx="70">
                  <c:v>3.6790442837881532</c:v>
                </c:pt>
                <c:pt idx="71">
                  <c:v>3.6919469840417909</c:v>
                </c:pt>
                <c:pt idx="72">
                  <c:v>3.7052160479915006</c:v>
                </c:pt>
                <c:pt idx="73">
                  <c:v>3.7188447790076204</c:v>
                </c:pt>
                <c:pt idx="74">
                  <c:v>3.7328265913141849</c:v>
                </c:pt>
                <c:pt idx="75">
                  <c:v>3.7471550052412406</c:v>
                </c:pt>
                <c:pt idx="76">
                  <c:v>3.7618236432829697</c:v>
                </c:pt>
                <c:pt idx="77">
                  <c:v>3.7768262268232577</c:v>
                </c:pt>
                <c:pt idx="78">
                  <c:v>3.7921565734138403</c:v>
                </c:pt>
                <c:pt idx="79">
                  <c:v>3.8078085945092242</c:v>
                </c:pt>
                <c:pt idx="80">
                  <c:v>3.8237762935782311</c:v>
                </c:pt>
                <c:pt idx="81">
                  <c:v>3.8400537645248614</c:v>
                </c:pt>
                <c:pt idx="82">
                  <c:v>3.8566351903618865</c:v>
                </c:pt>
                <c:pt idx="83">
                  <c:v>3.8735148420894623</c:v>
                </c:pt>
                <c:pt idx="84">
                  <c:v>3.8906870777385318</c:v>
                </c:pt>
                <c:pt idx="85">
                  <c:v>3.9081463415450721</c:v>
                </c:pt>
                <c:pt idx="86">
                  <c:v>3.9258871632265468</c:v>
                </c:pt>
                <c:pt idx="87">
                  <c:v>3.9439041573364433</c:v>
                </c:pt>
                <c:pt idx="88">
                  <c:v>3.9621920226766023</c:v>
                </c:pt>
                <c:pt idx="89">
                  <c:v>3.980745541750331</c:v>
                </c:pt>
                <c:pt idx="90">
                  <c:v>3.9995595802420825</c:v>
                </c:pt>
                <c:pt idx="91">
                  <c:v>4.018629086511897</c:v>
                </c:pt>
                <c:pt idx="92">
                  <c:v>4.037949091094851</c:v>
                </c:pt>
                <c:pt idx="93">
                  <c:v>4.0575147061975203</c:v>
                </c:pt>
                <c:pt idx="94">
                  <c:v>4.0773211251850148</c:v>
                </c:pt>
                <c:pt idx="95">
                  <c:v>4.0973636220533951</c:v>
                </c:pt>
                <c:pt idx="96">
                  <c:v>4.1176375508834546</c:v>
                </c:pt>
                <c:pt idx="97">
                  <c:v>4.1381383452727754</c:v>
                </c:pt>
                <c:pt idx="98">
                  <c:v>4.1588615177437926</c:v>
                </c:pt>
                <c:pt idx="99">
                  <c:v>4.1798026591263131</c:v>
                </c:pt>
                <c:pt idx="100">
                  <c:v>4.2009574379135337</c:v>
                </c:pt>
                <c:pt idx="101">
                  <c:v>4.2223215995910799</c:v>
                </c:pt>
                <c:pt idx="102">
                  <c:v>4.2438909659390562</c:v>
                </c:pt>
                <c:pt idx="103">
                  <c:v>4.2656614343074111</c:v>
                </c:pt>
                <c:pt idx="104">
                  <c:v>4.2876289768652542</c:v>
                </c:pt>
                <c:pt idx="105">
                  <c:v>4.3097896398249862</c:v>
                </c:pt>
                <c:pt idx="106">
                  <c:v>4.3321395426422926</c:v>
                </c:pt>
                <c:pt idx="107">
                  <c:v>4.3546748771932409</c:v>
                </c:pt>
                <c:pt idx="108">
                  <c:v>4.3773919069298124</c:v>
                </c:pt>
                <c:pt idx="109">
                  <c:v>4.4002869660153117</c:v>
                </c:pt>
                <c:pt idx="110">
                  <c:v>4.4233564584411535</c:v>
                </c:pt>
                <c:pt idx="111">
                  <c:v>4.4465968571265941</c:v>
                </c:pt>
                <c:pt idx="112">
                  <c:v>4.4700047030029584</c:v>
                </c:pt>
                <c:pt idx="113">
                  <c:v>4.4935766040839669</c:v>
                </c:pt>
                <c:pt idx="114">
                  <c:v>4.517309234523748</c:v>
                </c:pt>
                <c:pt idx="115">
                  <c:v>4.5411993336640712</c:v>
                </c:pt>
                <c:pt idx="116">
                  <c:v>4.5652437050723798</c:v>
                </c:pt>
                <c:pt idx="117">
                  <c:v>4.5894392155720869</c:v>
                </c:pt>
                <c:pt idx="118">
                  <c:v>4.6137827942666281</c:v>
                </c:pt>
                <c:pt idx="119">
                  <c:v>4.6382714315586595</c:v>
                </c:pt>
                <c:pt idx="120">
                  <c:v>4.6629021781657833</c:v>
                </c:pt>
                <c:pt idx="121">
                  <c:v>4.6876721441340967</c:v>
                </c:pt>
                <c:pt idx="122">
                  <c:v>4.7125784978508163</c:v>
                </c:pt>
                <c:pt idx="123">
                  <c:v>4.73761846505717</c:v>
                </c:pt>
                <c:pt idx="124">
                  <c:v>4.7627893278626923</c:v>
                </c:pt>
                <c:pt idx="125">
                  <c:v>4.7880884237619785</c:v>
                </c:pt>
                <c:pt idx="126">
                  <c:v>4.8135131446549257</c:v>
                </c:pt>
                <c:pt idx="127">
                  <c:v>4.839060935871383</c:v>
                </c:pt>
                <c:pt idx="128">
                  <c:v>4.8647292952011316</c:v>
                </c:pt>
                <c:pt idx="129">
                  <c:v>4.8905157719299952</c:v>
                </c:pt>
                <c:pt idx="130">
                  <c:v>4.9164179658828644</c:v>
                </c:pt>
                <c:pt idx="131">
                  <c:v>4.9424335264743586</c:v>
                </c:pt>
                <c:pt idx="132">
                  <c:v>4.9685601517677691</c:v>
                </c:pt>
                <c:pt idx="133">
                  <c:v>4.9947955875429075</c:v>
                </c:pt>
                <c:pt idx="134">
                  <c:v>5.0211376263734087</c:v>
                </c:pt>
                <c:pt idx="135">
                  <c:v>5.0475841067140053</c:v>
                </c:pt>
                <c:pt idx="136">
                  <c:v>5.0741329119982161</c:v>
                </c:pt>
                <c:pt idx="137">
                  <c:v>5.1007819697468983</c:v>
                </c:pt>
                <c:pt idx="138">
                  <c:v>5.1275292506880064</c:v>
                </c:pt>
                <c:pt idx="139">
                  <c:v>5.1543727678879003</c:v>
                </c:pt>
                <c:pt idx="140">
                  <c:v>5.181310575894523</c:v>
                </c:pt>
                <c:pt idx="141">
                  <c:v>5.2083407698926543</c:v>
                </c:pt>
                <c:pt idx="142">
                  <c:v>5.235461484871518</c:v>
                </c:pt>
                <c:pt idx="143">
                  <c:v>5.2626708948048959</c:v>
                </c:pt>
                <c:pt idx="144">
                  <c:v>5.2899672118439156</c:v>
                </c:pt>
                <c:pt idx="145">
                  <c:v>5.3173486855226697</c:v>
                </c:pt>
                <c:pt idx="146">
                  <c:v>5.3448136019767212</c:v>
                </c:pt>
                <c:pt idx="147">
                  <c:v>5.3723602831746113</c:v>
                </c:pt>
                <c:pt idx="148">
                  <c:v>5.39998708616241</c:v>
                </c:pt>
                <c:pt idx="149">
                  <c:v>5.4276924023213367</c:v>
                </c:pt>
                <c:pt idx="150">
                  <c:v>5.4554746566384669</c:v>
                </c:pt>
                <c:pt idx="151">
                  <c:v>5.4833323069905191</c:v>
                </c:pt>
                <c:pt idx="152">
                  <c:v>5.5112638434406716</c:v>
                </c:pt>
                <c:pt idx="153">
                  <c:v>5.5392677875484075</c:v>
                </c:pt>
                <c:pt idx="154">
                  <c:v>5.5673426916922883</c:v>
                </c:pt>
                <c:pt idx="155">
                  <c:v>5.5954871384056037</c:v>
                </c:pt>
                <c:pt idx="156">
                  <c:v>5.6236997397248052</c:v>
                </c:pt>
                <c:pt idx="157">
                  <c:v>5.6519791365506391</c:v>
                </c:pt>
                <c:pt idx="158">
                  <c:v>5.6803239980218425</c:v>
                </c:pt>
                <c:pt idx="159">
                  <c:v>5.7087330209013087</c:v>
                </c:pt>
                <c:pt idx="160">
                  <c:v>5.7372049289745837</c:v>
                </c:pt>
                <c:pt idx="161">
                  <c:v>5.765738472460562</c:v>
                </c:pt>
                <c:pt idx="162">
                  <c:v>5.7943324274342372</c:v>
                </c:pt>
                <c:pt idx="163">
                  <c:v>5.8229855952613576</c:v>
                </c:pt>
                <c:pt idx="164">
                  <c:v>5.8516968020448212</c:v>
                </c:pt>
                <c:pt idx="165">
                  <c:v>5.8804648980826935</c:v>
                </c:pt>
                <c:pt idx="166">
                  <c:v>5.9092887573376043</c:v>
                </c:pt>
                <c:pt idx="167">
                  <c:v>5.9381672769174534</c:v>
                </c:pt>
                <c:pt idx="168">
                  <c:v>5.9670993765671634</c:v>
                </c:pt>
                <c:pt idx="169">
                  <c:v>5.9960839981713638</c:v>
                </c:pt>
                <c:pt idx="170">
                  <c:v>6.0251201052678116</c:v>
                </c:pt>
                <c:pt idx="171">
                  <c:v>6.0542066825713627</c:v>
                </c:pt>
                <c:pt idx="172">
                  <c:v>6.0833427355083289</c:v>
                </c:pt>
                <c:pt idx="173">
                  <c:v>6.1125272897610294</c:v>
                </c:pt>
                <c:pt idx="174">
                  <c:v>6.1417593908223695</c:v>
                </c:pt>
                <c:pt idx="175">
                  <c:v>6.1710381035602335</c:v>
                </c:pt>
                <c:pt idx="176">
                  <c:v>6.2003625117915524</c:v>
                </c:pt>
                <c:pt idx="177">
                  <c:v>6.2297317178658407</c:v>
                </c:pt>
                <c:pt idx="178">
                  <c:v>6.2591448422580251</c:v>
                </c:pt>
                <c:pt idx="179">
                  <c:v>6.2886010231703766</c:v>
                </c:pt>
                <c:pt idx="180">
                  <c:v>6.3180994161433999</c:v>
                </c:pt>
                <c:pt idx="181">
                  <c:v>6.3476391936754553</c:v>
                </c:pt>
                <c:pt idx="182">
                  <c:v>6.3772195448509779</c:v>
                </c:pt>
                <c:pt idx="183">
                  <c:v>6.406839674977105</c:v>
                </c:pt>
                <c:pt idx="184">
                  <c:v>6.4364988052285161</c:v>
                </c:pt>
                <c:pt idx="185">
                  <c:v>6.4661961723003678</c:v>
                </c:pt>
                <c:pt idx="186">
                  <c:v>6.4959310280690943</c:v>
                </c:pt>
                <c:pt idx="187">
                  <c:v>6.5257026392609507</c:v>
                </c:pt>
                <c:pt idx="188">
                  <c:v>6.5555102871281177</c:v>
                </c:pt>
                <c:pt idx="189">
                  <c:v>6.5853532671321888</c:v>
                </c:pt>
                <c:pt idx="190">
                  <c:v>6.6152308886349234</c:v>
                </c:pt>
                <c:pt idx="191">
                  <c:v>6.6451424745960672</c:v>
                </c:pt>
                <c:pt idx="192">
                  <c:v>6.6750873612780843</c:v>
                </c:pt>
                <c:pt idx="193">
                  <c:v>6.7050648979576897</c:v>
                </c:pt>
                <c:pt idx="194">
                  <c:v>6.7350744466439849</c:v>
                </c:pt>
                <c:pt idx="195">
                  <c:v>6.7651153818030734</c:v>
                </c:pt>
                <c:pt idx="196">
                  <c:v>6.7951870900890032</c:v>
                </c:pt>
                <c:pt idx="197">
                  <c:v>6.8252889700808987</c:v>
                </c:pt>
                <c:pt idx="198">
                  <c:v>6.8554204320261309</c:v>
                </c:pt>
                <c:pt idx="199">
                  <c:v>6.8855808975894011</c:v>
                </c:pt>
                <c:pt idx="200">
                  <c:v>6.9157697996075989</c:v>
                </c:pt>
                <c:pt idx="201">
                  <c:v>6.9459865818502928</c:v>
                </c:pt>
                <c:pt idx="202">
                  <c:v>6.9762306987857299</c:v>
                </c:pt>
                <c:pt idx="203">
                  <c:v>7.0065016153522404</c:v>
                </c:pt>
                <c:pt idx="204">
                  <c:v>7.0367988067348559</c:v>
                </c:pt>
                <c:pt idx="205">
                  <c:v>7.0671217581471124</c:v>
                </c:pt>
                <c:pt idx="206">
                  <c:v>7.0974699646178339</c:v>
                </c:pt>
                <c:pt idx="207">
                  <c:v>7.1278429307828324</c:v>
                </c:pt>
                <c:pt idx="208">
                  <c:v>7.1582401706813759</c:v>
                </c:pt>
                <c:pt idx="209">
                  <c:v>7.1886612075573408</c:v>
                </c:pt>
                <c:pt idx="210">
                  <c:v>7.219105573664935</c:v>
                </c:pt>
                <c:pt idx="211">
                  <c:v>7.2495728100788392</c:v>
                </c:pt>
                <c:pt idx="212">
                  <c:v>7.2800624665087286</c:v>
                </c:pt>
                <c:pt idx="213">
                  <c:v>7.310574101118033</c:v>
                </c:pt>
                <c:pt idx="214">
                  <c:v>7.3411072803468285</c:v>
                </c:pt>
                <c:pt idx="215">
                  <c:v>7.3716615787387925</c:v>
                </c:pt>
                <c:pt idx="216">
                  <c:v>7.4022365787721007</c:v>
                </c:pt>
                <c:pt idx="217">
                  <c:v>7.4328318706941801</c:v>
                </c:pt>
                <c:pt idx="218">
                  <c:v>7.4634470523602259</c:v>
                </c:pt>
                <c:pt idx="219">
                  <c:v>7.4940817290753996</c:v>
                </c:pt>
                <c:pt idx="220">
                  <c:v>7.5247355134406035</c:v>
                </c:pt>
                <c:pt idx="221">
                  <c:v>7.555408025201765</c:v>
                </c:pt>
                <c:pt idx="222">
                  <c:v>7.5860988911025489</c:v>
                </c:pt>
                <c:pt idx="223">
                  <c:v>7.6168077447403695</c:v>
                </c:pt>
                <c:pt idx="224">
                  <c:v>7.6475342264257042</c:v>
                </c:pt>
                <c:pt idx="225">
                  <c:v>7.6782779830445538</c:v>
                </c:pt>
                <c:pt idx="226">
                  <c:v>7.7090386679240224</c:v>
                </c:pt>
                <c:pt idx="227">
                  <c:v>7.7398159407009173</c:v>
                </c:pt>
                <c:pt idx="228">
                  <c:v>7.770609467193311</c:v>
                </c:pt>
                <c:pt idx="229">
                  <c:v>7.8014189192749805</c:v>
                </c:pt>
                <c:pt idx="230">
                  <c:v>7.8322439747526724</c:v>
                </c:pt>
                <c:pt idx="231">
                  <c:v>7.8630843172461091</c:v>
                </c:pt>
                <c:pt idx="232">
                  <c:v>7.8939396360706873</c:v>
                </c:pt>
                <c:pt idx="233">
                  <c:v>7.9248096261227916</c:v>
                </c:pt>
                <c:pt idx="234">
                  <c:v>7.9556939877676447</c:v>
                </c:pt>
                <c:pt idx="235">
                  <c:v>7.986592426729703</c:v>
                </c:pt>
                <c:pt idx="236">
                  <c:v>8.0175046539854318</c:v>
                </c:pt>
                <c:pt idx="237">
                  <c:v>8.0484303856585004</c:v>
                </c:pt>
                <c:pt idx="238">
                  <c:v>8.0793693429172784</c:v>
                </c:pt>
                <c:pt idx="239">
                  <c:v>8.1103212518745949</c:v>
                </c:pt>
                <c:pt idx="240">
                  <c:v>8.1412858434897242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FC-4D3E-98BC-7026482AB9C5}"/>
            </c:ext>
          </c:extLst>
        </c:ser>
        <c:ser>
          <c:idx val="2"/>
          <c:order val="2"/>
          <c:tx>
            <c:strRef>
              <c:f>TOTAL!$M$2</c:f>
              <c:strCache>
                <c:ptCount val="1"/>
                <c:pt idx="0">
                  <c:v>increase dDR/dt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TOTAL!$C$4:$C$244</c:f>
              <c:numCache>
                <c:formatCode>0.00</c:formatCode>
                <c:ptCount val="2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</c:numCache>
            </c:numRef>
          </c:xVal>
          <c:yVal>
            <c:numRef>
              <c:f>TOTAL!$M$4:$M$244</c:f>
              <c:numCache>
                <c:formatCode>0.0</c:formatCode>
                <c:ptCount val="241"/>
                <c:pt idx="0">
                  <c:v>0</c:v>
                </c:pt>
                <c:pt idx="1">
                  <c:v>0.45033635655346199</c:v>
                </c:pt>
                <c:pt idx="2">
                  <c:v>0.49163526503480071</c:v>
                </c:pt>
                <c:pt idx="3">
                  <c:v>0.53293417351613948</c:v>
                </c:pt>
                <c:pt idx="4">
                  <c:v>0.57423308199747825</c:v>
                </c:pt>
                <c:pt idx="5">
                  <c:v>0.6155319904788169</c:v>
                </c:pt>
                <c:pt idx="6">
                  <c:v>0.65683089896015556</c:v>
                </c:pt>
                <c:pt idx="7">
                  <c:v>0.69812980744149444</c:v>
                </c:pt>
                <c:pt idx="8">
                  <c:v>0.73942871592283299</c:v>
                </c:pt>
                <c:pt idx="9">
                  <c:v>0.78072762440417187</c:v>
                </c:pt>
                <c:pt idx="10">
                  <c:v>0.82202653288551053</c:v>
                </c:pt>
                <c:pt idx="11">
                  <c:v>0.86332544136684941</c:v>
                </c:pt>
                <c:pt idx="12">
                  <c:v>0.90462434984818796</c:v>
                </c:pt>
                <c:pt idx="13">
                  <c:v>0.94592325832952673</c:v>
                </c:pt>
                <c:pt idx="14">
                  <c:v>0.9872221668108655</c:v>
                </c:pt>
                <c:pt idx="15">
                  <c:v>0.9872221668108655</c:v>
                </c:pt>
                <c:pt idx="16">
                  <c:v>0.9872221668108655</c:v>
                </c:pt>
                <c:pt idx="17">
                  <c:v>0.9872221668108655</c:v>
                </c:pt>
                <c:pt idx="18">
                  <c:v>0.9872221668108655</c:v>
                </c:pt>
                <c:pt idx="19">
                  <c:v>0.9872221668108655</c:v>
                </c:pt>
                <c:pt idx="20">
                  <c:v>0.9872221668108655</c:v>
                </c:pt>
                <c:pt idx="21">
                  <c:v>0.9872221668108655</c:v>
                </c:pt>
                <c:pt idx="22">
                  <c:v>0.9872221668108655</c:v>
                </c:pt>
                <c:pt idx="23">
                  <c:v>0.9872221668108655</c:v>
                </c:pt>
                <c:pt idx="24">
                  <c:v>0.9872221668108655</c:v>
                </c:pt>
                <c:pt idx="25">
                  <c:v>0.9872221668108655</c:v>
                </c:pt>
                <c:pt idx="26">
                  <c:v>0.9872221668108655</c:v>
                </c:pt>
                <c:pt idx="27">
                  <c:v>1.0285210752922043</c:v>
                </c:pt>
                <c:pt idx="28">
                  <c:v>1.0698199837735429</c:v>
                </c:pt>
                <c:pt idx="29">
                  <c:v>1.1111188922548816</c:v>
                </c:pt>
                <c:pt idx="30">
                  <c:v>1.1524178007362205</c:v>
                </c:pt>
                <c:pt idx="31">
                  <c:v>1.1937167092175593</c:v>
                </c:pt>
                <c:pt idx="32">
                  <c:v>1.235015617698898</c:v>
                </c:pt>
                <c:pt idx="33">
                  <c:v>1.2763145261802364</c:v>
                </c:pt>
                <c:pt idx="34">
                  <c:v>1.3176134346615753</c:v>
                </c:pt>
                <c:pt idx="35">
                  <c:v>1.3589123431429142</c:v>
                </c:pt>
                <c:pt idx="36">
                  <c:v>1.4002112516242529</c:v>
                </c:pt>
                <c:pt idx="37">
                  <c:v>1.4415101601055915</c:v>
                </c:pt>
                <c:pt idx="38">
                  <c:v>1.4828090685869302</c:v>
                </c:pt>
                <c:pt idx="39">
                  <c:v>1.5241079770682691</c:v>
                </c:pt>
                <c:pt idx="40">
                  <c:v>1.5654068855496079</c:v>
                </c:pt>
                <c:pt idx="41">
                  <c:v>1.6067057940309464</c:v>
                </c:pt>
                <c:pt idx="42">
                  <c:v>1.648004702512285</c:v>
                </c:pt>
                <c:pt idx="43">
                  <c:v>1.6893036109936241</c:v>
                </c:pt>
                <c:pt idx="44">
                  <c:v>1.7306025194749628</c:v>
                </c:pt>
                <c:pt idx="45">
                  <c:v>1.7719014279563015</c:v>
                </c:pt>
                <c:pt idx="46">
                  <c:v>1.8132003364376401</c:v>
                </c:pt>
                <c:pt idx="47">
                  <c:v>1.8544992449189786</c:v>
                </c:pt>
                <c:pt idx="48">
                  <c:v>1.8957981534003177</c:v>
                </c:pt>
                <c:pt idx="49">
                  <c:v>1.9370970618816563</c:v>
                </c:pt>
                <c:pt idx="50">
                  <c:v>1.978395970362995</c:v>
                </c:pt>
                <c:pt idx="51">
                  <c:v>2.0196948788443336</c:v>
                </c:pt>
                <c:pt idx="52">
                  <c:v>2.060993787325673</c:v>
                </c:pt>
                <c:pt idx="53">
                  <c:v>2.1022926958070114</c:v>
                </c:pt>
                <c:pt idx="54">
                  <c:v>2.1435916042883503</c:v>
                </c:pt>
                <c:pt idx="55">
                  <c:v>2.1848905127696887</c:v>
                </c:pt>
                <c:pt idx="56">
                  <c:v>2.226189421251028</c:v>
                </c:pt>
                <c:pt idx="57">
                  <c:v>2.2674883297323665</c:v>
                </c:pt>
                <c:pt idx="58">
                  <c:v>2.3087872382137049</c:v>
                </c:pt>
                <c:pt idx="59">
                  <c:v>2.3500861466950438</c:v>
                </c:pt>
                <c:pt idx="60">
                  <c:v>2.3913850551763822</c:v>
                </c:pt>
                <c:pt idx="61">
                  <c:v>2.4326839636577215</c:v>
                </c:pt>
                <c:pt idx="62">
                  <c:v>2.47398287213906</c:v>
                </c:pt>
                <c:pt idx="63">
                  <c:v>2.5152817806203989</c:v>
                </c:pt>
                <c:pt idx="64">
                  <c:v>2.5565806891017373</c:v>
                </c:pt>
                <c:pt idx="65">
                  <c:v>2.5978795975830766</c:v>
                </c:pt>
                <c:pt idx="66">
                  <c:v>2.6391785060644151</c:v>
                </c:pt>
                <c:pt idx="67">
                  <c:v>2.6804774145457535</c:v>
                </c:pt>
                <c:pt idx="68">
                  <c:v>2.7217763230270924</c:v>
                </c:pt>
                <c:pt idx="69">
                  <c:v>2.7630752315084308</c:v>
                </c:pt>
                <c:pt idx="70">
                  <c:v>2.8043741399897701</c:v>
                </c:pt>
                <c:pt idx="71">
                  <c:v>2.8456730484711086</c:v>
                </c:pt>
                <c:pt idx="72">
                  <c:v>2.886971956952447</c:v>
                </c:pt>
                <c:pt idx="73">
                  <c:v>2.9282708654337859</c:v>
                </c:pt>
                <c:pt idx="74">
                  <c:v>2.9695697739151248</c:v>
                </c:pt>
                <c:pt idx="75">
                  <c:v>3.0108686823964637</c:v>
                </c:pt>
                <c:pt idx="76">
                  <c:v>3.0521675908778021</c:v>
                </c:pt>
                <c:pt idx="77">
                  <c:v>3.093466499359141</c:v>
                </c:pt>
                <c:pt idx="78">
                  <c:v>3.1347654078404794</c:v>
                </c:pt>
                <c:pt idx="79">
                  <c:v>3.1760643163218187</c:v>
                </c:pt>
                <c:pt idx="80">
                  <c:v>3.2173632248031572</c:v>
                </c:pt>
                <c:pt idx="81">
                  <c:v>3.2586621332844956</c:v>
                </c:pt>
                <c:pt idx="82">
                  <c:v>3.2999610417658345</c:v>
                </c:pt>
                <c:pt idx="83">
                  <c:v>3.3412599502471734</c:v>
                </c:pt>
                <c:pt idx="84">
                  <c:v>3.3825588587285123</c:v>
                </c:pt>
                <c:pt idx="85">
                  <c:v>3.4238577672098507</c:v>
                </c:pt>
                <c:pt idx="86">
                  <c:v>3.4651566756911891</c:v>
                </c:pt>
                <c:pt idx="87">
                  <c:v>3.5064555841725285</c:v>
                </c:pt>
                <c:pt idx="88">
                  <c:v>3.5477544926538669</c:v>
                </c:pt>
                <c:pt idx="89">
                  <c:v>3.5890534011352058</c:v>
                </c:pt>
                <c:pt idx="90">
                  <c:v>3.6303523096165442</c:v>
                </c:pt>
                <c:pt idx="91">
                  <c:v>3.6716512180978835</c:v>
                </c:pt>
                <c:pt idx="92">
                  <c:v>3.712950126579222</c:v>
                </c:pt>
                <c:pt idx="93">
                  <c:v>3.7542490350605608</c:v>
                </c:pt>
                <c:pt idx="94">
                  <c:v>3.7955479435418993</c:v>
                </c:pt>
                <c:pt idx="95">
                  <c:v>3.8368468520232377</c:v>
                </c:pt>
                <c:pt idx="96">
                  <c:v>3.878145760504577</c:v>
                </c:pt>
                <c:pt idx="97">
                  <c:v>3.9194446689859155</c:v>
                </c:pt>
                <c:pt idx="98">
                  <c:v>3.9607435774672539</c:v>
                </c:pt>
                <c:pt idx="99">
                  <c:v>4.0020424859485937</c:v>
                </c:pt>
                <c:pt idx="100">
                  <c:v>4.0433413944299312</c:v>
                </c:pt>
                <c:pt idx="101">
                  <c:v>4.0846403029112697</c:v>
                </c:pt>
                <c:pt idx="102">
                  <c:v>4.1259392113926099</c:v>
                </c:pt>
                <c:pt idx="103">
                  <c:v>4.1672381198739483</c:v>
                </c:pt>
                <c:pt idx="104">
                  <c:v>4.2085370283552868</c:v>
                </c:pt>
                <c:pt idx="105">
                  <c:v>4.2498359368366252</c:v>
                </c:pt>
                <c:pt idx="106">
                  <c:v>4.2911348453179645</c:v>
                </c:pt>
                <c:pt idx="107">
                  <c:v>4.332433753799303</c:v>
                </c:pt>
                <c:pt idx="108">
                  <c:v>4.3737326622806405</c:v>
                </c:pt>
                <c:pt idx="109">
                  <c:v>4.4150315707619798</c:v>
                </c:pt>
                <c:pt idx="110">
                  <c:v>4.4563304792433192</c:v>
                </c:pt>
                <c:pt idx="111">
                  <c:v>4.4976293877246585</c:v>
                </c:pt>
                <c:pt idx="112">
                  <c:v>4.538928296205996</c:v>
                </c:pt>
                <c:pt idx="113">
                  <c:v>4.5802272046873354</c:v>
                </c:pt>
                <c:pt idx="114">
                  <c:v>4.6215261131686747</c:v>
                </c:pt>
                <c:pt idx="115">
                  <c:v>4.6628250216500131</c:v>
                </c:pt>
                <c:pt idx="116">
                  <c:v>4.7041239301313507</c:v>
                </c:pt>
                <c:pt idx="117">
                  <c:v>4.7454228386126909</c:v>
                </c:pt>
                <c:pt idx="118">
                  <c:v>4.7867217470940302</c:v>
                </c:pt>
                <c:pt idx="119">
                  <c:v>4.8280206555753686</c:v>
                </c:pt>
                <c:pt idx="120">
                  <c:v>4.8693195640567062</c:v>
                </c:pt>
                <c:pt idx="121">
                  <c:v>4.9106184725380446</c:v>
                </c:pt>
                <c:pt idx="122">
                  <c:v>4.9519173810193848</c:v>
                </c:pt>
                <c:pt idx="123">
                  <c:v>4.9932162895007233</c:v>
                </c:pt>
                <c:pt idx="124">
                  <c:v>5.0345151979820608</c:v>
                </c:pt>
                <c:pt idx="125">
                  <c:v>5.0758141064633993</c:v>
                </c:pt>
                <c:pt idx="126">
                  <c:v>5.1171130149447386</c:v>
                </c:pt>
                <c:pt idx="127">
                  <c:v>5.1584119234260779</c:v>
                </c:pt>
                <c:pt idx="128">
                  <c:v>5.1997108319074163</c:v>
                </c:pt>
                <c:pt idx="129">
                  <c:v>5.2410097403887548</c:v>
                </c:pt>
                <c:pt idx="130">
                  <c:v>5.2823086488700941</c:v>
                </c:pt>
                <c:pt idx="131">
                  <c:v>5.3236075573514325</c:v>
                </c:pt>
                <c:pt idx="132">
                  <c:v>5.364906465832771</c:v>
                </c:pt>
                <c:pt idx="133">
                  <c:v>5.4062053743141094</c:v>
                </c:pt>
                <c:pt idx="134">
                  <c:v>5.4475042827954487</c:v>
                </c:pt>
                <c:pt idx="135">
                  <c:v>5.4888031912767872</c:v>
                </c:pt>
                <c:pt idx="136">
                  <c:v>5.5301020997581265</c:v>
                </c:pt>
                <c:pt idx="137">
                  <c:v>5.5714010082394649</c:v>
                </c:pt>
                <c:pt idx="138">
                  <c:v>5.6126999167208043</c:v>
                </c:pt>
                <c:pt idx="139">
                  <c:v>5.6539988252021427</c:v>
                </c:pt>
                <c:pt idx="140">
                  <c:v>5.6952977336834802</c:v>
                </c:pt>
                <c:pt idx="141">
                  <c:v>5.7365966421648196</c:v>
                </c:pt>
                <c:pt idx="142">
                  <c:v>5.7778955506461589</c:v>
                </c:pt>
                <c:pt idx="143">
                  <c:v>5.8191944591274973</c:v>
                </c:pt>
                <c:pt idx="144">
                  <c:v>5.8604933676088349</c:v>
                </c:pt>
                <c:pt idx="145">
                  <c:v>5.9017922760901751</c:v>
                </c:pt>
                <c:pt idx="146">
                  <c:v>5.9430911845715144</c:v>
                </c:pt>
                <c:pt idx="147">
                  <c:v>5.9843900930528529</c:v>
                </c:pt>
                <c:pt idx="148">
                  <c:v>6.0256890015341904</c:v>
                </c:pt>
                <c:pt idx="149">
                  <c:v>6.0669879100155288</c:v>
                </c:pt>
                <c:pt idx="150">
                  <c:v>6.1082868184968691</c:v>
                </c:pt>
                <c:pt idx="151">
                  <c:v>6.1495857269782075</c:v>
                </c:pt>
                <c:pt idx="152">
                  <c:v>6.190884635459545</c:v>
                </c:pt>
                <c:pt idx="153">
                  <c:v>6.2321835439408844</c:v>
                </c:pt>
                <c:pt idx="154">
                  <c:v>6.2734824524222237</c:v>
                </c:pt>
                <c:pt idx="155">
                  <c:v>6.314781360903563</c:v>
                </c:pt>
                <c:pt idx="156">
                  <c:v>6.3560802693849006</c:v>
                </c:pt>
                <c:pt idx="157">
                  <c:v>6.3973791778662399</c:v>
                </c:pt>
                <c:pt idx="158">
                  <c:v>6.4386780863475783</c:v>
                </c:pt>
                <c:pt idx="159">
                  <c:v>6.4799769948289168</c:v>
                </c:pt>
                <c:pt idx="160">
                  <c:v>6.5212759033102552</c:v>
                </c:pt>
                <c:pt idx="161">
                  <c:v>6.5625748117915945</c:v>
                </c:pt>
                <c:pt idx="162">
                  <c:v>6.6038737202729338</c:v>
                </c:pt>
                <c:pt idx="163">
                  <c:v>6.6451726287542723</c:v>
                </c:pt>
                <c:pt idx="164">
                  <c:v>6.6864715372356107</c:v>
                </c:pt>
                <c:pt idx="165">
                  <c:v>6.72777044571695</c:v>
                </c:pt>
                <c:pt idx="166">
                  <c:v>6.7690693541982885</c:v>
                </c:pt>
                <c:pt idx="167">
                  <c:v>6.8103682626796269</c:v>
                </c:pt>
                <c:pt idx="168">
                  <c:v>6.8516671711609654</c:v>
                </c:pt>
                <c:pt idx="169">
                  <c:v>6.8929660796423047</c:v>
                </c:pt>
                <c:pt idx="170">
                  <c:v>6.934264988123644</c:v>
                </c:pt>
                <c:pt idx="171">
                  <c:v>6.9755638966049824</c:v>
                </c:pt>
                <c:pt idx="172">
                  <c:v>7.0168628050863209</c:v>
                </c:pt>
                <c:pt idx="173">
                  <c:v>7.0581617135676602</c:v>
                </c:pt>
                <c:pt idx="174">
                  <c:v>7.0994606220489986</c:v>
                </c:pt>
                <c:pt idx="175">
                  <c:v>7.1407595305303371</c:v>
                </c:pt>
                <c:pt idx="176">
                  <c:v>7.1820584390116755</c:v>
                </c:pt>
                <c:pt idx="177">
                  <c:v>7.2233573474930139</c:v>
                </c:pt>
                <c:pt idx="178">
                  <c:v>7.2646562559743533</c:v>
                </c:pt>
                <c:pt idx="179">
                  <c:v>7.3059551644556926</c:v>
                </c:pt>
                <c:pt idx="180">
                  <c:v>7.347254072937031</c:v>
                </c:pt>
                <c:pt idx="181">
                  <c:v>7.3885529814183695</c:v>
                </c:pt>
                <c:pt idx="182">
                  <c:v>7.4298518898997079</c:v>
                </c:pt>
                <c:pt idx="183">
                  <c:v>7.4711507983810472</c:v>
                </c:pt>
                <c:pt idx="184">
                  <c:v>7.5124497068623857</c:v>
                </c:pt>
                <c:pt idx="185">
                  <c:v>7.5537486153437241</c:v>
                </c:pt>
                <c:pt idx="186">
                  <c:v>7.5950475238250625</c:v>
                </c:pt>
                <c:pt idx="187">
                  <c:v>7.6363464323064028</c:v>
                </c:pt>
                <c:pt idx="188">
                  <c:v>7.6776453407877412</c:v>
                </c:pt>
                <c:pt idx="189">
                  <c:v>7.7189442492690796</c:v>
                </c:pt>
                <c:pt idx="190">
                  <c:v>7.7602431577504181</c:v>
                </c:pt>
                <c:pt idx="191">
                  <c:v>7.8015420662317565</c:v>
                </c:pt>
                <c:pt idx="192">
                  <c:v>7.8428409747130958</c:v>
                </c:pt>
                <c:pt idx="193">
                  <c:v>7.8841398831944343</c:v>
                </c:pt>
                <c:pt idx="194">
                  <c:v>7.9254387916757736</c:v>
                </c:pt>
                <c:pt idx="195">
                  <c:v>7.9667377001571111</c:v>
                </c:pt>
                <c:pt idx="196">
                  <c:v>8.0080366086384505</c:v>
                </c:pt>
                <c:pt idx="197">
                  <c:v>8.0493355171197898</c:v>
                </c:pt>
                <c:pt idx="198">
                  <c:v>8.0906344256011273</c:v>
                </c:pt>
                <c:pt idx="199">
                  <c:v>8.1319333340824667</c:v>
                </c:pt>
                <c:pt idx="200">
                  <c:v>8.173232242563806</c:v>
                </c:pt>
                <c:pt idx="201">
                  <c:v>8.2145311510451435</c:v>
                </c:pt>
                <c:pt idx="202">
                  <c:v>8.2558300595264829</c:v>
                </c:pt>
                <c:pt idx="203">
                  <c:v>8.2971289680078204</c:v>
                </c:pt>
                <c:pt idx="204">
                  <c:v>8.3384278764891597</c:v>
                </c:pt>
                <c:pt idx="205">
                  <c:v>8.3797267849704991</c:v>
                </c:pt>
                <c:pt idx="206">
                  <c:v>8.4210256934518366</c:v>
                </c:pt>
                <c:pt idx="207">
                  <c:v>8.4623246019331759</c:v>
                </c:pt>
                <c:pt idx="208">
                  <c:v>8.503623510414517</c:v>
                </c:pt>
                <c:pt idx="209">
                  <c:v>8.5449224188958546</c:v>
                </c:pt>
                <c:pt idx="210">
                  <c:v>8.5862213273771939</c:v>
                </c:pt>
                <c:pt idx="211">
                  <c:v>8.6275202358585314</c:v>
                </c:pt>
                <c:pt idx="212">
                  <c:v>8.668819144339869</c:v>
                </c:pt>
                <c:pt idx="213">
                  <c:v>8.7101180528212101</c:v>
                </c:pt>
                <c:pt idx="214">
                  <c:v>8.7514169613025476</c:v>
                </c:pt>
                <c:pt idx="215">
                  <c:v>8.792715869783887</c:v>
                </c:pt>
                <c:pt idx="216">
                  <c:v>8.8340147782652263</c:v>
                </c:pt>
                <c:pt idx="217">
                  <c:v>8.8753136867465638</c:v>
                </c:pt>
                <c:pt idx="218">
                  <c:v>8.9166125952279032</c:v>
                </c:pt>
                <c:pt idx="219">
                  <c:v>8.9579115037092407</c:v>
                </c:pt>
                <c:pt idx="220">
                  <c:v>8.9992104121905783</c:v>
                </c:pt>
                <c:pt idx="221">
                  <c:v>9.0405093206719176</c:v>
                </c:pt>
                <c:pt idx="222">
                  <c:v>9.0818082291532569</c:v>
                </c:pt>
                <c:pt idx="223">
                  <c:v>9.1231071376345962</c:v>
                </c:pt>
                <c:pt idx="224">
                  <c:v>9.1644060461159373</c:v>
                </c:pt>
                <c:pt idx="225">
                  <c:v>9.2057049545972731</c:v>
                </c:pt>
                <c:pt idx="226">
                  <c:v>9.2470038630786142</c:v>
                </c:pt>
                <c:pt idx="227">
                  <c:v>9.2883027715599518</c:v>
                </c:pt>
                <c:pt idx="228">
                  <c:v>9.3296016800412893</c:v>
                </c:pt>
                <c:pt idx="229">
                  <c:v>9.3709005885226286</c:v>
                </c:pt>
                <c:pt idx="230">
                  <c:v>9.4121994970039662</c:v>
                </c:pt>
                <c:pt idx="231">
                  <c:v>9.4534984054853073</c:v>
                </c:pt>
                <c:pt idx="232">
                  <c:v>9.4947973139666466</c:v>
                </c:pt>
                <c:pt idx="233">
                  <c:v>9.5360962224479824</c:v>
                </c:pt>
                <c:pt idx="234">
                  <c:v>9.5773951309293235</c:v>
                </c:pt>
                <c:pt idx="235">
                  <c:v>9.6186940394106628</c:v>
                </c:pt>
                <c:pt idx="236">
                  <c:v>9.6599929478919986</c:v>
                </c:pt>
                <c:pt idx="237">
                  <c:v>9.7012918563733397</c:v>
                </c:pt>
                <c:pt idx="238">
                  <c:v>9.7425907648546755</c:v>
                </c:pt>
                <c:pt idx="239">
                  <c:v>9.7838896733360166</c:v>
                </c:pt>
                <c:pt idx="240">
                  <c:v>9.8251885818173541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FC-4D3E-98BC-7026482AB9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214040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TOTAL!$G$1</c:f>
              <c:strCache>
                <c:ptCount val="1"/>
                <c:pt idx="0">
                  <c:v>PN emission</c:v>
                </c:pt>
              </c:strCache>
            </c:strRef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TOTAL!$C$4:$C$244</c:f>
              <c:numCache>
                <c:formatCode>0.00</c:formatCode>
                <c:ptCount val="24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</c:numCache>
            </c:numRef>
          </c:xVal>
          <c:yVal>
            <c:numRef>
              <c:f>TOTAL!$G$4:$G$244</c:f>
              <c:numCache>
                <c:formatCode>0.000E+00</c:formatCode>
                <c:ptCount val="241"/>
                <c:pt idx="0" formatCode="0.0">
                  <c:v>0</c:v>
                </c:pt>
                <c:pt idx="1">
                  <c:v>27226562126.072098</c:v>
                </c:pt>
                <c:pt idx="2">
                  <c:v>24916708588.77673</c:v>
                </c:pt>
                <c:pt idx="3">
                  <c:v>22968799323.047535</c:v>
                </c:pt>
                <c:pt idx="4">
                  <c:v>21303818189.17931</c:v>
                </c:pt>
                <c:pt idx="5">
                  <c:v>19864218061.785648</c:v>
                </c:pt>
                <c:pt idx="6">
                  <c:v>18607085022.025196</c:v>
                </c:pt>
                <c:pt idx="7">
                  <c:v>17499760572.308907</c:v>
                </c:pt>
                <c:pt idx="8">
                  <c:v>16516948126.979507</c:v>
                </c:pt>
                <c:pt idx="9">
                  <c:v>15638747612.069044</c:v>
                </c:pt>
                <c:pt idx="10">
                  <c:v>14849288241.505762</c:v>
                </c:pt>
                <c:pt idx="11">
                  <c:v>14135757186.819525</c:v>
                </c:pt>
                <c:pt idx="12">
                  <c:v>13487696477.711069</c:v>
                </c:pt>
                <c:pt idx="13">
                  <c:v>12896485472.208138</c:v>
                </c:pt>
                <c:pt idx="14">
                  <c:v>12354954134.951612</c:v>
                </c:pt>
                <c:pt idx="15" formatCode="0.0">
                  <c:v>0</c:v>
                </c:pt>
                <c:pt idx="16" formatCode="0.0">
                  <c:v>0</c:v>
                </c:pt>
                <c:pt idx="17" formatCode="0.0">
                  <c:v>0</c:v>
                </c:pt>
                <c:pt idx="18" formatCode="0.0">
                  <c:v>0</c:v>
                </c:pt>
                <c:pt idx="19" formatCode="0.0">
                  <c:v>0</c:v>
                </c:pt>
                <c:pt idx="20" formatCode="0.0">
                  <c:v>0</c:v>
                </c:pt>
                <c:pt idx="21" formatCode="0.0">
                  <c:v>0</c:v>
                </c:pt>
                <c:pt idx="22" formatCode="0.0">
                  <c:v>0</c:v>
                </c:pt>
                <c:pt idx="23" formatCode="0.0">
                  <c:v>0</c:v>
                </c:pt>
                <c:pt idx="24" formatCode="0.0">
                  <c:v>0</c:v>
                </c:pt>
                <c:pt idx="25" formatCode="0.0">
                  <c:v>0</c:v>
                </c:pt>
                <c:pt idx="26" formatCode="0.0">
                  <c:v>0</c:v>
                </c:pt>
                <c:pt idx="27">
                  <c:v>6484007683.2991257</c:v>
                </c:pt>
                <c:pt idx="28">
                  <c:v>6232854154.511013</c:v>
                </c:pt>
                <c:pt idx="29">
                  <c:v>6000439526.8508682</c:v>
                </c:pt>
                <c:pt idx="30">
                  <c:v>5784741229.0864258</c:v>
                </c:pt>
                <c:pt idx="31">
                  <c:v>5584017757.1607838</c:v>
                </c:pt>
                <c:pt idx="32">
                  <c:v>5396761474.1605549</c:v>
                </c:pt>
                <c:pt idx="33">
                  <c:v>5221660615.7711048</c:v>
                </c:pt>
                <c:pt idx="34">
                  <c:v>5057568471.9731131</c:v>
                </c:pt>
                <c:pt idx="35">
                  <c:v>4903478211.4925184</c:v>
                </c:pt>
                <c:pt idx="36">
                  <c:v>4758502179.0206347</c:v>
                </c:pt>
                <c:pt idx="37">
                  <c:v>4621854764.5547791</c:v>
                </c:pt>
                <c:pt idx="38">
                  <c:v>4492838145.7269592</c:v>
                </c:pt>
                <c:pt idx="39">
                  <c:v>4370830356.1496849</c:v>
                </c:pt>
                <c:pt idx="40">
                  <c:v>4255275248.6921158</c:v>
                </c:pt>
                <c:pt idx="41">
                  <c:v>4145674011.570282</c:v>
                </c:pt>
                <c:pt idx="42">
                  <c:v>4041577963.9638228</c:v>
                </c:pt>
                <c:pt idx="43">
                  <c:v>3942582411.5015244</c:v>
                </c:pt>
                <c:pt idx="44">
                  <c:v>3848321384.0294757</c:v>
                </c:pt>
                <c:pt idx="45">
                  <c:v>3758463111.2923241</c:v>
                </c:pt>
                <c:pt idx="46" formatCode="0.0">
                  <c:v>0</c:v>
                </c:pt>
                <c:pt idx="47" formatCode="0.0">
                  <c:v>0</c:v>
                </c:pt>
                <c:pt idx="48" formatCode="0.0">
                  <c:v>0</c:v>
                </c:pt>
                <c:pt idx="49" formatCode="0.0">
                  <c:v>0</c:v>
                </c:pt>
                <c:pt idx="50" formatCode="0.0">
                  <c:v>0</c:v>
                </c:pt>
                <c:pt idx="51" formatCode="0.0">
                  <c:v>0</c:v>
                </c:pt>
                <c:pt idx="52" formatCode="0.0">
                  <c:v>0</c:v>
                </c:pt>
                <c:pt idx="53" formatCode="0.0">
                  <c:v>0</c:v>
                </c:pt>
                <c:pt idx="54" formatCode="0.0">
                  <c:v>0</c:v>
                </c:pt>
                <c:pt idx="55" formatCode="0.0">
                  <c:v>0</c:v>
                </c:pt>
                <c:pt idx="56" formatCode="0.0">
                  <c:v>0</c:v>
                </c:pt>
                <c:pt idx="57" formatCode="0.0">
                  <c:v>0</c:v>
                </c:pt>
                <c:pt idx="58" formatCode="0.0">
                  <c:v>0</c:v>
                </c:pt>
                <c:pt idx="59" formatCode="0.0">
                  <c:v>0</c:v>
                </c:pt>
                <c:pt idx="60" formatCode="0.0">
                  <c:v>0</c:v>
                </c:pt>
                <c:pt idx="61" formatCode="0.0">
                  <c:v>0</c:v>
                </c:pt>
                <c:pt idx="62" formatCode="0.0">
                  <c:v>0</c:v>
                </c:pt>
                <c:pt idx="63" formatCode="0.0">
                  <c:v>0</c:v>
                </c:pt>
                <c:pt idx="64" formatCode="0.0">
                  <c:v>0</c:v>
                </c:pt>
                <c:pt idx="65" formatCode="0.0">
                  <c:v>0</c:v>
                </c:pt>
                <c:pt idx="66" formatCode="0.0">
                  <c:v>0</c:v>
                </c:pt>
                <c:pt idx="67" formatCode="0.0">
                  <c:v>0</c:v>
                </c:pt>
                <c:pt idx="68" formatCode="0.0">
                  <c:v>0</c:v>
                </c:pt>
                <c:pt idx="69" formatCode="0.0">
                  <c:v>0</c:v>
                </c:pt>
                <c:pt idx="70" formatCode="0.0">
                  <c:v>0</c:v>
                </c:pt>
                <c:pt idx="71" formatCode="0.0">
                  <c:v>0</c:v>
                </c:pt>
                <c:pt idx="72" formatCode="0.0">
                  <c:v>0</c:v>
                </c:pt>
                <c:pt idx="73" formatCode="0.0">
                  <c:v>0</c:v>
                </c:pt>
                <c:pt idx="74" formatCode="0.0">
                  <c:v>0</c:v>
                </c:pt>
                <c:pt idx="75" formatCode="0.0">
                  <c:v>0</c:v>
                </c:pt>
                <c:pt idx="76" formatCode="0.0">
                  <c:v>0</c:v>
                </c:pt>
                <c:pt idx="77" formatCode="0.0">
                  <c:v>0</c:v>
                </c:pt>
                <c:pt idx="78" formatCode="0.0">
                  <c:v>0</c:v>
                </c:pt>
                <c:pt idx="79" formatCode="0.0">
                  <c:v>0</c:v>
                </c:pt>
                <c:pt idx="80" formatCode="0.0">
                  <c:v>0</c:v>
                </c:pt>
                <c:pt idx="81" formatCode="0.0">
                  <c:v>0</c:v>
                </c:pt>
                <c:pt idx="82" formatCode="0.0">
                  <c:v>0</c:v>
                </c:pt>
                <c:pt idx="83" formatCode="0.0">
                  <c:v>0</c:v>
                </c:pt>
                <c:pt idx="84" formatCode="0.0">
                  <c:v>0</c:v>
                </c:pt>
                <c:pt idx="85" formatCode="0.0">
                  <c:v>0</c:v>
                </c:pt>
                <c:pt idx="86" formatCode="0.0">
                  <c:v>0</c:v>
                </c:pt>
                <c:pt idx="87" formatCode="0.0">
                  <c:v>0</c:v>
                </c:pt>
                <c:pt idx="88" formatCode="0.0">
                  <c:v>0</c:v>
                </c:pt>
                <c:pt idx="89" formatCode="0.0">
                  <c:v>0</c:v>
                </c:pt>
                <c:pt idx="90" formatCode="0.0">
                  <c:v>0</c:v>
                </c:pt>
                <c:pt idx="91" formatCode="0.0">
                  <c:v>0</c:v>
                </c:pt>
                <c:pt idx="92" formatCode="0.0">
                  <c:v>0</c:v>
                </c:pt>
                <c:pt idx="93" formatCode="0.0">
                  <c:v>0</c:v>
                </c:pt>
                <c:pt idx="94" formatCode="0.0">
                  <c:v>0</c:v>
                </c:pt>
                <c:pt idx="95" formatCode="0.0">
                  <c:v>0</c:v>
                </c:pt>
                <c:pt idx="96" formatCode="0.0">
                  <c:v>0</c:v>
                </c:pt>
                <c:pt idx="97" formatCode="0.0">
                  <c:v>0</c:v>
                </c:pt>
                <c:pt idx="98" formatCode="0.0">
                  <c:v>0</c:v>
                </c:pt>
                <c:pt idx="99" formatCode="0.0">
                  <c:v>0</c:v>
                </c:pt>
                <c:pt idx="100" formatCode="0.0">
                  <c:v>0</c:v>
                </c:pt>
                <c:pt idx="101" formatCode="0.0">
                  <c:v>0</c:v>
                </c:pt>
                <c:pt idx="102" formatCode="0.0">
                  <c:v>0</c:v>
                </c:pt>
                <c:pt idx="103" formatCode="0.0">
                  <c:v>0</c:v>
                </c:pt>
                <c:pt idx="104" formatCode="0.0">
                  <c:v>0</c:v>
                </c:pt>
                <c:pt idx="105" formatCode="0.0">
                  <c:v>0</c:v>
                </c:pt>
                <c:pt idx="106" formatCode="0.0">
                  <c:v>0</c:v>
                </c:pt>
                <c:pt idx="107" formatCode="0.0">
                  <c:v>0</c:v>
                </c:pt>
                <c:pt idx="108" formatCode="0.0">
                  <c:v>0</c:v>
                </c:pt>
                <c:pt idx="109" formatCode="0.0">
                  <c:v>0</c:v>
                </c:pt>
                <c:pt idx="110" formatCode="0.0">
                  <c:v>0</c:v>
                </c:pt>
                <c:pt idx="111" formatCode="0.0">
                  <c:v>0</c:v>
                </c:pt>
                <c:pt idx="112" formatCode="0.0">
                  <c:v>0</c:v>
                </c:pt>
                <c:pt idx="113" formatCode="0.0">
                  <c:v>0</c:v>
                </c:pt>
                <c:pt idx="114" formatCode="0.0">
                  <c:v>0</c:v>
                </c:pt>
                <c:pt idx="115" formatCode="0.0">
                  <c:v>0</c:v>
                </c:pt>
                <c:pt idx="116" formatCode="0.0">
                  <c:v>0</c:v>
                </c:pt>
                <c:pt idx="117" formatCode="0.0">
                  <c:v>0</c:v>
                </c:pt>
                <c:pt idx="118" formatCode="0.0">
                  <c:v>0</c:v>
                </c:pt>
                <c:pt idx="119" formatCode="0.0">
                  <c:v>0</c:v>
                </c:pt>
                <c:pt idx="120" formatCode="0.0">
                  <c:v>0</c:v>
                </c:pt>
                <c:pt idx="121" formatCode="0.0">
                  <c:v>0</c:v>
                </c:pt>
                <c:pt idx="122" formatCode="0.0">
                  <c:v>0</c:v>
                </c:pt>
                <c:pt idx="123" formatCode="0.0">
                  <c:v>0</c:v>
                </c:pt>
                <c:pt idx="124" formatCode="0.0">
                  <c:v>0</c:v>
                </c:pt>
                <c:pt idx="125" formatCode="0.0">
                  <c:v>0</c:v>
                </c:pt>
                <c:pt idx="126" formatCode="0.0">
                  <c:v>0</c:v>
                </c:pt>
                <c:pt idx="127" formatCode="0.0">
                  <c:v>0</c:v>
                </c:pt>
                <c:pt idx="128" formatCode="0.0">
                  <c:v>0</c:v>
                </c:pt>
                <c:pt idx="129" formatCode="0.0">
                  <c:v>0</c:v>
                </c:pt>
                <c:pt idx="130" formatCode="0.0">
                  <c:v>0</c:v>
                </c:pt>
                <c:pt idx="131" formatCode="0.0">
                  <c:v>0</c:v>
                </c:pt>
                <c:pt idx="132" formatCode="0.0">
                  <c:v>0</c:v>
                </c:pt>
                <c:pt idx="133" formatCode="0.0">
                  <c:v>0</c:v>
                </c:pt>
                <c:pt idx="134" formatCode="0.0">
                  <c:v>0</c:v>
                </c:pt>
                <c:pt idx="135" formatCode="0.0">
                  <c:v>0</c:v>
                </c:pt>
                <c:pt idx="136" formatCode="0.0">
                  <c:v>0</c:v>
                </c:pt>
                <c:pt idx="137" formatCode="0.0">
                  <c:v>0</c:v>
                </c:pt>
                <c:pt idx="138" formatCode="0.0">
                  <c:v>0</c:v>
                </c:pt>
                <c:pt idx="139" formatCode="0.0">
                  <c:v>0</c:v>
                </c:pt>
                <c:pt idx="140" formatCode="0.0">
                  <c:v>0</c:v>
                </c:pt>
                <c:pt idx="141" formatCode="0.0">
                  <c:v>0</c:v>
                </c:pt>
                <c:pt idx="142" formatCode="0.0">
                  <c:v>0</c:v>
                </c:pt>
                <c:pt idx="143" formatCode="0.0">
                  <c:v>0</c:v>
                </c:pt>
                <c:pt idx="144" formatCode="0.0">
                  <c:v>0</c:v>
                </c:pt>
                <c:pt idx="145" formatCode="0.0">
                  <c:v>0</c:v>
                </c:pt>
                <c:pt idx="146" formatCode="0.0">
                  <c:v>0</c:v>
                </c:pt>
                <c:pt idx="147" formatCode="0.0">
                  <c:v>0</c:v>
                </c:pt>
                <c:pt idx="148" formatCode="0.0">
                  <c:v>0</c:v>
                </c:pt>
                <c:pt idx="149" formatCode="0.0">
                  <c:v>0</c:v>
                </c:pt>
                <c:pt idx="150" formatCode="0.0">
                  <c:v>0</c:v>
                </c:pt>
                <c:pt idx="151" formatCode="0.0">
                  <c:v>0</c:v>
                </c:pt>
                <c:pt idx="152" formatCode="0.0">
                  <c:v>0</c:v>
                </c:pt>
                <c:pt idx="153" formatCode="0.0">
                  <c:v>0</c:v>
                </c:pt>
                <c:pt idx="154" formatCode="0.0">
                  <c:v>0</c:v>
                </c:pt>
                <c:pt idx="155" formatCode="0.0">
                  <c:v>0</c:v>
                </c:pt>
                <c:pt idx="156" formatCode="0.0">
                  <c:v>0</c:v>
                </c:pt>
                <c:pt idx="157" formatCode="0.0">
                  <c:v>0</c:v>
                </c:pt>
                <c:pt idx="158" formatCode="0.0">
                  <c:v>0</c:v>
                </c:pt>
                <c:pt idx="159" formatCode="0.0">
                  <c:v>0</c:v>
                </c:pt>
                <c:pt idx="160" formatCode="0.0">
                  <c:v>0</c:v>
                </c:pt>
                <c:pt idx="161" formatCode="0.0">
                  <c:v>0</c:v>
                </c:pt>
                <c:pt idx="162" formatCode="0.0">
                  <c:v>0</c:v>
                </c:pt>
                <c:pt idx="163" formatCode="0.0">
                  <c:v>0</c:v>
                </c:pt>
                <c:pt idx="164" formatCode="0.0">
                  <c:v>0</c:v>
                </c:pt>
                <c:pt idx="165" formatCode="0.0">
                  <c:v>0</c:v>
                </c:pt>
                <c:pt idx="166" formatCode="0.0">
                  <c:v>0</c:v>
                </c:pt>
                <c:pt idx="167" formatCode="0.0">
                  <c:v>0</c:v>
                </c:pt>
                <c:pt idx="168" formatCode="0.0">
                  <c:v>0</c:v>
                </c:pt>
                <c:pt idx="169" formatCode="0.0">
                  <c:v>0</c:v>
                </c:pt>
                <c:pt idx="170" formatCode="0.0">
                  <c:v>0</c:v>
                </c:pt>
                <c:pt idx="171" formatCode="0.0">
                  <c:v>0</c:v>
                </c:pt>
                <c:pt idx="172" formatCode="0.0">
                  <c:v>0</c:v>
                </c:pt>
                <c:pt idx="173" formatCode="0.0">
                  <c:v>0</c:v>
                </c:pt>
                <c:pt idx="174" formatCode="0.0">
                  <c:v>0</c:v>
                </c:pt>
                <c:pt idx="175" formatCode="0.0">
                  <c:v>0</c:v>
                </c:pt>
                <c:pt idx="176" formatCode="0.0">
                  <c:v>0</c:v>
                </c:pt>
                <c:pt idx="177" formatCode="0.0">
                  <c:v>0</c:v>
                </c:pt>
                <c:pt idx="178" formatCode="0.0">
                  <c:v>0</c:v>
                </c:pt>
                <c:pt idx="179" formatCode="0.0">
                  <c:v>0</c:v>
                </c:pt>
                <c:pt idx="180" formatCode="0.0">
                  <c:v>0</c:v>
                </c:pt>
                <c:pt idx="181" formatCode="0.0">
                  <c:v>0</c:v>
                </c:pt>
                <c:pt idx="182" formatCode="0.0">
                  <c:v>0</c:v>
                </c:pt>
                <c:pt idx="183" formatCode="0.0">
                  <c:v>0</c:v>
                </c:pt>
                <c:pt idx="184" formatCode="0.0">
                  <c:v>0</c:v>
                </c:pt>
                <c:pt idx="185" formatCode="0.0">
                  <c:v>0</c:v>
                </c:pt>
                <c:pt idx="186" formatCode="0.0">
                  <c:v>0</c:v>
                </c:pt>
                <c:pt idx="187" formatCode="0.0">
                  <c:v>0</c:v>
                </c:pt>
                <c:pt idx="188" formatCode="0.0">
                  <c:v>0</c:v>
                </c:pt>
                <c:pt idx="189" formatCode="0.0">
                  <c:v>0</c:v>
                </c:pt>
                <c:pt idx="190" formatCode="0.0">
                  <c:v>0</c:v>
                </c:pt>
                <c:pt idx="191" formatCode="0.0">
                  <c:v>0</c:v>
                </c:pt>
                <c:pt idx="192" formatCode="0.0">
                  <c:v>0</c:v>
                </c:pt>
                <c:pt idx="193" formatCode="0.0">
                  <c:v>0</c:v>
                </c:pt>
                <c:pt idx="194" formatCode="0.0">
                  <c:v>0</c:v>
                </c:pt>
                <c:pt idx="195" formatCode="0.0">
                  <c:v>0</c:v>
                </c:pt>
                <c:pt idx="196" formatCode="0.0">
                  <c:v>0</c:v>
                </c:pt>
                <c:pt idx="197" formatCode="0.0">
                  <c:v>0</c:v>
                </c:pt>
                <c:pt idx="198" formatCode="0.0">
                  <c:v>0</c:v>
                </c:pt>
                <c:pt idx="199" formatCode="0.0">
                  <c:v>0</c:v>
                </c:pt>
                <c:pt idx="200" formatCode="0.0">
                  <c:v>0</c:v>
                </c:pt>
                <c:pt idx="201" formatCode="0.0">
                  <c:v>0</c:v>
                </c:pt>
                <c:pt idx="202" formatCode="0.0">
                  <c:v>0</c:v>
                </c:pt>
                <c:pt idx="203" formatCode="0.0">
                  <c:v>0</c:v>
                </c:pt>
                <c:pt idx="204" formatCode="0.0">
                  <c:v>0</c:v>
                </c:pt>
                <c:pt idx="205" formatCode="0.0">
                  <c:v>0</c:v>
                </c:pt>
                <c:pt idx="206" formatCode="0.0">
                  <c:v>0</c:v>
                </c:pt>
                <c:pt idx="207" formatCode="0.0">
                  <c:v>0</c:v>
                </c:pt>
                <c:pt idx="208" formatCode="0.0">
                  <c:v>0</c:v>
                </c:pt>
                <c:pt idx="209" formatCode="0.0">
                  <c:v>0</c:v>
                </c:pt>
                <c:pt idx="210" formatCode="0.0">
                  <c:v>0</c:v>
                </c:pt>
                <c:pt idx="211" formatCode="0.0">
                  <c:v>0</c:v>
                </c:pt>
                <c:pt idx="212" formatCode="0.0">
                  <c:v>0</c:v>
                </c:pt>
                <c:pt idx="213" formatCode="0.0">
                  <c:v>0</c:v>
                </c:pt>
                <c:pt idx="214" formatCode="0.0">
                  <c:v>0</c:v>
                </c:pt>
                <c:pt idx="215" formatCode="0.0">
                  <c:v>0</c:v>
                </c:pt>
                <c:pt idx="216" formatCode="0.0">
                  <c:v>0</c:v>
                </c:pt>
                <c:pt idx="217" formatCode="0.0">
                  <c:v>0</c:v>
                </c:pt>
                <c:pt idx="218" formatCode="0.0">
                  <c:v>0</c:v>
                </c:pt>
                <c:pt idx="219" formatCode="0.0">
                  <c:v>0</c:v>
                </c:pt>
                <c:pt idx="220" formatCode="0.0">
                  <c:v>0</c:v>
                </c:pt>
                <c:pt idx="221" formatCode="0.0">
                  <c:v>0</c:v>
                </c:pt>
                <c:pt idx="222" formatCode="0.0">
                  <c:v>0</c:v>
                </c:pt>
                <c:pt idx="223" formatCode="0.0">
                  <c:v>0</c:v>
                </c:pt>
                <c:pt idx="224" formatCode="0.0">
                  <c:v>0</c:v>
                </c:pt>
                <c:pt idx="225" formatCode="0.0">
                  <c:v>0</c:v>
                </c:pt>
                <c:pt idx="226" formatCode="0.0">
                  <c:v>0</c:v>
                </c:pt>
                <c:pt idx="227" formatCode="0.0">
                  <c:v>0</c:v>
                </c:pt>
                <c:pt idx="228" formatCode="0.0">
                  <c:v>0</c:v>
                </c:pt>
                <c:pt idx="229" formatCode="0.0">
                  <c:v>0</c:v>
                </c:pt>
                <c:pt idx="230" formatCode="0.0">
                  <c:v>0</c:v>
                </c:pt>
                <c:pt idx="231" formatCode="0.0">
                  <c:v>0</c:v>
                </c:pt>
                <c:pt idx="232" formatCode="0.0">
                  <c:v>0</c:v>
                </c:pt>
                <c:pt idx="233" formatCode="0.0">
                  <c:v>0</c:v>
                </c:pt>
                <c:pt idx="234" formatCode="0.0">
                  <c:v>0</c:v>
                </c:pt>
                <c:pt idx="235" formatCode="0.0">
                  <c:v>0</c:v>
                </c:pt>
                <c:pt idx="236" formatCode="0.0">
                  <c:v>0</c:v>
                </c:pt>
                <c:pt idx="237" formatCode="0.0">
                  <c:v>0</c:v>
                </c:pt>
                <c:pt idx="238" formatCode="0.0">
                  <c:v>0</c:v>
                </c:pt>
                <c:pt idx="239" formatCode="0.0">
                  <c:v>0</c:v>
                </c:pt>
                <c:pt idx="240" formatCode="0.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FC-4D3E-98BC-7026482AB9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162214040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after simulation</a:t>
                </a:r>
                <a:r>
                  <a:rPr lang="de-DE" baseline="0"/>
                  <a:t> start [s]</a:t>
                </a:r>
                <a:endParaRPr lang="de-DE"/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Air parcel height [m], dDR/dt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2214040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  <c:max val="30000000000"/>
        </c:scaling>
        <c:delete val="0"/>
        <c:axPos val="r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Emission rate [particles/m3/s]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198120</xdr:colOff>
      <xdr:row>1</xdr:row>
      <xdr:rowOff>38100</xdr:rowOff>
    </xdr:from>
    <xdr:to>
      <xdr:col>21</xdr:col>
      <xdr:colOff>708660</xdr:colOff>
      <xdr:row>17</xdr:row>
      <xdr:rowOff>144780</xdr:rowOff>
    </xdr:to>
    <xdr:graphicFrame macro="">
      <xdr:nvGraphicFramePr>
        <xdr:cNvPr id="105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5"/>
  <sheetViews>
    <sheetView tabSelected="1" zoomScale="110" zoomScaleNormal="110" workbookViewId="0">
      <selection activeCell="T3" sqref="T3"/>
    </sheetView>
  </sheetViews>
  <sheetFormatPr baseColWidth="10" defaultColWidth="11.44140625" defaultRowHeight="13.2" x14ac:dyDescent="0.25"/>
  <cols>
    <col min="1" max="1" width="11.44140625" style="1"/>
    <col min="3" max="3" width="11.44140625" style="2"/>
    <col min="6" max="6" width="12.5546875" customWidth="1"/>
    <col min="7" max="9" width="14.5546875" customWidth="1"/>
    <col min="10" max="10" width="15.6640625" customWidth="1"/>
    <col min="11" max="11" width="14.5546875" customWidth="1"/>
    <col min="12" max="13" width="15" customWidth="1"/>
    <col min="14" max="14" width="7.5546875" customWidth="1"/>
    <col min="15" max="15" width="12.109375" customWidth="1"/>
    <col min="23" max="23" width="5.88671875" customWidth="1"/>
    <col min="25" max="25" width="12.77734375" customWidth="1"/>
    <col min="26" max="26" width="19.77734375" customWidth="1"/>
  </cols>
  <sheetData>
    <row r="1" spans="1:26" x14ac:dyDescent="0.25">
      <c r="A1" s="3" t="s">
        <v>0</v>
      </c>
      <c r="B1" s="4" t="s">
        <v>1</v>
      </c>
      <c r="C1" s="5" t="s">
        <v>2</v>
      </c>
      <c r="D1" s="4" t="s">
        <v>3</v>
      </c>
      <c r="E1" s="4" t="s">
        <v>2</v>
      </c>
      <c r="F1" s="5"/>
      <c r="G1" s="5" t="s">
        <v>67</v>
      </c>
      <c r="H1" s="5" t="s">
        <v>68</v>
      </c>
      <c r="I1" s="5" t="s">
        <v>69</v>
      </c>
      <c r="J1" s="5" t="s">
        <v>70</v>
      </c>
      <c r="K1" s="5" t="s">
        <v>71</v>
      </c>
      <c r="L1" s="5" t="s">
        <v>4</v>
      </c>
      <c r="M1" s="5" t="s">
        <v>5</v>
      </c>
      <c r="O1" s="5" t="s">
        <v>5</v>
      </c>
      <c r="X1" s="5" t="s">
        <v>6</v>
      </c>
      <c r="Y1" s="5"/>
      <c r="Z1" s="5"/>
    </row>
    <row r="2" spans="1:26" x14ac:dyDescent="0.25">
      <c r="A2" s="3" t="s">
        <v>7</v>
      </c>
      <c r="B2" s="4" t="s">
        <v>8</v>
      </c>
      <c r="C2" s="5" t="s">
        <v>9</v>
      </c>
      <c r="D2" s="4" t="s">
        <v>10</v>
      </c>
      <c r="E2" s="4" t="s">
        <v>11</v>
      </c>
      <c r="F2" s="5" t="s">
        <v>51</v>
      </c>
      <c r="G2" s="5" t="s">
        <v>12</v>
      </c>
      <c r="H2" s="5" t="s">
        <v>12</v>
      </c>
      <c r="I2" s="5" t="s">
        <v>12</v>
      </c>
      <c r="J2" s="5" t="s">
        <v>12</v>
      </c>
      <c r="K2" s="5" t="s">
        <v>12</v>
      </c>
      <c r="L2" s="5" t="s">
        <v>13</v>
      </c>
      <c r="M2" s="5" t="s">
        <v>14</v>
      </c>
      <c r="X2" s="27" t="s">
        <v>15</v>
      </c>
      <c r="Y2" s="28">
        <v>1</v>
      </c>
      <c r="Z2" s="27" t="s">
        <v>16</v>
      </c>
    </row>
    <row r="3" spans="1:26" x14ac:dyDescent="0.25">
      <c r="A3" s="7"/>
      <c r="B3" s="8" t="s">
        <v>17</v>
      </c>
      <c r="C3" s="9" t="s">
        <v>18</v>
      </c>
      <c r="D3" s="8" t="s">
        <v>17</v>
      </c>
      <c r="E3" s="8" t="s">
        <v>18</v>
      </c>
      <c r="F3" s="9" t="s">
        <v>17</v>
      </c>
      <c r="G3" s="9" t="s">
        <v>19</v>
      </c>
      <c r="H3" s="9" t="s">
        <v>72</v>
      </c>
      <c r="I3" s="9" t="s">
        <v>72</v>
      </c>
      <c r="J3" s="9" t="s">
        <v>72</v>
      </c>
      <c r="K3" s="9" t="s">
        <v>72</v>
      </c>
      <c r="L3" s="9" t="s">
        <v>20</v>
      </c>
      <c r="M3" s="9" t="s">
        <v>21</v>
      </c>
      <c r="X3" s="27" t="s">
        <v>22</v>
      </c>
      <c r="Y3" s="28">
        <v>0.8</v>
      </c>
      <c r="Z3" s="27" t="s">
        <v>23</v>
      </c>
    </row>
    <row r="4" spans="1:26" x14ac:dyDescent="0.25">
      <c r="A4" s="1" t="s">
        <v>24</v>
      </c>
      <c r="B4" s="6">
        <v>-22.5</v>
      </c>
      <c r="C4" s="10">
        <v>0</v>
      </c>
      <c r="D4" s="11">
        <f>C4*1</f>
        <v>0</v>
      </c>
      <c r="E4" s="12"/>
      <c r="F4" s="13">
        <f>$Y$3</f>
        <v>0.8</v>
      </c>
      <c r="G4" s="14">
        <v>0</v>
      </c>
      <c r="H4" s="14">
        <v>0</v>
      </c>
      <c r="I4" s="14">
        <v>0</v>
      </c>
      <c r="J4" s="14">
        <v>0</v>
      </c>
      <c r="K4" s="14">
        <v>0</v>
      </c>
      <c r="L4" s="14">
        <v>1000</v>
      </c>
      <c r="M4" s="14">
        <v>0</v>
      </c>
      <c r="O4" s="14">
        <f>1+M4*C4</f>
        <v>1</v>
      </c>
      <c r="X4" s="27" t="s">
        <v>25</v>
      </c>
      <c r="Y4" s="28">
        <v>3.5</v>
      </c>
      <c r="Z4" s="27" t="s">
        <v>23</v>
      </c>
    </row>
    <row r="5" spans="1:26" x14ac:dyDescent="0.25">
      <c r="A5" s="1" t="s">
        <v>26</v>
      </c>
      <c r="B5" s="14">
        <f t="shared" ref="B5:B244" si="0">$B$4+D5</f>
        <v>-22</v>
      </c>
      <c r="C5" s="10">
        <v>0.5</v>
      </c>
      <c r="D5" s="15">
        <f t="shared" ref="D5:D244" si="1">C5*1</f>
        <v>0.5</v>
      </c>
      <c r="E5" s="16"/>
      <c r="F5" s="17">
        <f>SQRT((POWER((SQRT($Y$7)+C5*$Y$10),2)-POWER((C5*$Y$8*$Y$9),2))/PI())</f>
        <v>0.88178361986240472</v>
      </c>
      <c r="G5" s="18">
        <f>$Y$18/($F5*7)</f>
        <v>27226562126.072098</v>
      </c>
      <c r="H5" s="18">
        <f>$Y$20/($F5*7)</f>
        <v>6.525374393851991E+17</v>
      </c>
      <c r="I5" s="18">
        <f>$Y$22/($F5*7)</f>
        <v>1.197068681906641E+17</v>
      </c>
      <c r="J5" s="18">
        <f>$Y$24/($F5*7)</f>
        <v>40412318659855.781</v>
      </c>
      <c r="K5" s="18">
        <f>$Y$26/($F5*7)</f>
        <v>85954931670740.016</v>
      </c>
      <c r="L5" s="14">
        <f>L4-(L4/(POWER((1+M5*C5),2))*M5)*$Y$12</f>
        <v>849.9915934671194</v>
      </c>
      <c r="M5" s="14">
        <f>(-2*C5*$Y$8*$Y$8*$Y$9*$Y$9+2*$Y$10*(SQRT($Y$7)+$Y$10*C5)/$Y$7)</f>
        <v>0.45033635655346199</v>
      </c>
      <c r="O5" s="14">
        <f t="shared" ref="O5:O68" si="2">1+M5*C5</f>
        <v>1.225168178276731</v>
      </c>
      <c r="X5" s="27" t="s">
        <v>27</v>
      </c>
      <c r="Y5" s="28">
        <v>61.14</v>
      </c>
      <c r="Z5" s="29" t="s">
        <v>28</v>
      </c>
    </row>
    <row r="6" spans="1:26" x14ac:dyDescent="0.25">
      <c r="A6" s="1" t="s">
        <v>26</v>
      </c>
      <c r="B6" s="14">
        <f t="shared" si="0"/>
        <v>-21.5</v>
      </c>
      <c r="C6" s="10">
        <v>1</v>
      </c>
      <c r="D6" s="15">
        <f t="shared" si="1"/>
        <v>1</v>
      </c>
      <c r="E6" s="16"/>
      <c r="F6" s="17">
        <f>SQRT((POWER((SQRT($Y$7)+C6*$Y$10),2)-POWER((C6*$Y$8*$Y$9),2))/PI())</f>
        <v>0.96352760327061959</v>
      </c>
      <c r="G6" s="18">
        <f>$Y$18/($F6*7)</f>
        <v>24916708588.77673</v>
      </c>
      <c r="H6" s="18">
        <f>$Y$20/($F6*7)</f>
        <v>5.9717731328473152E+17</v>
      </c>
      <c r="I6" s="18">
        <f>$Y$22/($F6*7)</f>
        <v>1.0955114850602661E+17</v>
      </c>
      <c r="J6" s="18">
        <f>$Y$24/($F6*7)</f>
        <v>36983808781357.859</v>
      </c>
      <c r="K6" s="18">
        <f>$Y$26/($F6*7)</f>
        <v>78662666784402.578</v>
      </c>
      <c r="L6" s="14">
        <f>L5-(L5/(POWER((1+M6*C6),2))*M6)*$Y$12</f>
        <v>756.08363970138168</v>
      </c>
      <c r="M6" s="14">
        <f>(-2*C6*$Y$8*$Y$8*$Y$9*$Y$9+2*$Y$10*(SQRT($Y$7)+$Y$10*C6)/$Y$7)</f>
        <v>0.49163526503480071</v>
      </c>
      <c r="O6" s="14">
        <f t="shared" si="2"/>
        <v>1.4916352650348008</v>
      </c>
      <c r="X6" s="27" t="s">
        <v>29</v>
      </c>
      <c r="Y6" s="28">
        <v>0.91</v>
      </c>
      <c r="Z6" s="29" t="s">
        <v>28</v>
      </c>
    </row>
    <row r="7" spans="1:26" x14ac:dyDescent="0.25">
      <c r="A7" s="1" t="s">
        <v>26</v>
      </c>
      <c r="B7" s="14">
        <f t="shared" si="0"/>
        <v>-21</v>
      </c>
      <c r="C7" s="10">
        <v>1.5</v>
      </c>
      <c r="D7" s="15">
        <f t="shared" si="1"/>
        <v>1.5</v>
      </c>
      <c r="E7" s="16"/>
      <c r="F7" s="17">
        <f>SQRT((POWER((SQRT($Y$7)+C7*$Y$10),2)-POWER((C7*$Y$8*$Y$9),2))/PI())</f>
        <v>1.0452412496741295</v>
      </c>
      <c r="G7" s="18">
        <f>$Y$18/($F7*7)</f>
        <v>22968799323.047535</v>
      </c>
      <c r="H7" s="18">
        <f>$Y$20/($F7*7)</f>
        <v>5.5049188460196576E+17</v>
      </c>
      <c r="I7" s="18">
        <f>$Y$22/($F7*7)</f>
        <v>1.0098678710629165E+17</v>
      </c>
      <c r="J7" s="18">
        <f>$Y$24/($F7*7)</f>
        <v>34092531887763.121</v>
      </c>
      <c r="K7" s="18">
        <f>$Y$26/($F7*7)</f>
        <v>72513068937224.453</v>
      </c>
      <c r="L7" s="14">
        <f>L6-(L6/(POWER((1+M7*C7),2))*M7)*$Y$12</f>
        <v>693.85971875379687</v>
      </c>
      <c r="M7" s="14">
        <f>(-2*C7*$Y$8*$Y$8*$Y$9*$Y$9+2*$Y$10*(SQRT($Y$7)+$Y$10*C7)/$Y$7)</f>
        <v>0.53293417351613948</v>
      </c>
      <c r="O7" s="14">
        <f t="shared" si="2"/>
        <v>1.7994012602742093</v>
      </c>
      <c r="X7" s="27" t="s">
        <v>30</v>
      </c>
      <c r="Y7" s="30">
        <f>PI()*$Y$3^2</f>
        <v>2.0106192982974678</v>
      </c>
      <c r="Z7" s="27" t="s">
        <v>31</v>
      </c>
    </row>
    <row r="8" spans="1:26" x14ac:dyDescent="0.25">
      <c r="A8" s="1" t="s">
        <v>26</v>
      </c>
      <c r="B8" s="14">
        <f t="shared" si="0"/>
        <v>-20.5</v>
      </c>
      <c r="C8" s="10">
        <v>2</v>
      </c>
      <c r="D8" s="15">
        <f t="shared" si="1"/>
        <v>2</v>
      </c>
      <c r="E8" s="16"/>
      <c r="F8" s="17">
        <f>SQRT((POWER((SQRT($Y$7)+C8*$Y$10),2)-POWER((C8*$Y$8*$Y$9),2))/PI())</f>
        <v>1.1269311582902393</v>
      </c>
      <c r="G8" s="18">
        <f>$Y$18/($F8*7)</f>
        <v>21303818189.17931</v>
      </c>
      <c r="H8" s="18">
        <f>$Y$20/($F8*7)</f>
        <v>5.1058737808776858E+17</v>
      </c>
      <c r="I8" s="18">
        <f>$Y$22/($F8*7)</f>
        <v>9.3666374187135472E+16</v>
      </c>
      <c r="J8" s="18">
        <f>$Y$24/($F8*7)</f>
        <v>31621204518814.91</v>
      </c>
      <c r="K8" s="18">
        <f>$Y$26/($F8*7)</f>
        <v>67256682217078.484</v>
      </c>
      <c r="L8" s="14">
        <f>L7-(L7/(POWER((1+M8*C8),2))*M8)*$Y$12</f>
        <v>650.70057180329889</v>
      </c>
      <c r="M8" s="14">
        <f>(-2*C8*$Y$8*$Y$8*$Y$9*$Y$9+2*$Y$10*(SQRT($Y$7)+$Y$10*C8)/$Y$7)</f>
        <v>0.57423308199747825</v>
      </c>
      <c r="O8" s="14">
        <f t="shared" si="2"/>
        <v>2.1484661639949563</v>
      </c>
      <c r="X8" s="27" t="s">
        <v>32</v>
      </c>
      <c r="Y8" s="28">
        <v>0.1</v>
      </c>
      <c r="Z8" s="31" t="s">
        <v>33</v>
      </c>
    </row>
    <row r="9" spans="1:26" x14ac:dyDescent="0.25">
      <c r="A9" s="1" t="s">
        <v>26</v>
      </c>
      <c r="B9" s="14">
        <f t="shared" si="0"/>
        <v>-20</v>
      </c>
      <c r="C9" s="10">
        <v>2.5</v>
      </c>
      <c r="D9" s="15">
        <f t="shared" si="1"/>
        <v>2.5</v>
      </c>
      <c r="E9" s="16"/>
      <c r="F9" s="17">
        <f>SQRT((POWER((SQRT($Y$7)+C9*$Y$10),2)-POWER((C9*$Y$8*$Y$9),2))/PI())</f>
        <v>1.2086021424685451</v>
      </c>
      <c r="G9" s="18">
        <f>$Y$18/($F9*7)</f>
        <v>19864218061.785648</v>
      </c>
      <c r="H9" s="18">
        <f>$Y$20/($F9*7)</f>
        <v>4.760845651171767E+17</v>
      </c>
      <c r="I9" s="18">
        <f>$Y$22/($F9*7)</f>
        <v>8.733689263528896E+16</v>
      </c>
      <c r="J9" s="18">
        <f>$Y$24/($F9*7)</f>
        <v>29484409618981.012</v>
      </c>
      <c r="K9" s="18">
        <f>$Y$26/($F9*7)</f>
        <v>62711828922331.555</v>
      </c>
      <c r="L9" s="14">
        <f>L8-(L8/(POWER((1+M9*C9),2))*M9)*$Y$12</f>
        <v>619.63104871981739</v>
      </c>
      <c r="M9" s="14">
        <f>(-2*C9*$Y$8*$Y$8*$Y$9*$Y$9+2*$Y$10*(SQRT($Y$7)+$Y$10*C9)/$Y$7)</f>
        <v>0.6155319904788169</v>
      </c>
      <c r="O9" s="14">
        <f t="shared" si="2"/>
        <v>2.5388299761970421</v>
      </c>
      <c r="X9" s="27" t="s">
        <v>34</v>
      </c>
      <c r="Y9" s="28">
        <v>0.23</v>
      </c>
      <c r="Z9" s="27" t="s">
        <v>16</v>
      </c>
    </row>
    <row r="10" spans="1:26" x14ac:dyDescent="0.25">
      <c r="A10" s="1" t="s">
        <v>26</v>
      </c>
      <c r="B10" s="14">
        <f t="shared" si="0"/>
        <v>-19.5</v>
      </c>
      <c r="C10" s="10">
        <v>3</v>
      </c>
      <c r="D10" s="15">
        <f t="shared" si="1"/>
        <v>3</v>
      </c>
      <c r="E10" s="16"/>
      <c r="F10" s="17">
        <f>SQRT((POWER((SQRT($Y$7)+C10*$Y$10),2)-POWER((C10*$Y$8*$Y$9),2))/PI())</f>
        <v>1.2902577958620776</v>
      </c>
      <c r="G10" s="18">
        <f>$Y$18/($F10*7)</f>
        <v>18607085022.025196</v>
      </c>
      <c r="H10" s="18">
        <f>$Y$20/($F10*7)</f>
        <v>4.4595493027994272E+17</v>
      </c>
      <c r="I10" s="18">
        <f>$Y$22/($F10*7)</f>
        <v>8.1809663072044656E+16</v>
      </c>
      <c r="J10" s="18">
        <f>$Y$24/($F10*7)</f>
        <v>27618450164923.348</v>
      </c>
      <c r="K10" s="18">
        <f>$Y$26/($F10*7)</f>
        <v>58743028747220.039</v>
      </c>
      <c r="L10" s="14">
        <f>L9-(L9/(POWER((1+M10*C10),2))*M10)*$Y$12</f>
        <v>596.56889977303626</v>
      </c>
      <c r="M10" s="14">
        <f>(-2*C10*$Y$8*$Y$8*$Y$9*$Y$9+2*$Y$10*(SQRT($Y$7)+$Y$10*C10)/$Y$7)</f>
        <v>0.65683089896015556</v>
      </c>
      <c r="O10" s="14">
        <f t="shared" si="2"/>
        <v>2.9704926968804668</v>
      </c>
      <c r="X10" s="27" t="s">
        <v>35</v>
      </c>
      <c r="Y10" s="28">
        <v>0.28999999999999998</v>
      </c>
      <c r="Z10" s="27" t="s">
        <v>16</v>
      </c>
    </row>
    <row r="11" spans="1:26" x14ac:dyDescent="0.25">
      <c r="A11" s="1" t="s">
        <v>26</v>
      </c>
      <c r="B11" s="14">
        <f t="shared" si="0"/>
        <v>-19</v>
      </c>
      <c r="C11" s="10">
        <v>3.5</v>
      </c>
      <c r="D11" s="15">
        <f t="shared" si="1"/>
        <v>3.5</v>
      </c>
      <c r="E11" s="16"/>
      <c r="F11" s="17">
        <f>SQRT((POWER((SQRT($Y$7)+C11*$Y$10),2)-POWER((C11*$Y$8*$Y$9),2))/PI())</f>
        <v>1.3719008559423345</v>
      </c>
      <c r="G11" s="18">
        <f>$Y$18/($F11*7)</f>
        <v>17499760572.308907</v>
      </c>
      <c r="H11" s="18">
        <f>$Y$20/($F11*7)</f>
        <v>4.1941574925368454E+17</v>
      </c>
      <c r="I11" s="18">
        <f>$Y$22/($F11*7)</f>
        <v>7.6941096069986272E+16</v>
      </c>
      <c r="J11" s="18">
        <f>$Y$24/($F11*7)</f>
        <v>25974851229641.98</v>
      </c>
      <c r="K11" s="18">
        <f>$Y$26/($F11*7)</f>
        <v>55247178005140.516</v>
      </c>
      <c r="L11" s="14">
        <f>L10-(L10/(POWER((1+M11*C11),2))*M11)*$Y$12</f>
        <v>579.0067312304883</v>
      </c>
      <c r="M11" s="14">
        <f>(-2*C11*$Y$8*$Y$8*$Y$9*$Y$9+2*$Y$10*(SQRT($Y$7)+$Y$10*C11)/$Y$7)</f>
        <v>0.69812980744149444</v>
      </c>
      <c r="O11" s="14">
        <f t="shared" si="2"/>
        <v>3.4434543260452304</v>
      </c>
      <c r="X11" s="27" t="s">
        <v>36</v>
      </c>
      <c r="Y11" s="34">
        <v>0.30599999999999999</v>
      </c>
      <c r="Z11" s="27" t="s">
        <v>37</v>
      </c>
    </row>
    <row r="12" spans="1:26" x14ac:dyDescent="0.25">
      <c r="A12" s="1" t="s">
        <v>38</v>
      </c>
      <c r="B12" s="14">
        <f t="shared" si="0"/>
        <v>-18.5</v>
      </c>
      <c r="C12" s="10">
        <v>4</v>
      </c>
      <c r="D12" s="15">
        <f t="shared" si="1"/>
        <v>4</v>
      </c>
      <c r="E12" s="16"/>
      <c r="F12" s="17">
        <f>SQRT((POWER((SQRT($Y$7)+C12*$Y$10),2)-POWER((C12*$Y$8*$Y$9),2))/PI())</f>
        <v>1.4535334447603483</v>
      </c>
      <c r="G12" s="18">
        <f>$Y$18/($F12*7)</f>
        <v>16516948126.979507</v>
      </c>
      <c r="H12" s="18">
        <f>$Y$20/($F12*7)</f>
        <v>3.9586074023339315E+17</v>
      </c>
      <c r="I12" s="18">
        <f>$Y$22/($F12*7)</f>
        <v>7.261997027729832E+16</v>
      </c>
      <c r="J12" s="18">
        <f>$Y$24/($F12*7)</f>
        <v>24516065153764.625</v>
      </c>
      <c r="K12" s="18">
        <f>$Y$26/($F12*7)</f>
        <v>52144414747984.891</v>
      </c>
      <c r="L12" s="14">
        <f>L11-(L11/(POWER((1+M12*C12),2))*M12)*$Y$12</f>
        <v>565.34011731822648</v>
      </c>
      <c r="M12" s="14">
        <f>(-2*C12*$Y$8*$Y$8*$Y$9*$Y$9+2*$Y$10*(SQRT($Y$7)+$Y$10*C12)/$Y$7)</f>
        <v>0.73942871592283299</v>
      </c>
      <c r="O12" s="14">
        <f t="shared" si="2"/>
        <v>3.957714863691332</v>
      </c>
      <c r="X12" s="27" t="s">
        <v>39</v>
      </c>
      <c r="Y12" s="28">
        <v>0.5</v>
      </c>
      <c r="Z12" s="27" t="s">
        <v>40</v>
      </c>
    </row>
    <row r="13" spans="1:26" x14ac:dyDescent="0.25">
      <c r="A13" s="1" t="s">
        <v>38</v>
      </c>
      <c r="B13" s="14">
        <f t="shared" si="0"/>
        <v>-18</v>
      </c>
      <c r="C13" s="10">
        <v>4.5</v>
      </c>
      <c r="D13" s="15">
        <f t="shared" si="1"/>
        <v>4.5</v>
      </c>
      <c r="E13" s="16"/>
      <c r="F13" s="17">
        <f>SQRT((POWER((SQRT($Y$7)+C13*$Y$10),2)-POWER((C13*$Y$8*$Y$9),2))/PI())</f>
        <v>1.5351572327574765</v>
      </c>
      <c r="G13" s="18">
        <f>$Y$18/($F13*7)</f>
        <v>15638747612.069044</v>
      </c>
      <c r="H13" s="18">
        <f>$Y$20/($F13*7)</f>
        <v>3.7481295929752256E+17</v>
      </c>
      <c r="I13" s="18">
        <f>$Y$22/($F13*7)</f>
        <v>6.8758791153890344E+16</v>
      </c>
      <c r="J13" s="18">
        <f>$Y$24/($F13*7)</f>
        <v>23212554306839.672</v>
      </c>
      <c r="K13" s="18">
        <f>$Y$26/($F13*7)</f>
        <v>49371913948846.078</v>
      </c>
      <c r="L13" s="14">
        <f>L12-(L12/(POWER((1+M13*C13),2))*M13)*$Y$12</f>
        <v>554.50594109993563</v>
      </c>
      <c r="M13" s="14">
        <f>(-2*C13*$Y$8*$Y$8*$Y$9*$Y$9+2*$Y$10*(SQRT($Y$7)+$Y$10*C13)/$Y$7)</f>
        <v>0.78072762440417187</v>
      </c>
      <c r="O13" s="14">
        <f t="shared" si="2"/>
        <v>4.5132743098187733</v>
      </c>
      <c r="Y13" s="6"/>
    </row>
    <row r="14" spans="1:26" x14ac:dyDescent="0.25">
      <c r="A14" s="1" t="s">
        <v>38</v>
      </c>
      <c r="B14" s="14">
        <f t="shared" si="0"/>
        <v>-17.5</v>
      </c>
      <c r="C14" s="10">
        <v>5</v>
      </c>
      <c r="D14" s="15">
        <f t="shared" si="1"/>
        <v>5</v>
      </c>
      <c r="E14" s="16"/>
      <c r="F14" s="17">
        <f>SQRT((POWER((SQRT($Y$7)+C14*$Y$10),2)-POWER((C14*$Y$8*$Y$9),2))/PI())</f>
        <v>1.6167735528785203</v>
      </c>
      <c r="G14" s="18">
        <f>$Y$18/($F14*7)</f>
        <v>14849288241.505762</v>
      </c>
      <c r="H14" s="18">
        <f>$Y$20/($F14*7)</f>
        <v>3.5589203223443565E+17</v>
      </c>
      <c r="I14" s="18">
        <f>$Y$22/($F14*7)</f>
        <v>6.5287779706455088E+16</v>
      </c>
      <c r="J14" s="18">
        <f>$Y$24/($F14*7)</f>
        <v>22040761720449.875</v>
      </c>
      <c r="K14" s="18">
        <f>$Y$26/($F14*7)</f>
        <v>46879571142604.969</v>
      </c>
      <c r="L14" s="14">
        <f>L13-(L13/(POWER((1+M14*C14),2))*M14)*$Y$12</f>
        <v>545.7782836255833</v>
      </c>
      <c r="M14" s="14">
        <f>(-2*C14*$Y$8*$Y$8*$Y$9*$Y$9+2*$Y$10*(SQRT($Y$7)+$Y$10*C14)/$Y$7)</f>
        <v>0.82202653288551053</v>
      </c>
      <c r="O14" s="14">
        <f t="shared" si="2"/>
        <v>5.1101326644275531</v>
      </c>
    </row>
    <row r="15" spans="1:26" x14ac:dyDescent="0.25">
      <c r="A15" s="1" t="s">
        <v>38</v>
      </c>
      <c r="B15" s="14">
        <f t="shared" si="0"/>
        <v>-17</v>
      </c>
      <c r="C15" s="10">
        <v>5.5</v>
      </c>
      <c r="D15" s="15">
        <f t="shared" si="1"/>
        <v>5.5</v>
      </c>
      <c r="E15" s="16"/>
      <c r="F15" s="17">
        <f>SQRT((POWER((SQRT($Y$7)+C15*$Y$10),2)-POWER((C15*$Y$8*$Y$9),2))/PI())</f>
        <v>1.6983834817367978</v>
      </c>
      <c r="G15" s="18">
        <f>$Y$18/($F15*7)</f>
        <v>14135757186.819525</v>
      </c>
      <c r="H15" s="18">
        <f>$Y$20/($F15*7)</f>
        <v>3.3879087472542662E+17</v>
      </c>
      <c r="I15" s="18">
        <f>$Y$22/($F15*7)</f>
        <v>6.2150601846181712E+16</v>
      </c>
      <c r="J15" s="18">
        <f>$Y$24/($F15*7)</f>
        <v>20981669345064.355</v>
      </c>
      <c r="K15" s="18">
        <f>$Y$26/($F15*7)</f>
        <v>44626935912107.922</v>
      </c>
      <c r="L15" s="14">
        <f>L14-(L14/(POWER((1+M15*C15),2))*M15)*$Y$12</f>
        <v>538.64838318294437</v>
      </c>
      <c r="M15" s="14">
        <f>(-2*C15*$Y$8*$Y$8*$Y$9*$Y$9+2*$Y$10*(SQRT($Y$7)+$Y$10*C15)/$Y$7)</f>
        <v>0.86332544136684941</v>
      </c>
      <c r="O15" s="14">
        <f t="shared" si="2"/>
        <v>5.7482899275176713</v>
      </c>
      <c r="X15" s="5" t="s">
        <v>66</v>
      </c>
      <c r="Y15" s="5"/>
      <c r="Z15" s="5"/>
    </row>
    <row r="16" spans="1:26" x14ac:dyDescent="0.25">
      <c r="A16" s="1" t="s">
        <v>38</v>
      </c>
      <c r="B16" s="14">
        <f t="shared" si="0"/>
        <v>-16.5</v>
      </c>
      <c r="C16" s="10">
        <v>6</v>
      </c>
      <c r="D16" s="15">
        <f t="shared" si="1"/>
        <v>6</v>
      </c>
      <c r="E16" s="16"/>
      <c r="F16" s="17">
        <f>SQRT((POWER((SQRT($Y$7)+C16*$Y$10),2)-POWER((C16*$Y$8*$Y$9),2))/PI())</f>
        <v>1.7799878984236139</v>
      </c>
      <c r="G16" s="18">
        <f>$Y$18/($F16*7)</f>
        <v>13487696477.711069</v>
      </c>
      <c r="H16" s="18">
        <f>$Y$20/($F16*7)</f>
        <v>3.2325884120133965E+17</v>
      </c>
      <c r="I16" s="18">
        <f>$Y$22/($F16*7)</f>
        <v>5.9301277075556104E+16</v>
      </c>
      <c r="J16" s="18">
        <f>$Y$24/($F16*7)</f>
        <v>20019754441296.762</v>
      </c>
      <c r="K16" s="18">
        <f>$Y$26/($F16*7)</f>
        <v>42580992185831.641</v>
      </c>
      <c r="L16" s="14">
        <f>L15-(L15/(POWER((1+M16*C16),2))*M16)*$Y$12</f>
        <v>532.7514499373126</v>
      </c>
      <c r="M16" s="14">
        <f>(-2*C16*$Y$8*$Y$8*$Y$9*$Y$9+2*$Y$10*(SQRT($Y$7)+$Y$10*C16)/$Y$7)</f>
        <v>0.90462434984818796</v>
      </c>
      <c r="O16" s="14">
        <f t="shared" si="2"/>
        <v>6.427746099089128</v>
      </c>
      <c r="X16" s="27" t="s">
        <v>60</v>
      </c>
      <c r="Y16" s="27"/>
      <c r="Z16" s="27"/>
    </row>
    <row r="17" spans="1:26" x14ac:dyDescent="0.25">
      <c r="A17" s="1" t="s">
        <v>38</v>
      </c>
      <c r="B17" s="14">
        <f t="shared" si="0"/>
        <v>-16</v>
      </c>
      <c r="C17" s="10">
        <v>6.5</v>
      </c>
      <c r="D17" s="15">
        <f t="shared" si="1"/>
        <v>6.5</v>
      </c>
      <c r="E17" s="16"/>
      <c r="F17" s="17">
        <f>SQRT((POWER((SQRT($Y$7)+C17*$Y$10),2)-POWER((C17*$Y$8*$Y$9),2))/PI())</f>
        <v>1.8615875278325629</v>
      </c>
      <c r="G17" s="18">
        <f>$Y$18/($F17*7)</f>
        <v>12896485472.208138</v>
      </c>
      <c r="H17" s="18">
        <f>$Y$20/($F17*7)</f>
        <v>3.0908932123474048E+17</v>
      </c>
      <c r="I17" s="18">
        <f>$Y$22/($F17*7)</f>
        <v>5.670190306789032E+16</v>
      </c>
      <c r="J17" s="18">
        <f>$Y$24/($F17*7)</f>
        <v>19142221411641.168</v>
      </c>
      <c r="K17" s="18">
        <f>$Y$26/($F17*7)</f>
        <v>40714524383334.781</v>
      </c>
      <c r="L17" s="14">
        <f>L16-(L16/(POWER((1+M17*C17),2))*M17)*$Y$12</f>
        <v>527.82061388829072</v>
      </c>
      <c r="M17" s="14">
        <f>(-2*C17*$Y$8*$Y$8*$Y$9*$Y$9+2*$Y$10*(SQRT($Y$7)+$Y$10*C17)/$Y$7)</f>
        <v>0.94592325832952673</v>
      </c>
      <c r="O17" s="14">
        <f t="shared" si="2"/>
        <v>7.148501179141924</v>
      </c>
      <c r="X17" s="27" t="s">
        <v>53</v>
      </c>
      <c r="Y17" s="32">
        <v>605000000000000</v>
      </c>
      <c r="Z17" s="27" t="s">
        <v>41</v>
      </c>
    </row>
    <row r="18" spans="1:26" x14ac:dyDescent="0.25">
      <c r="A18" s="1" t="s">
        <v>38</v>
      </c>
      <c r="B18" s="14">
        <f t="shared" si="0"/>
        <v>-15.5</v>
      </c>
      <c r="C18" s="10">
        <v>7</v>
      </c>
      <c r="D18" s="15">
        <f t="shared" si="1"/>
        <v>7</v>
      </c>
      <c r="E18" s="16"/>
      <c r="F18" s="17">
        <f>SQRT((POWER((SQRT($Y$7)+C18*$Y$10),2)-POWER((C18*$Y$8*$Y$9),2))/PI())</f>
        <v>1.943182973056867</v>
      </c>
      <c r="G18" s="18">
        <f>$Y$18/($F18*7)</f>
        <v>12354954134.951612</v>
      </c>
      <c r="H18" s="18">
        <f>$Y$20/($F18*7)</f>
        <v>2.9611047100297254E+17</v>
      </c>
      <c r="I18" s="18">
        <f>$Y$22/($F18*7)</f>
        <v>5.432095537020048E+16</v>
      </c>
      <c r="J18" s="18">
        <f>$Y$24/($F18*7)</f>
        <v>18338427790390.988</v>
      </c>
      <c r="K18" s="18">
        <f>$Y$26/($F18*7)</f>
        <v>39004896525219.141</v>
      </c>
      <c r="L18" s="14">
        <f>L17-(L17/(POWER((1+M18*C18),2))*M18)*$Y$12</f>
        <v>523.65712583453478</v>
      </c>
      <c r="M18" s="14">
        <f>(-2*C18*$Y$8*$Y$8*$Y$9*$Y$9+2*$Y$10*(SQRT($Y$7)+$Y$10*C18)/$Y$7)</f>
        <v>0.9872221668108655</v>
      </c>
      <c r="O18" s="14">
        <f t="shared" si="2"/>
        <v>7.9105551676760584</v>
      </c>
      <c r="X18" s="28" t="s">
        <v>53</v>
      </c>
      <c r="Y18" s="33">
        <f>$Y$17/3600</f>
        <v>168055555555.55554</v>
      </c>
      <c r="Z18" s="28" t="s">
        <v>42</v>
      </c>
    </row>
    <row r="19" spans="1:26" x14ac:dyDescent="0.25">
      <c r="A19" s="1" t="s">
        <v>43</v>
      </c>
      <c r="B19" s="14">
        <f t="shared" si="0"/>
        <v>-15</v>
      </c>
      <c r="C19" s="10">
        <v>7.5</v>
      </c>
      <c r="D19" s="15">
        <f t="shared" si="1"/>
        <v>7.5</v>
      </c>
      <c r="E19" s="16"/>
      <c r="F19" s="17">
        <f t="shared" ref="F19:F30" si="3">$F$18</f>
        <v>1.943182973056867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f>L18-(L18/(POWER((1+M19*C19),2))*M19)*$Y$12</f>
        <v>519.99744973027271</v>
      </c>
      <c r="M19" s="14">
        <f t="shared" ref="M19:M30" si="4">M18</f>
        <v>0.9872221668108655</v>
      </c>
      <c r="O19" s="14">
        <f t="shared" si="2"/>
        <v>8.4041662510814916</v>
      </c>
      <c r="X19" s="27" t="s">
        <v>62</v>
      </c>
      <c r="Y19" s="32">
        <v>1.4499999999999999E+22</v>
      </c>
      <c r="Z19" s="27" t="s">
        <v>58</v>
      </c>
    </row>
    <row r="20" spans="1:26" x14ac:dyDescent="0.25">
      <c r="A20" s="1" t="s">
        <v>43</v>
      </c>
      <c r="B20" s="14">
        <f t="shared" si="0"/>
        <v>-14.5</v>
      </c>
      <c r="C20" s="10">
        <v>8</v>
      </c>
      <c r="D20" s="15">
        <f t="shared" si="1"/>
        <v>8</v>
      </c>
      <c r="E20" s="16"/>
      <c r="F20" s="17">
        <f t="shared" si="3"/>
        <v>1.943182973056867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f>L19-(L19/(POWER((1+M20*C20),2))*M20)*$Y$12</f>
        <v>516.75537478809213</v>
      </c>
      <c r="M20" s="14">
        <f t="shared" si="4"/>
        <v>0.9872221668108655</v>
      </c>
      <c r="O20" s="14">
        <f t="shared" si="2"/>
        <v>8.8977773344869249</v>
      </c>
      <c r="X20" s="28" t="s">
        <v>62</v>
      </c>
      <c r="Y20" s="33">
        <f>$Y$19/3600</f>
        <v>4.0277777777777777E+18</v>
      </c>
      <c r="Z20" s="28" t="s">
        <v>59</v>
      </c>
    </row>
    <row r="21" spans="1:26" x14ac:dyDescent="0.25">
      <c r="A21" s="1" t="s">
        <v>43</v>
      </c>
      <c r="B21" s="14">
        <f t="shared" si="0"/>
        <v>-14</v>
      </c>
      <c r="C21" s="10">
        <v>8.5</v>
      </c>
      <c r="D21" s="15">
        <f t="shared" si="1"/>
        <v>8.5</v>
      </c>
      <c r="E21" s="16"/>
      <c r="F21" s="17">
        <f t="shared" si="3"/>
        <v>1.943182973056867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f>L20-(L20/(POWER((1+M21*C21),2))*M21)*$Y$12</f>
        <v>513.86329480672805</v>
      </c>
      <c r="M21" s="14">
        <f t="shared" si="4"/>
        <v>0.9872221668108655</v>
      </c>
      <c r="O21" s="14">
        <f t="shared" si="2"/>
        <v>9.3913884178923563</v>
      </c>
      <c r="X21" s="27" t="s">
        <v>63</v>
      </c>
      <c r="Y21" s="32">
        <v>2.66E+21</v>
      </c>
      <c r="Z21" s="27" t="s">
        <v>58</v>
      </c>
    </row>
    <row r="22" spans="1:26" x14ac:dyDescent="0.25">
      <c r="A22" s="1" t="s">
        <v>43</v>
      </c>
      <c r="B22" s="14">
        <f t="shared" si="0"/>
        <v>-13.5</v>
      </c>
      <c r="C22" s="10">
        <v>9</v>
      </c>
      <c r="D22" s="15">
        <f t="shared" si="1"/>
        <v>9</v>
      </c>
      <c r="E22" s="16"/>
      <c r="F22" s="17">
        <f t="shared" si="3"/>
        <v>1.943182973056867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f>L21-(L21/(POWER((1+M22*C22),2))*M22)*$Y$12</f>
        <v>511.26744717949862</v>
      </c>
      <c r="M22" s="14">
        <f t="shared" si="4"/>
        <v>0.9872221668108655</v>
      </c>
      <c r="O22" s="14">
        <f t="shared" si="2"/>
        <v>9.8849995012977896</v>
      </c>
      <c r="X22" s="28" t="s">
        <v>63</v>
      </c>
      <c r="Y22" s="33">
        <f>$Y$21/3600</f>
        <v>7.3888888888888883E+17</v>
      </c>
      <c r="Z22" s="28" t="s">
        <v>59</v>
      </c>
    </row>
    <row r="23" spans="1:26" x14ac:dyDescent="0.25">
      <c r="A23" s="1" t="s">
        <v>43</v>
      </c>
      <c r="B23" s="14">
        <f t="shared" si="0"/>
        <v>-13</v>
      </c>
      <c r="C23" s="10">
        <v>9.5</v>
      </c>
      <c r="D23" s="15">
        <f t="shared" si="1"/>
        <v>9.5</v>
      </c>
      <c r="E23" s="16"/>
      <c r="F23" s="17">
        <f t="shared" si="3"/>
        <v>1.943182973056867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f>L22-(L22/(POWER((1+M23*C23),2))*M23)*$Y$12</f>
        <v>508.92454255203609</v>
      </c>
      <c r="M23" s="14">
        <f t="shared" si="4"/>
        <v>0.9872221668108655</v>
      </c>
      <c r="O23" s="14">
        <f t="shared" si="2"/>
        <v>10.378610584703223</v>
      </c>
      <c r="X23" s="27" t="s">
        <v>64</v>
      </c>
      <c r="Y23" s="32">
        <v>8.98E+17</v>
      </c>
      <c r="Z23" s="27" t="s">
        <v>58</v>
      </c>
    </row>
    <row r="24" spans="1:26" x14ac:dyDescent="0.25">
      <c r="A24" s="1" t="s">
        <v>43</v>
      </c>
      <c r="B24" s="14">
        <f t="shared" si="0"/>
        <v>-12.5</v>
      </c>
      <c r="C24" s="10">
        <v>10</v>
      </c>
      <c r="D24" s="15">
        <f t="shared" si="1"/>
        <v>10</v>
      </c>
      <c r="E24" s="16"/>
      <c r="F24" s="17">
        <f t="shared" si="3"/>
        <v>1.943182973056867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f>L23-(L23/(POWER((1+M24*C24),2))*M24)*$Y$12</f>
        <v>506.79933328612526</v>
      </c>
      <c r="M24" s="14">
        <f t="shared" si="4"/>
        <v>0.9872221668108655</v>
      </c>
      <c r="O24" s="14">
        <f t="shared" si="2"/>
        <v>10.872221668108654</v>
      </c>
      <c r="X24" s="28" t="s">
        <v>64</v>
      </c>
      <c r="Y24" s="33">
        <f>$Y$23/3600</f>
        <v>249444444444444.44</v>
      </c>
      <c r="Z24" s="28" t="s">
        <v>59</v>
      </c>
    </row>
    <row r="25" spans="1:26" x14ac:dyDescent="0.25">
      <c r="A25" s="1" t="s">
        <v>43</v>
      </c>
      <c r="B25" s="14">
        <f t="shared" si="0"/>
        <v>-12</v>
      </c>
      <c r="C25" s="10">
        <v>10.5</v>
      </c>
      <c r="D25" s="15">
        <f t="shared" si="1"/>
        <v>10.5</v>
      </c>
      <c r="E25" s="16"/>
      <c r="F25" s="17">
        <f t="shared" si="3"/>
        <v>1.943182973056867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f>L24-(L24/(POWER((1+M25*C25),2))*M25)*$Y$12</f>
        <v>504.8628292105675</v>
      </c>
      <c r="M25" s="14">
        <f t="shared" si="4"/>
        <v>0.9872221668108655</v>
      </c>
      <c r="O25" s="14">
        <f t="shared" si="2"/>
        <v>11.365832751514088</v>
      </c>
      <c r="X25" s="27" t="s">
        <v>65</v>
      </c>
      <c r="Y25" s="32">
        <v>1.91E+18</v>
      </c>
      <c r="Z25" s="27" t="s">
        <v>58</v>
      </c>
    </row>
    <row r="26" spans="1:26" x14ac:dyDescent="0.25">
      <c r="A26" s="1" t="s">
        <v>43</v>
      </c>
      <c r="B26" s="14">
        <f t="shared" si="0"/>
        <v>-11.5</v>
      </c>
      <c r="C26" s="10">
        <v>11</v>
      </c>
      <c r="D26" s="15">
        <f t="shared" si="1"/>
        <v>11</v>
      </c>
      <c r="E26" s="16"/>
      <c r="F26" s="17">
        <f t="shared" si="3"/>
        <v>1.943182973056867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f>L25-(L25/(POWER((1+M26*C26),2))*M26)*$Y$12</f>
        <v>503.09096819036046</v>
      </c>
      <c r="M26" s="14">
        <f t="shared" si="4"/>
        <v>0.9872221668108655</v>
      </c>
      <c r="O26" s="14">
        <f t="shared" si="2"/>
        <v>11.859443834919521</v>
      </c>
      <c r="X26" s="28" t="s">
        <v>65</v>
      </c>
      <c r="Y26" s="33">
        <f>$Y$25/3600</f>
        <v>530555555555555.56</v>
      </c>
      <c r="Z26" s="28" t="s">
        <v>59</v>
      </c>
    </row>
    <row r="27" spans="1:26" x14ac:dyDescent="0.25">
      <c r="A27" s="1" t="s">
        <v>43</v>
      </c>
      <c r="B27" s="14">
        <f t="shared" si="0"/>
        <v>-11</v>
      </c>
      <c r="C27" s="10">
        <v>11.5</v>
      </c>
      <c r="D27" s="15">
        <f t="shared" si="1"/>
        <v>11.5</v>
      </c>
      <c r="E27" s="16"/>
      <c r="F27" s="17">
        <f t="shared" si="3"/>
        <v>1.943182973056867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f>L26-(L26/(POWER((1+M27*C27),2))*M27)*$Y$12</f>
        <v>501.46361178011352</v>
      </c>
      <c r="M27" s="14">
        <f t="shared" si="4"/>
        <v>0.9872221668108655</v>
      </c>
      <c r="O27" s="14">
        <f t="shared" si="2"/>
        <v>12.353054918324954</v>
      </c>
      <c r="X27" s="27"/>
      <c r="Y27" s="32"/>
      <c r="Z27" s="27"/>
    </row>
    <row r="28" spans="1:26" x14ac:dyDescent="0.25">
      <c r="A28" s="1" t="s">
        <v>43</v>
      </c>
      <c r="B28" s="14">
        <f t="shared" si="0"/>
        <v>-10.5</v>
      </c>
      <c r="C28" s="10">
        <v>12</v>
      </c>
      <c r="D28" s="15">
        <f t="shared" si="1"/>
        <v>12</v>
      </c>
      <c r="E28" s="16"/>
      <c r="F28" s="17">
        <f t="shared" si="3"/>
        <v>1.943182973056867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f>L27-(L27/(POWER((1+M28*C28),2))*M28)*$Y$12</f>
        <v>499.96377686048544</v>
      </c>
      <c r="M28" s="14">
        <f t="shared" si="4"/>
        <v>0.9872221668108655</v>
      </c>
      <c r="O28" s="14">
        <f t="shared" si="2"/>
        <v>12.846666001730386</v>
      </c>
      <c r="X28" s="27" t="s">
        <v>61</v>
      </c>
      <c r="Y28" s="32"/>
      <c r="Z28" s="27"/>
    </row>
    <row r="29" spans="1:26" x14ac:dyDescent="0.25">
      <c r="A29" s="1" t="s">
        <v>43</v>
      </c>
      <c r="B29" s="14">
        <f t="shared" si="0"/>
        <v>-10</v>
      </c>
      <c r="C29" s="10">
        <v>12.5</v>
      </c>
      <c r="D29" s="15">
        <f t="shared" si="1"/>
        <v>12.5</v>
      </c>
      <c r="E29" s="16"/>
      <c r="F29" s="17">
        <f t="shared" si="3"/>
        <v>1.943182973056867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f>L28-(L28/(POWER((1+M29*C29),2))*M29)*$Y$12</f>
        <v>498.57704101274533</v>
      </c>
      <c r="M29" s="14">
        <f t="shared" si="4"/>
        <v>0.9872221668108655</v>
      </c>
      <c r="O29" s="14">
        <f t="shared" si="2"/>
        <v>13.340277085135819</v>
      </c>
      <c r="X29" s="27" t="s">
        <v>54</v>
      </c>
      <c r="Y29" s="32">
        <v>449000000000000</v>
      </c>
      <c r="Z29" s="27" t="s">
        <v>41</v>
      </c>
    </row>
    <row r="30" spans="1:26" x14ac:dyDescent="0.25">
      <c r="A30" s="1" t="s">
        <v>43</v>
      </c>
      <c r="B30" s="14">
        <f t="shared" si="0"/>
        <v>-9.5</v>
      </c>
      <c r="C30" s="10">
        <v>13</v>
      </c>
      <c r="D30" s="15">
        <f t="shared" si="1"/>
        <v>13</v>
      </c>
      <c r="E30" s="16"/>
      <c r="F30" s="17">
        <f t="shared" si="3"/>
        <v>1.943182973056867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f>L29-(L29/(POWER((1+M30*C30),2))*M30)*$Y$12</f>
        <v>497.2910774674699</v>
      </c>
      <c r="M30" s="14">
        <f t="shared" si="4"/>
        <v>0.9872221668108655</v>
      </c>
      <c r="O30" s="14">
        <f t="shared" si="2"/>
        <v>13.833888168541252</v>
      </c>
      <c r="X30" s="28" t="s">
        <v>54</v>
      </c>
      <c r="Y30" s="33">
        <f>$Y$29/3600</f>
        <v>124722222222.22223</v>
      </c>
      <c r="Z30" s="28" t="s">
        <v>42</v>
      </c>
    </row>
    <row r="31" spans="1:26" x14ac:dyDescent="0.25">
      <c r="A31" s="1" t="s">
        <v>44</v>
      </c>
      <c r="B31" s="14">
        <f t="shared" si="0"/>
        <v>-9</v>
      </c>
      <c r="C31" s="10">
        <v>13.5</v>
      </c>
      <c r="D31" s="15">
        <f t="shared" si="1"/>
        <v>13.5</v>
      </c>
      <c r="E31" s="16"/>
      <c r="F31" s="17">
        <f>SQRT((POWER((SQRT($Y$7)+C19*$Y$10),2)-POWER((C19*$Y$8*$Y$9),2))/PI())</f>
        <v>2.0247747399460589</v>
      </c>
      <c r="G31" s="18">
        <f>$Y$30/($F31*9.5)</f>
        <v>6484007683.2991257</v>
      </c>
      <c r="H31" s="18">
        <f>$Y$32/($F31*9.5)</f>
        <v>1.5596276832879856E+17</v>
      </c>
      <c r="I31" s="18">
        <f>$Y$34/($F31*9.5)</f>
        <v>2.8448764222938256E+16</v>
      </c>
      <c r="J31" s="18">
        <f>$Y$36/($F31*9.5)</f>
        <v>9632145044010.0586</v>
      </c>
      <c r="K31" s="18">
        <f>$Y$38/($F31*9.5)</f>
        <v>20506215835823.516</v>
      </c>
      <c r="L31" s="14">
        <f>L30-(L30/(POWER((1+M31*C31),2))*M31)*$Y$12</f>
        <v>496.13684263980662</v>
      </c>
      <c r="M31" s="14">
        <f>(-2*C19*$Y$8*$Y$8*$Y$9*$Y$9+2*$Y$10*(SQRT($Y$7)+$Y$10*C19)/$Y$7)</f>
        <v>1.0285210752922043</v>
      </c>
      <c r="O31" s="14">
        <f t="shared" si="2"/>
        <v>14.885034516444758</v>
      </c>
      <c r="X31" s="27" t="s">
        <v>52</v>
      </c>
      <c r="Y31" s="32">
        <v>1.08E+22</v>
      </c>
      <c r="Z31" s="27" t="s">
        <v>58</v>
      </c>
    </row>
    <row r="32" spans="1:26" x14ac:dyDescent="0.25">
      <c r="A32" s="1" t="s">
        <v>44</v>
      </c>
      <c r="B32" s="14">
        <f t="shared" si="0"/>
        <v>-8.5</v>
      </c>
      <c r="C32" s="10">
        <v>14</v>
      </c>
      <c r="D32" s="15">
        <f t="shared" si="1"/>
        <v>14</v>
      </c>
      <c r="E32" s="16"/>
      <c r="F32" s="17">
        <f>SQRT((POWER((SQRT($Y$7)+C20*$Y$10),2)-POWER((C20*$Y$8*$Y$9),2))/PI())</f>
        <v>2.1063632559504706</v>
      </c>
      <c r="G32" s="18">
        <f>$Y$30/($F32*9.5)</f>
        <v>6232854154.511013</v>
      </c>
      <c r="H32" s="18">
        <f>$Y$32/($F32*9.5)</f>
        <v>1.4992165895037626E+17</v>
      </c>
      <c r="I32" s="18">
        <f>$Y$34/($F32*9.5)</f>
        <v>2.7346821123355668E+16</v>
      </c>
      <c r="J32" s="18">
        <f>$Y$36/($F32*9.5)</f>
        <v>9259050603694.5332</v>
      </c>
      <c r="K32" s="18">
        <f>$Y$38/($F32*9.5)</f>
        <v>19711921824956.879</v>
      </c>
      <c r="L32" s="14">
        <f>L31-(L31/(POWER((1+M32*C32),2))*M32)*$Y$12</f>
        <v>495.09724415920454</v>
      </c>
      <c r="M32" s="14">
        <f>(-2*C20*$Y$8*$Y$8*$Y$9*$Y$9+2*$Y$10*(SQRT($Y$7)+$Y$10*C20)/$Y$7)</f>
        <v>1.0698199837735429</v>
      </c>
      <c r="O32" s="14">
        <f t="shared" si="2"/>
        <v>15.9774797728296</v>
      </c>
      <c r="X32" s="28" t="s">
        <v>52</v>
      </c>
      <c r="Y32" s="33">
        <f>$Y$31/3600</f>
        <v>3E+18</v>
      </c>
      <c r="Z32" s="28" t="s">
        <v>59</v>
      </c>
    </row>
    <row r="33" spans="1:26" x14ac:dyDescent="0.25">
      <c r="A33" s="1" t="s">
        <v>44</v>
      </c>
      <c r="B33" s="14">
        <f t="shared" si="0"/>
        <v>-8</v>
      </c>
      <c r="C33" s="10">
        <v>14.5</v>
      </c>
      <c r="D33" s="15">
        <f t="shared" si="1"/>
        <v>14.5</v>
      </c>
      <c r="E33" s="16"/>
      <c r="F33" s="17">
        <f>SQRT((POWER((SQRT($Y$7)+C21*$Y$10),2)-POWER((C21*$Y$8*$Y$9),2))/PI())</f>
        <v>2.1879488847461768</v>
      </c>
      <c r="G33" s="18">
        <f>$Y$30/($F33*9.5)</f>
        <v>6000439526.8508682</v>
      </c>
      <c r="H33" s="18">
        <f>$Y$32/($F33*9.5)</f>
        <v>1.4433128483293846E+17</v>
      </c>
      <c r="I33" s="18">
        <f>$Y$34/($F33*9.5)</f>
        <v>2.6327095474156368E+16</v>
      </c>
      <c r="J33" s="18">
        <f>$Y$36/($F33*9.5)</f>
        <v>8913793239219.4414</v>
      </c>
      <c r="K33" s="18">
        <f>$Y$38/($F33*9.5)</f>
        <v>18976891153960.43</v>
      </c>
      <c r="L33" s="14">
        <f>L32-(L32/(POWER((1+M33*C33),2))*M33)*$Y$12</f>
        <v>494.15782612069228</v>
      </c>
      <c r="M33" s="14">
        <f>(-2*C21*$Y$8*$Y$8*$Y$9*$Y$9+2*$Y$10*(SQRT($Y$7)+$Y$10*C21)/$Y$7)</f>
        <v>1.1111188922548816</v>
      </c>
      <c r="O33" s="14">
        <f t="shared" si="2"/>
        <v>17.111223937695783</v>
      </c>
      <c r="X33" s="27" t="s">
        <v>55</v>
      </c>
      <c r="Y33" s="32">
        <v>1.97E+21</v>
      </c>
      <c r="Z33" s="27" t="s">
        <v>58</v>
      </c>
    </row>
    <row r="34" spans="1:26" x14ac:dyDescent="0.25">
      <c r="A34" s="1" t="s">
        <v>44</v>
      </c>
      <c r="B34" s="14">
        <f t="shared" si="0"/>
        <v>-7.5</v>
      </c>
      <c r="C34" s="10">
        <v>15</v>
      </c>
      <c r="D34" s="15">
        <f t="shared" si="1"/>
        <v>15</v>
      </c>
      <c r="E34" s="16"/>
      <c r="F34" s="17">
        <f>SQRT((POWER((SQRT($Y$7)+C22*$Y$10),2)-POWER((C22*$Y$8*$Y$9),2))/PI())</f>
        <v>2.2695319377032219</v>
      </c>
      <c r="G34" s="18">
        <f>$Y$30/($F34*9.5)</f>
        <v>5784741229.0864258</v>
      </c>
      <c r="H34" s="18">
        <f>$Y$32/($F34*9.5)</f>
        <v>1.391429961561991E+17</v>
      </c>
      <c r="I34" s="18">
        <f>$Y$34/($F34*9.5)</f>
        <v>2.5380713187751132E+16</v>
      </c>
      <c r="J34" s="18">
        <f>$Y$36/($F34*9.5)</f>
        <v>8593368373720.8154</v>
      </c>
      <c r="K34" s="18">
        <f>$Y$38/($F34*9.5)</f>
        <v>18294727272389.141</v>
      </c>
      <c r="L34" s="14">
        <f>L33-(L33/(POWER((1+M34*C34),2))*M34)*$Y$12</f>
        <v>493.30630480041293</v>
      </c>
      <c r="M34" s="14">
        <f>(-2*C22*$Y$8*$Y$8*$Y$9*$Y$9+2*$Y$10*(SQRT($Y$7)+$Y$10*C22)/$Y$7)</f>
        <v>1.1524178007362205</v>
      </c>
      <c r="O34" s="14">
        <f t="shared" si="2"/>
        <v>18.286267011043307</v>
      </c>
      <c r="X34" s="28" t="s">
        <v>55</v>
      </c>
      <c r="Y34" s="33">
        <f>$Y$33/3600</f>
        <v>5.4722222222222221E+17</v>
      </c>
      <c r="Z34" s="28" t="s">
        <v>59</v>
      </c>
    </row>
    <row r="35" spans="1:26" x14ac:dyDescent="0.25">
      <c r="A35" s="1" t="s">
        <v>44</v>
      </c>
      <c r="B35" s="14">
        <f t="shared" si="0"/>
        <v>-7</v>
      </c>
      <c r="C35" s="10">
        <v>15.5</v>
      </c>
      <c r="D35" s="15">
        <f t="shared" si="1"/>
        <v>15.5</v>
      </c>
      <c r="E35" s="16"/>
      <c r="F35" s="17">
        <f>SQRT((POWER((SQRT($Y$7)+C23*$Y$10),2)-POWER((C23*$Y$8*$Y$9),2))/PI())</f>
        <v>2.3511126829645956</v>
      </c>
      <c r="G35" s="18">
        <f>$Y$30/($F35*9.5)</f>
        <v>5584017757.1607838</v>
      </c>
      <c r="H35" s="18">
        <f>$Y$32/($F35*9.5)</f>
        <v>1.3431490373571595E+17</v>
      </c>
      <c r="I35" s="18">
        <f>$Y$34/($F35*9.5)</f>
        <v>2.4500033366607448E+16</v>
      </c>
      <c r="J35" s="18">
        <f>$Y$36/($F35*9.5)</f>
        <v>8295188962196.5322</v>
      </c>
      <c r="K35" s="18">
        <f>$Y$38/($F35*9.5)</f>
        <v>17659922528214.504</v>
      </c>
      <c r="L35" s="14">
        <f>L34-(L34/(POWER((1+M35*C35),2))*M35)*$Y$12</f>
        <v>492.53219508861815</v>
      </c>
      <c r="M35" s="14">
        <f>(-2*C23*$Y$8*$Y$8*$Y$9*$Y$9+2*$Y$10*(SQRT($Y$7)+$Y$10*C23)/$Y$7)</f>
        <v>1.1937167092175593</v>
      </c>
      <c r="O35" s="14">
        <f t="shared" si="2"/>
        <v>19.502608992872169</v>
      </c>
      <c r="X35" s="27" t="s">
        <v>56</v>
      </c>
      <c r="Y35" s="32">
        <v>6.67E+17</v>
      </c>
      <c r="Z35" s="27" t="s">
        <v>58</v>
      </c>
    </row>
    <row r="36" spans="1:26" x14ac:dyDescent="0.25">
      <c r="A36" s="1" t="s">
        <v>44</v>
      </c>
      <c r="B36" s="14">
        <f t="shared" si="0"/>
        <v>-6.5</v>
      </c>
      <c r="C36" s="10">
        <v>16</v>
      </c>
      <c r="D36" s="15">
        <f t="shared" si="1"/>
        <v>16</v>
      </c>
      <c r="E36" s="16"/>
      <c r="F36" s="17">
        <f>SQRT((POWER((SQRT($Y$7)+C24*$Y$10),2)-POWER((C24*$Y$8*$Y$9),2))/PI())</f>
        <v>2.4326913526972849</v>
      </c>
      <c r="G36" s="18">
        <f>$Y$30/($F36*9.5)</f>
        <v>5396761474.1605549</v>
      </c>
      <c r="H36" s="18">
        <f>$Y$32/($F36*9.5)</f>
        <v>1.2981074369918483E+17</v>
      </c>
      <c r="I36" s="18">
        <f>$Y$34/($F36*9.5)</f>
        <v>2.3678441211795752E+16</v>
      </c>
      <c r="J36" s="18">
        <f>$Y$36/($F36*9.5)</f>
        <v>8017015374755.2119</v>
      </c>
      <c r="K36" s="18">
        <f>$Y$38/($F36*9.5)</f>
        <v>17067708893781.711</v>
      </c>
      <c r="L36" s="14">
        <f>L35-(L35/(POWER((1+M36*C36),2))*M36)*$Y$12</f>
        <v>491.82650840112473</v>
      </c>
      <c r="M36" s="14">
        <f>(-2*C24*$Y$8*$Y$8*$Y$9*$Y$9+2*$Y$10*(SQRT($Y$7)+$Y$10*C24)/$Y$7)</f>
        <v>1.235015617698898</v>
      </c>
      <c r="O36" s="14">
        <f t="shared" si="2"/>
        <v>20.760249883182368</v>
      </c>
      <c r="X36" s="28" t="s">
        <v>56</v>
      </c>
      <c r="Y36" s="33">
        <f>$Y$35/3600</f>
        <v>185277777777777.78</v>
      </c>
      <c r="Z36" s="28" t="s">
        <v>59</v>
      </c>
    </row>
    <row r="37" spans="1:26" x14ac:dyDescent="0.25">
      <c r="A37" s="1" t="s">
        <v>44</v>
      </c>
      <c r="B37" s="14">
        <f t="shared" si="0"/>
        <v>-6</v>
      </c>
      <c r="C37" s="10">
        <v>16.5</v>
      </c>
      <c r="D37" s="15">
        <f t="shared" si="1"/>
        <v>16.5</v>
      </c>
      <c r="E37" s="16"/>
      <c r="F37" s="17">
        <f>SQRT((POWER((SQRT($Y$7)+C25*$Y$10),2)-POWER((C25*$Y$8*$Y$9),2))/PI())</f>
        <v>2.5142681489309067</v>
      </c>
      <c r="G37" s="18">
        <f>$Y$30/($F37*9.5)</f>
        <v>5221660615.7711048</v>
      </c>
      <c r="H37" s="18">
        <f>$Y$32/($F37*9.5)</f>
        <v>1.2559896358647646E+17</v>
      </c>
      <c r="I37" s="18">
        <f>$Y$34/($F37*9.5)</f>
        <v>2.291018132086654E+16</v>
      </c>
      <c r="J37" s="18">
        <f>$Y$36/($F37*9.5)</f>
        <v>7756898954831.4629</v>
      </c>
      <c r="K37" s="18">
        <f>$Y$38/($F37*9.5)</f>
        <v>16513937804888.57</v>
      </c>
      <c r="L37" s="14">
        <f>L36-(L36/(POWER((1+M37*C37),2))*M37)*$Y$12</f>
        <v>491.18150717706493</v>
      </c>
      <c r="M37" s="14">
        <f>(-2*C25*$Y$8*$Y$8*$Y$9*$Y$9+2*$Y$10*(SQRT($Y$7)+$Y$10*C25)/$Y$7)</f>
        <v>1.2763145261802364</v>
      </c>
      <c r="O37" s="14">
        <f t="shared" si="2"/>
        <v>22.059189681973901</v>
      </c>
      <c r="X37" s="27" t="s">
        <v>57</v>
      </c>
      <c r="Y37" s="32">
        <v>1.42E+18</v>
      </c>
      <c r="Z37" s="27" t="s">
        <v>58</v>
      </c>
    </row>
    <row r="38" spans="1:26" x14ac:dyDescent="0.25">
      <c r="A38" s="1" t="s">
        <v>44</v>
      </c>
      <c r="B38" s="14">
        <f t="shared" si="0"/>
        <v>-5.5</v>
      </c>
      <c r="C38" s="10">
        <v>17</v>
      </c>
      <c r="D38" s="15">
        <f t="shared" si="1"/>
        <v>17</v>
      </c>
      <c r="E38" s="16"/>
      <c r="F38" s="17">
        <f>SQRT((POWER((SQRT($Y$7)+C26*$Y$10),2)-POWER((C26*$Y$8*$Y$9),2))/PI())</f>
        <v>2.5958432482948357</v>
      </c>
      <c r="G38" s="18">
        <f>$Y$30/($F38*9.5)</f>
        <v>5057568471.9731131</v>
      </c>
      <c r="H38" s="18">
        <f>$Y$32/($F38*9.5)</f>
        <v>1.2165198106305037E+17</v>
      </c>
      <c r="I38" s="18">
        <f>$Y$34/($F38*9.5)</f>
        <v>2.219022247168604E+16</v>
      </c>
      <c r="J38" s="18">
        <f>$Y$36/($F38*9.5)</f>
        <v>7513136237875.4258</v>
      </c>
      <c r="K38" s="18">
        <f>$Y$38/($F38*9.5)</f>
        <v>15994982695326.992</v>
      </c>
      <c r="L38" s="14">
        <f>L37-(L37/(POWER((1+M38*C38),2))*M38)*$Y$12</f>
        <v>490.59050438959713</v>
      </c>
      <c r="M38" s="14">
        <f>(-2*C26*$Y$8*$Y$8*$Y$9*$Y$9+2*$Y$10*(SQRT($Y$7)+$Y$10*C26)/$Y$7)</f>
        <v>1.3176134346615753</v>
      </c>
      <c r="O38" s="14">
        <f t="shared" si="2"/>
        <v>23.399428389246779</v>
      </c>
      <c r="X38" s="28" t="s">
        <v>57</v>
      </c>
      <c r="Y38" s="33">
        <f>$Y$37/3600</f>
        <v>394444444444444.44</v>
      </c>
      <c r="Z38" s="28" t="s">
        <v>59</v>
      </c>
    </row>
    <row r="39" spans="1:26" x14ac:dyDescent="0.25">
      <c r="A39" s="1" t="s">
        <v>44</v>
      </c>
      <c r="B39" s="14">
        <f t="shared" si="0"/>
        <v>-5</v>
      </c>
      <c r="C39" s="10">
        <v>17.5</v>
      </c>
      <c r="D39" s="15">
        <f t="shared" si="1"/>
        <v>17.5</v>
      </c>
      <c r="E39" s="16"/>
      <c r="F39" s="17">
        <f>SQRT((POWER((SQRT($Y$7)+C27*$Y$10),2)-POWER((C27*$Y$8*$Y$9),2))/PI())</f>
        <v>2.6774168058889245</v>
      </c>
      <c r="G39" s="18">
        <f>$Y$30/($F39*9.5)</f>
        <v>4903478211.4925184</v>
      </c>
      <c r="H39" s="18">
        <f>$Y$32/($F39*9.5)</f>
        <v>1.1794557836106725E+17</v>
      </c>
      <c r="I39" s="18">
        <f>$Y$34/($F39*9.5)</f>
        <v>2.1514147164009488E+16</v>
      </c>
      <c r="J39" s="18">
        <f>$Y$36/($F39*9.5)</f>
        <v>7284231552484.4316</v>
      </c>
      <c r="K39" s="18">
        <f>$Y$38/($F39*9.5)</f>
        <v>15507659377103.287</v>
      </c>
      <c r="L39" s="14">
        <f>L38-(L38/(POWER((1+M39*C39),2))*M39)*$Y$12</f>
        <v>490.0476990366376</v>
      </c>
      <c r="M39" s="14">
        <f>(-2*C27*$Y$8*$Y$8*$Y$9*$Y$9+2*$Y$10*(SQRT($Y$7)+$Y$10*C27)/$Y$7)</f>
        <v>1.3589123431429142</v>
      </c>
      <c r="O39" s="14">
        <f t="shared" si="2"/>
        <v>24.780966005000998</v>
      </c>
    </row>
    <row r="40" spans="1:26" x14ac:dyDescent="0.25">
      <c r="A40" s="1" t="s">
        <v>44</v>
      </c>
      <c r="B40" s="14">
        <f t="shared" si="0"/>
        <v>-4.5</v>
      </c>
      <c r="C40" s="10">
        <v>18</v>
      </c>
      <c r="D40" s="15">
        <f t="shared" si="1"/>
        <v>18</v>
      </c>
      <c r="E40" s="16"/>
      <c r="F40" s="17">
        <f>SQRT((POWER((SQRT($Y$7)+C28*$Y$10),2)-POWER((C28*$Y$8*$Y$9),2))/PI())</f>
        <v>2.7589889584672407</v>
      </c>
      <c r="G40" s="18">
        <f>$Y$30/($F40*9.5)</f>
        <v>4758502179.0206347</v>
      </c>
      <c r="H40" s="18">
        <f>$Y$32/($F40*9.5)</f>
        <v>1.1445840430606426E+17</v>
      </c>
      <c r="I40" s="18">
        <f>$Y$34/($F40*9.5)</f>
        <v>2.0878060785458016E+16</v>
      </c>
      <c r="J40" s="18">
        <f>$Y$36/($F40*9.5)</f>
        <v>7068866265939.3389</v>
      </c>
      <c r="K40" s="18">
        <f>$Y$38/($F40*9.5)</f>
        <v>15049160566167.707</v>
      </c>
      <c r="L40" s="14">
        <f>L39-(L39/(POWER((1+M40*C40),2))*M40)*$Y$12</f>
        <v>489.5480405296093</v>
      </c>
      <c r="M40" s="14">
        <f>(-2*C28*$Y$8*$Y$8*$Y$9*$Y$9+2*$Y$10*(SQRT($Y$7)+$Y$10*C28)/$Y$7)</f>
        <v>1.4002112516242529</v>
      </c>
      <c r="O40" s="14">
        <f t="shared" si="2"/>
        <v>26.203802529236551</v>
      </c>
    </row>
    <row r="41" spans="1:26" x14ac:dyDescent="0.25">
      <c r="A41" s="1" t="s">
        <v>44</v>
      </c>
      <c r="B41" s="14">
        <f t="shared" si="0"/>
        <v>-4</v>
      </c>
      <c r="C41" s="10">
        <v>18.5</v>
      </c>
      <c r="D41" s="15">
        <f t="shared" si="1"/>
        <v>18.5</v>
      </c>
      <c r="E41" s="16"/>
      <c r="F41" s="17">
        <f>SQRT((POWER((SQRT($Y$7)+C29*$Y$10),2)-POWER((C29*$Y$8*$Y$9),2))/PI())</f>
        <v>2.8405598270729979</v>
      </c>
      <c r="G41" s="18">
        <f>$Y$30/($F41*9.5)</f>
        <v>4621854764.5547791</v>
      </c>
      <c r="H41" s="18">
        <f>$Y$32/($F41*9.5)</f>
        <v>1.1117156226546016E+17</v>
      </c>
      <c r="I41" s="18">
        <f>$Y$34/($F41*9.5)</f>
        <v>2.0278516450273748E+16</v>
      </c>
      <c r="J41" s="18">
        <f>$Y$36/($F41*9.5)</f>
        <v>6865873336209.4375</v>
      </c>
      <c r="K41" s="18">
        <f>$Y$38/($F41*9.5)</f>
        <v>14617001705273.465</v>
      </c>
      <c r="L41" s="14">
        <f>L40-(L40/(POWER((1+M41*C41),2))*M41)*$Y$12</f>
        <v>489.0871164021342</v>
      </c>
      <c r="M41" s="14">
        <f>(-2*C29*$Y$8*$Y$8*$Y$9*$Y$9+2*$Y$10*(SQRT($Y$7)+$Y$10*C29)/$Y$7)</f>
        <v>1.4415101601055915</v>
      </c>
      <c r="O41" s="14">
        <f t="shared" si="2"/>
        <v>27.667937961953442</v>
      </c>
    </row>
    <row r="42" spans="1:26" x14ac:dyDescent="0.25">
      <c r="A42" s="1" t="s">
        <v>44</v>
      </c>
      <c r="B42" s="14">
        <f t="shared" si="0"/>
        <v>-3.5</v>
      </c>
      <c r="C42" s="10">
        <v>19</v>
      </c>
      <c r="D42" s="15">
        <f t="shared" si="1"/>
        <v>19</v>
      </c>
      <c r="E42" s="16"/>
      <c r="F42" s="17">
        <f>SQRT((POWER((SQRT($Y$7)+C30*$Y$10),2)-POWER((C30*$Y$8*$Y$9),2))/PI())</f>
        <v>2.9221295192319836</v>
      </c>
      <c r="G42" s="18">
        <f>$Y$30/($F42*9.5)</f>
        <v>4492838145.7269592</v>
      </c>
      <c r="H42" s="18">
        <f>$Y$32/($F42*9.5)</f>
        <v>1.080682672023411E+17</v>
      </c>
      <c r="I42" s="18">
        <f>$Y$34/($F42*9.5)</f>
        <v>1.9712452443389996E+16</v>
      </c>
      <c r="J42" s="18">
        <f>$Y$36/($F42*9.5)</f>
        <v>6674216131848.2881</v>
      </c>
      <c r="K42" s="18">
        <f>$Y$38/($F42*9.5)</f>
        <v>14208975872900.404</v>
      </c>
      <c r="L42" s="14">
        <f>L41-(L41/(POWER((1+M42*C42),2))*M42)*$Y$12</f>
        <v>488.66105892471148</v>
      </c>
      <c r="M42" s="14">
        <f>(-2*C30*$Y$8*$Y$8*$Y$9*$Y$9+2*$Y$10*(SQRT($Y$7)+$Y$10*C30)/$Y$7)</f>
        <v>1.4828090685869302</v>
      </c>
      <c r="O42" s="14">
        <f t="shared" si="2"/>
        <v>29.173372303151673</v>
      </c>
    </row>
    <row r="43" spans="1:26" x14ac:dyDescent="0.25">
      <c r="A43" s="1" t="s">
        <v>45</v>
      </c>
      <c r="B43" s="14">
        <f t="shared" si="0"/>
        <v>-3</v>
      </c>
      <c r="C43" s="10">
        <v>19.5</v>
      </c>
      <c r="D43" s="15">
        <f t="shared" si="1"/>
        <v>19.5</v>
      </c>
      <c r="E43" s="16"/>
      <c r="F43" s="17">
        <f>SQRT((POWER((SQRT($Y$7)+C31*$Y$10),2)-POWER((C31*$Y$8*$Y$9),2))/PI())</f>
        <v>3.0036981307884525</v>
      </c>
      <c r="G43" s="18">
        <f>$Y$30/($F43*9.5)</f>
        <v>4370830356.1496849</v>
      </c>
      <c r="H43" s="18">
        <f>$Y$32/($F43*9.5)</f>
        <v>1.0513355867798795E+17</v>
      </c>
      <c r="I43" s="18">
        <f>$Y$34/($F43*9.5)</f>
        <v>1.917713986996632E+16</v>
      </c>
      <c r="J43" s="18">
        <f>$Y$36/($F43*9.5)</f>
        <v>6492970707242.4043</v>
      </c>
      <c r="K43" s="18">
        <f>$Y$38/($F43*9.5)</f>
        <v>13823116048402.121</v>
      </c>
      <c r="L43" s="14">
        <f>L42-(L42/(POWER((1+M43*C43),2))*M43)*$Y$12</f>
        <v>488.2664671163954</v>
      </c>
      <c r="M43" s="14">
        <f>(-2*C31*$Y$8*$Y$8*$Y$9*$Y$9+2*$Y$10*(SQRT($Y$7)+$Y$10*C31)/$Y$7)</f>
        <v>1.5241079770682691</v>
      </c>
      <c r="O43" s="14">
        <f t="shared" si="2"/>
        <v>30.720105552831246</v>
      </c>
    </row>
    <row r="44" spans="1:26" x14ac:dyDescent="0.25">
      <c r="A44" s="1" t="s">
        <v>45</v>
      </c>
      <c r="B44" s="14">
        <f t="shared" si="0"/>
        <v>-2.5</v>
      </c>
      <c r="C44" s="10">
        <v>20</v>
      </c>
      <c r="D44" s="15">
        <f t="shared" si="1"/>
        <v>20</v>
      </c>
      <c r="E44" s="16"/>
      <c r="F44" s="17">
        <f>SQRT((POWER((SQRT($Y$7)+C32*$Y$10),2)-POWER((C32*$Y$8*$Y$9),2))/PI())</f>
        <v>3.0852657474496872</v>
      </c>
      <c r="G44" s="18">
        <f>$Y$30/($F44*9.5)</f>
        <v>4255275248.6921158</v>
      </c>
      <c r="H44" s="18">
        <f>$Y$32/($F44*9.5)</f>
        <v>1.0235405943401971E+17</v>
      </c>
      <c r="I44" s="18">
        <f>$Y$34/($F44*9.5)</f>
        <v>1.8670138618983224E+16</v>
      </c>
      <c r="J44" s="18">
        <f>$Y$36/($F44*9.5)</f>
        <v>6321310892823.2549</v>
      </c>
      <c r="K44" s="18">
        <f>$Y$38/($F44*9.5)</f>
        <v>13457663370028.518</v>
      </c>
      <c r="L44" s="14">
        <f>L43-(L43/(POWER((1+M44*C44),2))*M44)*$Y$12</f>
        <v>487.90034135111455</v>
      </c>
      <c r="M44" s="14">
        <f>(-2*C32*$Y$8*$Y$8*$Y$9*$Y$9+2*$Y$10*(SQRT($Y$7)+$Y$10*C32)/$Y$7)</f>
        <v>1.5654068855496079</v>
      </c>
      <c r="O44" s="14">
        <f t="shared" si="2"/>
        <v>32.308137710992156</v>
      </c>
    </row>
    <row r="45" spans="1:26" x14ac:dyDescent="0.25">
      <c r="A45" s="1" t="s">
        <v>45</v>
      </c>
      <c r="B45" s="14">
        <f t="shared" si="0"/>
        <v>-2</v>
      </c>
      <c r="C45" s="10">
        <v>20.5</v>
      </c>
      <c r="D45" s="15">
        <f t="shared" si="1"/>
        <v>20.5</v>
      </c>
      <c r="E45" s="16"/>
      <c r="F45" s="17">
        <f>SQRT((POWER((SQRT($Y$7)+C33*$Y$10),2)-POWER((C33*$Y$8*$Y$9),2))/PI())</f>
        <v>3.1668324460917789</v>
      </c>
      <c r="G45" s="18">
        <f>$Y$30/($F45*9.5)</f>
        <v>4145674011.570282</v>
      </c>
      <c r="H45" s="18">
        <f>$Y$32/($F45*9.5)</f>
        <v>9.9717771325075824E+16</v>
      </c>
      <c r="I45" s="18">
        <f>$Y$34/($F45*9.5)</f>
        <v>1.8189260139851792E+16</v>
      </c>
      <c r="J45" s="18">
        <f>$Y$36/($F45*9.5)</f>
        <v>6158495692020.8867</v>
      </c>
      <c r="K45" s="18">
        <f>$Y$38/($F45*9.5)</f>
        <v>13111040303852.563</v>
      </c>
      <c r="L45" s="14">
        <f>L44-(L44/(POWER((1+M45*C45),2))*M45)*$Y$12</f>
        <v>487.56002831049926</v>
      </c>
      <c r="M45" s="14">
        <f>(-2*C33*$Y$8*$Y$8*$Y$9*$Y$9+2*$Y$10*(SQRT($Y$7)+$Y$10*C33)/$Y$7)</f>
        <v>1.6067057940309464</v>
      </c>
      <c r="O45" s="14">
        <f t="shared" si="2"/>
        <v>33.9374687776344</v>
      </c>
    </row>
    <row r="46" spans="1:26" x14ac:dyDescent="0.25">
      <c r="A46" s="1" t="s">
        <v>45</v>
      </c>
      <c r="B46" s="14">
        <f t="shared" si="0"/>
        <v>-1.5</v>
      </c>
      <c r="C46" s="10">
        <v>21</v>
      </c>
      <c r="D46" s="15">
        <f t="shared" si="1"/>
        <v>21</v>
      </c>
      <c r="E46" s="16"/>
      <c r="F46" s="17">
        <f>SQRT((POWER((SQRT($Y$7)+C34*$Y$10),2)-POWER((C34*$Y$8*$Y$9),2))/PI())</f>
        <v>3.2483982958686166</v>
      </c>
      <c r="G46" s="18">
        <f>$Y$30/($F46*9.5)</f>
        <v>4041577963.9638228</v>
      </c>
      <c r="H46" s="18">
        <f>$Y$32/($F46*9.5)</f>
        <v>9.7213902028528464E+16</v>
      </c>
      <c r="I46" s="18">
        <f>$Y$34/($F46*9.5)</f>
        <v>1.7732535832981582E+16</v>
      </c>
      <c r="J46" s="18">
        <f>$Y$36/($F46*9.5)</f>
        <v>6003858578984.1191</v>
      </c>
      <c r="K46" s="18">
        <f>$Y$38/($F46*9.5)</f>
        <v>12781827859306.521</v>
      </c>
      <c r="L46" s="14">
        <f>L45-(L45/(POWER((1+M46*C46),2))*M46)*$Y$12</f>
        <v>487.24317447171956</v>
      </c>
      <c r="M46" s="14">
        <f>(-2*C34*$Y$8*$Y$8*$Y$9*$Y$9+2*$Y$10*(SQRT($Y$7)+$Y$10*C34)/$Y$7)</f>
        <v>1.648004702512285</v>
      </c>
      <c r="O46" s="14">
        <f t="shared" si="2"/>
        <v>35.608098752757982</v>
      </c>
    </row>
    <row r="47" spans="1:26" x14ac:dyDescent="0.25">
      <c r="A47" s="1" t="s">
        <v>45</v>
      </c>
      <c r="B47" s="14">
        <f t="shared" si="0"/>
        <v>-1</v>
      </c>
      <c r="C47" s="10">
        <v>21.5</v>
      </c>
      <c r="D47" s="15">
        <f t="shared" si="1"/>
        <v>21.5</v>
      </c>
      <c r="E47" s="16"/>
      <c r="F47" s="17">
        <f>SQRT((POWER((SQRT($Y$7)+C35*$Y$10),2)-POWER((C35*$Y$8*$Y$9),2))/PI())</f>
        <v>3.3299633591578406</v>
      </c>
      <c r="G47" s="18">
        <f>$Y$30/($F47*9.5)</f>
        <v>3942582411.5015244</v>
      </c>
      <c r="H47" s="18">
        <f>$Y$32/($F47*9.5)</f>
        <v>9.4832717247698128E+16</v>
      </c>
      <c r="I47" s="18">
        <f>$Y$34/($F47*9.5)</f>
        <v>1.7298190090552344E+16</v>
      </c>
      <c r="J47" s="18">
        <f>$Y$36/($F47*9.5)</f>
        <v>5856798370760.6162</v>
      </c>
      <c r="K47" s="18">
        <f>$Y$38/($F47*9.5)</f>
        <v>12468746156641.791</v>
      </c>
      <c r="L47" s="14">
        <f>L46-(L46/(POWER((1+M47*C47),2))*M47)*$Y$12</f>
        <v>486.94768666435817</v>
      </c>
      <c r="M47" s="14">
        <f>(-2*C35*$Y$8*$Y$8*$Y$9*$Y$9+2*$Y$10*(SQRT($Y$7)+$Y$10*C35)/$Y$7)</f>
        <v>1.6893036109936241</v>
      </c>
      <c r="O47" s="14">
        <f t="shared" si="2"/>
        <v>37.320027636362916</v>
      </c>
    </row>
    <row r="48" spans="1:26" x14ac:dyDescent="0.25">
      <c r="A48" s="1" t="s">
        <v>45</v>
      </c>
      <c r="B48" s="14">
        <f t="shared" si="0"/>
        <v>-0.5</v>
      </c>
      <c r="C48" s="10">
        <v>22</v>
      </c>
      <c r="D48" s="15">
        <f t="shared" si="1"/>
        <v>22</v>
      </c>
      <c r="E48" s="16"/>
      <c r="F48" s="17">
        <f>SQRT((POWER((SQRT($Y$7)+C36*$Y$10),2)-POWER((C36*$Y$8*$Y$9),2))/PI())</f>
        <v>3.411527692371048</v>
      </c>
      <c r="G48" s="18">
        <f>$Y$30/($F48*9.5)</f>
        <v>3848321384.0294757</v>
      </c>
      <c r="H48" s="18">
        <f>$Y$32/($F48*9.5)</f>
        <v>9.2565414137011888E+16</v>
      </c>
      <c r="I48" s="18">
        <f>$Y$34/($F48*9.5)</f>
        <v>1.6884617208325316E+16</v>
      </c>
      <c r="J48" s="18">
        <f>$Y$36/($F48*9.5)</f>
        <v>5716771410128.4189</v>
      </c>
      <c r="K48" s="18">
        <f>$Y$38/($F48*9.5)</f>
        <v>12170637784681.191</v>
      </c>
      <c r="L48" s="14">
        <f>L47-(L47/(POWER((1+M48*C48),2))*M48)*$Y$12</f>
        <v>486.67169850496413</v>
      </c>
      <c r="M48" s="14">
        <f>(-2*C36*$Y$8*$Y$8*$Y$9*$Y$9+2*$Y$10*(SQRT($Y$7)+$Y$10*C36)/$Y$7)</f>
        <v>1.7306025194749628</v>
      </c>
      <c r="O48" s="14">
        <f t="shared" si="2"/>
        <v>39.07325542844918</v>
      </c>
    </row>
    <row r="49" spans="1:15" x14ac:dyDescent="0.25">
      <c r="A49" s="19" t="s">
        <v>45</v>
      </c>
      <c r="B49" s="20">
        <f t="shared" si="0"/>
        <v>0</v>
      </c>
      <c r="C49" s="21">
        <v>22.5</v>
      </c>
      <c r="D49" s="22">
        <f t="shared" si="1"/>
        <v>22.5</v>
      </c>
      <c r="E49" s="23">
        <v>0</v>
      </c>
      <c r="F49" s="24">
        <f>SQRT((POWER((SQRT($Y$7)+C37*$Y$10),2)-POWER((C37*$Y$8*$Y$9),2))/PI())</f>
        <v>3.4930913466504743</v>
      </c>
      <c r="G49" s="18">
        <f>$Y$30/($F49*9.5)</f>
        <v>3758463111.2923241</v>
      </c>
      <c r="H49" s="18">
        <f>$Y$32/($F49*9.5)</f>
        <v>9.0404012476519152E+16</v>
      </c>
      <c r="I49" s="18">
        <f>$Y$34/($F49*9.5)</f>
        <v>1.649036153506877E+16</v>
      </c>
      <c r="J49" s="18">
        <f>$Y$36/($F49*9.5)</f>
        <v>5583284844614.6543</v>
      </c>
      <c r="K49" s="18">
        <f>$Y$38/($F49*9.5)</f>
        <v>11886453492283.072</v>
      </c>
      <c r="L49" s="20">
        <f>L48-(L48/(POWER((1+M49*C49),2))*M49)*$Y$12</f>
        <v>486.4135417371395</v>
      </c>
      <c r="M49" s="20">
        <f>(-2*C37*$Y$8*$Y$8*$Y$9*$Y$9+2*$Y$10*(SQRT($Y$7)+$Y$10*C37)/$Y$7)</f>
        <v>1.7719014279563015</v>
      </c>
      <c r="O49" s="14">
        <f t="shared" si="2"/>
        <v>40.867782129016781</v>
      </c>
    </row>
    <row r="50" spans="1:15" x14ac:dyDescent="0.25">
      <c r="A50" s="1" t="s">
        <v>24</v>
      </c>
      <c r="B50" s="14">
        <f t="shared" si="0"/>
        <v>0.5</v>
      </c>
      <c r="C50" s="10">
        <v>23</v>
      </c>
      <c r="D50" s="15">
        <f t="shared" si="1"/>
        <v>23</v>
      </c>
      <c r="E50" s="15">
        <v>0.5</v>
      </c>
      <c r="F50" s="17">
        <f>SQRT($Y$4*$Y$4+POWER($Y$5*POWER(0.001*$Y$2*E49,$Y$6),2))</f>
        <v>3.5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35">
        <f>L49-($Y$11/(E50))*L49*$Y$12</f>
        <v>337.5709979655748</v>
      </c>
      <c r="M50" s="14">
        <f>(-2*C38*$Y$8*$Y$8*$Y$9*$Y$9+2*$Y$10*(SQRT($Y$7)+$Y$10*C38)/$Y$7)</f>
        <v>1.8132003364376401</v>
      </c>
      <c r="O50" s="14">
        <f t="shared" si="2"/>
        <v>42.70360773806572</v>
      </c>
    </row>
    <row r="51" spans="1:15" x14ac:dyDescent="0.25">
      <c r="A51" s="1" t="s">
        <v>24</v>
      </c>
      <c r="B51" s="14">
        <f t="shared" si="0"/>
        <v>1</v>
      </c>
      <c r="C51" s="10">
        <v>23.5</v>
      </c>
      <c r="D51" s="15">
        <f t="shared" si="1"/>
        <v>23.5</v>
      </c>
      <c r="E51" s="15">
        <v>1</v>
      </c>
      <c r="F51" s="17">
        <f>SQRT($Y$4*$Y$4+POWER($Y$5*POWER(0.001*$Y$2*E51,$Y$6),2))</f>
        <v>3.5018511345886503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35">
        <f>L50-($Y$11/(E51))*L50*$Y$12</f>
        <v>285.92263527684185</v>
      </c>
      <c r="M51" s="14">
        <f>(-2*C39*$Y$8*$Y$8*$Y$9*$Y$9+2*$Y$10*(SQRT($Y$7)+$Y$10*C39)/$Y$7)</f>
        <v>1.8544992449189786</v>
      </c>
      <c r="O51" s="14">
        <f t="shared" si="2"/>
        <v>44.580732255595997</v>
      </c>
    </row>
    <row r="52" spans="1:15" x14ac:dyDescent="0.25">
      <c r="A52" s="1" t="s">
        <v>24</v>
      </c>
      <c r="B52" s="14">
        <f t="shared" si="0"/>
        <v>1.5</v>
      </c>
      <c r="C52" s="10">
        <v>24</v>
      </c>
      <c r="D52" s="15">
        <f t="shared" si="1"/>
        <v>24</v>
      </c>
      <c r="E52" s="15">
        <v>1.5</v>
      </c>
      <c r="F52" s="17">
        <f>SQRT($Y$4*$Y$4+POWER($Y$5*POWER(0.001*$Y$2*E52,$Y$6),2))</f>
        <v>3.5038707830910467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35">
        <f>L51-($Y$11/(E52))*L51*$Y$12</f>
        <v>256.75852647860398</v>
      </c>
      <c r="M52" s="14">
        <f>(-2*C40*$Y$8*$Y$8*$Y$9*$Y$9+2*$Y$10*(SQRT($Y$7)+$Y$10*C40)/$Y$7)</f>
        <v>1.8957981534003177</v>
      </c>
      <c r="O52" s="14">
        <f t="shared" si="2"/>
        <v>46.499155681607625</v>
      </c>
    </row>
    <row r="53" spans="1:15" x14ac:dyDescent="0.25">
      <c r="A53" s="1" t="s">
        <v>24</v>
      </c>
      <c r="B53" s="14">
        <f t="shared" si="0"/>
        <v>2</v>
      </c>
      <c r="C53" s="10">
        <v>24.5</v>
      </c>
      <c r="D53" s="15">
        <f t="shared" si="1"/>
        <v>24.5</v>
      </c>
      <c r="E53" s="15">
        <v>2</v>
      </c>
      <c r="F53" s="17">
        <f>SQRT($Y$4*$Y$4+POWER($Y$5*POWER(0.001*$Y$2*E53,$Y$6),2))</f>
        <v>3.5065316420036949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35">
        <f>L52-($Y$11/(E53))*L52*$Y$12</f>
        <v>237.11649920299078</v>
      </c>
      <c r="M53" s="14">
        <f>(-2*C41*$Y$8*$Y$8*$Y$9*$Y$9+2*$Y$10*(SQRT($Y$7)+$Y$10*C41)/$Y$7)</f>
        <v>1.9370970618816563</v>
      </c>
      <c r="O53" s="14">
        <f t="shared" si="2"/>
        <v>48.458878016100577</v>
      </c>
    </row>
    <row r="54" spans="1:15" x14ac:dyDescent="0.25">
      <c r="A54" s="1" t="s">
        <v>24</v>
      </c>
      <c r="B54" s="14">
        <f t="shared" si="0"/>
        <v>2.5</v>
      </c>
      <c r="C54" s="10">
        <v>25</v>
      </c>
      <c r="D54" s="15">
        <f t="shared" si="1"/>
        <v>25</v>
      </c>
      <c r="E54" s="15">
        <v>2.5</v>
      </c>
      <c r="F54" s="17">
        <f>SQRT($Y$4*$Y$4+POWER($Y$5*POWER(0.001*$Y$2*E54,$Y$6),2))</f>
        <v>3.509799323598132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35">
        <f>L53-($Y$11/(E54))*L53*$Y$12</f>
        <v>222.60496945176774</v>
      </c>
      <c r="M54" s="14">
        <f>(-2*C42*$Y$8*$Y$8*$Y$9*$Y$9+2*$Y$10*(SQRT($Y$7)+$Y$10*C42)/$Y$7)</f>
        <v>1.978395970362995</v>
      </c>
      <c r="O54" s="14">
        <f t="shared" si="2"/>
        <v>50.459899259074874</v>
      </c>
    </row>
    <row r="55" spans="1:15" x14ac:dyDescent="0.25">
      <c r="A55" s="1" t="s">
        <v>24</v>
      </c>
      <c r="B55" s="14">
        <f t="shared" si="0"/>
        <v>3</v>
      </c>
      <c r="C55" s="10">
        <v>25.5</v>
      </c>
      <c r="D55" s="15">
        <f t="shared" si="1"/>
        <v>25.5</v>
      </c>
      <c r="E55" s="15">
        <v>3</v>
      </c>
      <c r="F55" s="17">
        <f>SQRT($Y$4*$Y$4+POWER($Y$5*POWER(0.001*$Y$2*E55,$Y$6),2))</f>
        <v>3.5136479552353719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35">
        <f>L54-($Y$11/(E55))*L54*$Y$12</f>
        <v>211.25211600972759</v>
      </c>
      <c r="M55" s="14">
        <f>(-2*C43*$Y$8*$Y$8*$Y$9*$Y$9+2*$Y$10*(SQRT($Y$7)+$Y$10*C43)/$Y$7)</f>
        <v>2.0196948788443336</v>
      </c>
      <c r="O55" s="14">
        <f t="shared" si="2"/>
        <v>52.502219410530508</v>
      </c>
    </row>
    <row r="56" spans="1:15" x14ac:dyDescent="0.25">
      <c r="A56" s="1" t="s">
        <v>24</v>
      </c>
      <c r="B56" s="14">
        <f t="shared" si="0"/>
        <v>3.5</v>
      </c>
      <c r="C56" s="10">
        <v>26</v>
      </c>
      <c r="D56" s="15">
        <f t="shared" si="1"/>
        <v>26</v>
      </c>
      <c r="E56" s="15">
        <v>3.5</v>
      </c>
      <c r="F56" s="17">
        <f>SQRT($Y$4*$Y$4+POWER($Y$5*POWER(0.001*$Y$2*E56,$Y$6),2))</f>
        <v>3.5180566773687003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35">
        <f>L55-($Y$11/(E56))*L55*$Y$12</f>
        <v>202.01738065273094</v>
      </c>
      <c r="M56" s="14">
        <f>(-2*C44*$Y$8*$Y$8*$Y$9*$Y$9+2*$Y$10*(SQRT($Y$7)+$Y$10*C44)/$Y$7)</f>
        <v>2.060993787325673</v>
      </c>
      <c r="O56" s="14">
        <f t="shared" si="2"/>
        <v>54.585838470467493</v>
      </c>
    </row>
    <row r="57" spans="1:15" x14ac:dyDescent="0.25">
      <c r="A57" s="1" t="s">
        <v>24</v>
      </c>
      <c r="B57" s="14">
        <f t="shared" si="0"/>
        <v>4</v>
      </c>
      <c r="C57" s="10">
        <v>26.5</v>
      </c>
      <c r="D57" s="15">
        <f t="shared" si="1"/>
        <v>26.5</v>
      </c>
      <c r="E57" s="15">
        <v>4</v>
      </c>
      <c r="F57" s="17">
        <f>SQRT($Y$4*$Y$4+POWER($Y$5*POWER(0.001*$Y$2*E57,$Y$6),2))</f>
        <v>3.5230078955081976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35">
        <f>L56-($Y$11/(E57))*L56*$Y$12</f>
        <v>194.29021584276398</v>
      </c>
      <c r="M57" s="14">
        <f>(-2*C45*$Y$8*$Y$8*$Y$9*$Y$9+2*$Y$10*(SQRT($Y$7)+$Y$10*C45)/$Y$7)</f>
        <v>2.1022926958070114</v>
      </c>
      <c r="O57" s="14">
        <f t="shared" si="2"/>
        <v>56.710756438885802</v>
      </c>
    </row>
    <row r="58" spans="1:15" x14ac:dyDescent="0.25">
      <c r="A58" s="1" t="s">
        <v>24</v>
      </c>
      <c r="B58" s="14">
        <f t="shared" si="0"/>
        <v>4.5</v>
      </c>
      <c r="C58" s="10">
        <v>27</v>
      </c>
      <c r="D58" s="15">
        <f t="shared" si="1"/>
        <v>27</v>
      </c>
      <c r="E58" s="15">
        <v>4.5</v>
      </c>
      <c r="F58" s="17">
        <f>SQRT($Y$4*$Y$4+POWER($Y$5*POWER(0.001*$Y$2*E58,$Y$6),2))</f>
        <v>3.5284862867723263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35">
        <f>L57-($Y$11/(E58))*L57*$Y$12</f>
        <v>187.68434850411001</v>
      </c>
      <c r="M58" s="14">
        <f>(-2*C46*$Y$8*$Y$8*$Y$9*$Y$9+2*$Y$10*(SQRT($Y$7)+$Y$10*C46)/$Y$7)</f>
        <v>2.1435916042883503</v>
      </c>
      <c r="O58" s="14">
        <f t="shared" si="2"/>
        <v>58.876973315785456</v>
      </c>
    </row>
    <row r="59" spans="1:15" x14ac:dyDescent="0.25">
      <c r="A59" s="1" t="s">
        <v>24</v>
      </c>
      <c r="B59" s="14">
        <f t="shared" si="0"/>
        <v>5</v>
      </c>
      <c r="C59" s="10">
        <v>27.5</v>
      </c>
      <c r="D59" s="15">
        <f t="shared" si="1"/>
        <v>27.5</v>
      </c>
      <c r="E59" s="15">
        <v>5</v>
      </c>
      <c r="F59" s="17">
        <f>SQRT($Y$4*$Y$4+POWER($Y$5*POWER(0.001*$Y$2*E59,$Y$6),2))</f>
        <v>3.5344781845164093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35">
        <f>L58-($Y$11/(E59))*L58*$Y$12</f>
        <v>181.94120743988424</v>
      </c>
      <c r="M59" s="14">
        <f>(-2*C47*$Y$8*$Y$8*$Y$9*$Y$9+2*$Y$10*(SQRT($Y$7)+$Y$10*C47)/$Y$7)</f>
        <v>2.1848905127696887</v>
      </c>
      <c r="O59" s="14">
        <f t="shared" si="2"/>
        <v>61.08448910116644</v>
      </c>
    </row>
    <row r="60" spans="1:15" x14ac:dyDescent="0.25">
      <c r="A60" s="1" t="s">
        <v>24</v>
      </c>
      <c r="B60" s="14">
        <f t="shared" si="0"/>
        <v>5.5</v>
      </c>
      <c r="C60" s="10">
        <v>28</v>
      </c>
      <c r="D60" s="15">
        <f t="shared" si="1"/>
        <v>28</v>
      </c>
      <c r="E60" s="15">
        <v>5.5</v>
      </c>
      <c r="F60" s="17">
        <f>SQRT($Y$4*$Y$4+POWER($Y$5*POWER(0.001*$Y$2*E60,$Y$6),2))</f>
        <v>3.5409711729516804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35">
        <f>L59-($Y$11/(E60))*L59*$Y$12</f>
        <v>176.87993385110201</v>
      </c>
      <c r="M60" s="14">
        <f>(-2*C48*$Y$8*$Y$8*$Y$9*$Y$9+2*$Y$10*(SQRT($Y$7)+$Y$10*C48)/$Y$7)</f>
        <v>2.226189421251028</v>
      </c>
      <c r="O60" s="14">
        <f t="shared" si="2"/>
        <v>63.333303795028783</v>
      </c>
    </row>
    <row r="61" spans="1:15" x14ac:dyDescent="0.25">
      <c r="A61" s="1" t="s">
        <v>24</v>
      </c>
      <c r="B61" s="14">
        <f t="shared" si="0"/>
        <v>6</v>
      </c>
      <c r="C61" s="10">
        <v>28.5</v>
      </c>
      <c r="D61" s="15">
        <f t="shared" si="1"/>
        <v>28.5</v>
      </c>
      <c r="E61" s="15">
        <v>6</v>
      </c>
      <c r="F61" s="17">
        <f>SQRT($Y$4*$Y$4+POWER($Y$5*POWER(0.001*$Y$2*E61,$Y$6),2))</f>
        <v>3.5479538074867483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35">
        <f>L60-($Y$11/(E61))*L60*$Y$12</f>
        <v>172.3694955378989</v>
      </c>
      <c r="M61" s="14">
        <f>(-2*C49*$Y$8*$Y$8*$Y$9*$Y$9+2*$Y$10*(SQRT($Y$7)+$Y$10*C49)/$Y$7)</f>
        <v>2.2674883297323665</v>
      </c>
      <c r="O61" s="14">
        <f t="shared" si="2"/>
        <v>65.623417397372449</v>
      </c>
    </row>
    <row r="62" spans="1:15" x14ac:dyDescent="0.25">
      <c r="A62" s="1" t="s">
        <v>24</v>
      </c>
      <c r="B62" s="14">
        <f t="shared" si="0"/>
        <v>6.5</v>
      </c>
      <c r="C62" s="10">
        <v>29</v>
      </c>
      <c r="D62" s="15">
        <f t="shared" si="1"/>
        <v>29</v>
      </c>
      <c r="E62" s="15">
        <v>6.5</v>
      </c>
      <c r="F62" s="17">
        <f>SQRT($Y$4*$Y$4+POWER($Y$5*POWER(0.001*$Y$2*E62,$Y$6),2))</f>
        <v>3.5554154147828201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35">
        <f>L61-($Y$11/(E62))*L61*$Y$12</f>
        <v>168.31218279677606</v>
      </c>
      <c r="M62" s="14">
        <f>(-2*C50*$Y$8*$Y$8*$Y$9*$Y$9+2*$Y$10*(SQRT($Y$7)+$Y$10*C50)/$Y$7)</f>
        <v>2.3087872382137049</v>
      </c>
      <c r="O62" s="14">
        <f t="shared" si="2"/>
        <v>67.954829908197439</v>
      </c>
    </row>
    <row r="63" spans="1:15" x14ac:dyDescent="0.25">
      <c r="A63" s="1" t="s">
        <v>24</v>
      </c>
      <c r="B63" s="14">
        <f t="shared" si="0"/>
        <v>7</v>
      </c>
      <c r="C63" s="10">
        <v>29.5</v>
      </c>
      <c r="D63" s="15">
        <f t="shared" si="1"/>
        <v>29.5</v>
      </c>
      <c r="E63" s="15">
        <v>7</v>
      </c>
      <c r="F63" s="17">
        <f>SQRT($Y$4*$Y$4+POWER($Y$5*POWER(0.001*$Y$2*E63,$Y$6),2))</f>
        <v>3.5633459456950627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35">
        <f>L62-($Y$11/(E63))*L62*$Y$12</f>
        <v>164.63335937278939</v>
      </c>
      <c r="M63" s="14">
        <f>(-2*C51*$Y$8*$Y$8*$Y$9*$Y$9+2*$Y$10*(SQRT($Y$7)+$Y$10*C51)/$Y$7)</f>
        <v>2.3500861466950438</v>
      </c>
      <c r="O63" s="14">
        <f t="shared" si="2"/>
        <v>70.327541327503795</v>
      </c>
    </row>
    <row r="64" spans="1:15" x14ac:dyDescent="0.25">
      <c r="A64" s="1" t="s">
        <v>24</v>
      </c>
      <c r="B64" s="14">
        <f t="shared" si="0"/>
        <v>7.5</v>
      </c>
      <c r="C64" s="10">
        <v>30</v>
      </c>
      <c r="D64" s="15">
        <f t="shared" si="1"/>
        <v>30</v>
      </c>
      <c r="E64" s="15">
        <v>7.5</v>
      </c>
      <c r="F64" s="17">
        <f>SQRT($Y$4*$Y$4+POWER($Y$5*POWER(0.001*$Y$2*E64,$Y$6),2))</f>
        <v>3.5717358646142117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35">
        <f>L63-($Y$11/(E64))*L63*$Y$12</f>
        <v>161.27483884158448</v>
      </c>
      <c r="M64" s="14">
        <f>(-2*C52*$Y$8*$Y$8*$Y$9*$Y$9+2*$Y$10*(SQRT($Y$7)+$Y$10*C52)/$Y$7)</f>
        <v>2.3913850551763822</v>
      </c>
      <c r="O64" s="14">
        <f t="shared" si="2"/>
        <v>72.74155165529146</v>
      </c>
    </row>
    <row r="65" spans="1:15" x14ac:dyDescent="0.25">
      <c r="A65" s="1" t="s">
        <v>46</v>
      </c>
      <c r="B65" s="14">
        <f t="shared" si="0"/>
        <v>8</v>
      </c>
      <c r="C65" s="10">
        <v>30.5</v>
      </c>
      <c r="D65" s="15">
        <f t="shared" si="1"/>
        <v>30.5</v>
      </c>
      <c r="E65" s="15">
        <v>8</v>
      </c>
      <c r="F65" s="17">
        <f>SQRT($Y$4*$Y$4+POWER($Y$5*POWER(0.001*$Y$2*E65,$Y$6),2))</f>
        <v>3.5805760646331453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35">
        <f>L64-($Y$11/(E65))*L64*$Y$12</f>
        <v>158.19045754873918</v>
      </c>
      <c r="M65" s="14">
        <f>(-2*C53*$Y$8*$Y$8*$Y$9*$Y$9+2*$Y$10*(SQRT($Y$7)+$Y$10*C53)/$Y$7)</f>
        <v>2.4326839636577215</v>
      </c>
      <c r="O65" s="14">
        <f t="shared" si="2"/>
        <v>75.196860891560505</v>
      </c>
    </row>
    <row r="66" spans="1:15" x14ac:dyDescent="0.25">
      <c r="A66" s="1" t="s">
        <v>47</v>
      </c>
      <c r="B66" s="14">
        <f t="shared" si="0"/>
        <v>8.5</v>
      </c>
      <c r="C66" s="10">
        <v>31</v>
      </c>
      <c r="D66" s="15">
        <f t="shared" si="1"/>
        <v>31</v>
      </c>
      <c r="E66" s="15">
        <v>8.5</v>
      </c>
      <c r="F66" s="17">
        <f>SQRT($Y$4*$Y$4+POWER($Y$5*POWER(0.001*$Y$2*E66,$Y$6),2))</f>
        <v>3.5898578015070344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35">
        <f>L65-($Y$11/(E66))*L65*$Y$12</f>
        <v>155.34302931286186</v>
      </c>
      <c r="M66" s="14">
        <f>(-2*C54*$Y$8*$Y$8*$Y$9*$Y$9+2*$Y$10*(SQRT($Y$7)+$Y$10*C54)/$Y$7)</f>
        <v>2.47398287213906</v>
      </c>
      <c r="O66" s="14">
        <f t="shared" si="2"/>
        <v>77.693469036310859</v>
      </c>
    </row>
    <row r="67" spans="1:15" x14ac:dyDescent="0.25">
      <c r="A67" s="1" t="s">
        <v>47</v>
      </c>
      <c r="B67" s="14">
        <f t="shared" si="0"/>
        <v>9</v>
      </c>
      <c r="C67" s="10">
        <v>31.5</v>
      </c>
      <c r="D67" s="15">
        <f t="shared" si="1"/>
        <v>31.5</v>
      </c>
      <c r="E67" s="15">
        <v>9</v>
      </c>
      <c r="F67" s="17">
        <f>SQRT($Y$4*$Y$4+POWER($Y$5*POWER(0.001*$Y$2*E67,$Y$6),2))</f>
        <v>3.5995726415875064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35">
        <f>L66-($Y$11/(E67))*L66*$Y$12</f>
        <v>152.70219781454321</v>
      </c>
      <c r="M67" s="14">
        <f>(-2*C55*$Y$8*$Y$8*$Y$9*$Y$9+2*$Y$10*(SQRT($Y$7)+$Y$10*C55)/$Y$7)</f>
        <v>2.5152817806203989</v>
      </c>
      <c r="O67" s="14">
        <f t="shared" si="2"/>
        <v>80.231376089542565</v>
      </c>
    </row>
    <row r="68" spans="1:15" x14ac:dyDescent="0.25">
      <c r="A68" s="1" t="s">
        <v>47</v>
      </c>
      <c r="B68" s="14">
        <f t="shared" si="0"/>
        <v>9.5</v>
      </c>
      <c r="C68" s="10">
        <v>32</v>
      </c>
      <c r="D68" s="15">
        <f t="shared" si="1"/>
        <v>32</v>
      </c>
      <c r="E68" s="15">
        <v>9.5</v>
      </c>
      <c r="F68" s="17">
        <f>SQRT($Y$4*$Y$4+POWER($Y$5*POWER(0.001*$Y$2*E68,$Y$6),2))</f>
        <v>3.6097124203397648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35">
        <f>L67-($Y$11/(E68))*L67*$Y$12</f>
        <v>150.2428887339511</v>
      </c>
      <c r="M68" s="14">
        <f>(-2*C56*$Y$8*$Y$8*$Y$9*$Y$9+2*$Y$10*(SQRT($Y$7)+$Y$10*C56)/$Y$7)</f>
        <v>2.5565806891017373</v>
      </c>
      <c r="O68" s="14">
        <f t="shared" si="2"/>
        <v>82.810582051255594</v>
      </c>
    </row>
    <row r="69" spans="1:15" x14ac:dyDescent="0.25">
      <c r="A69" s="1" t="s">
        <v>47</v>
      </c>
      <c r="B69" s="14">
        <f t="shared" si="0"/>
        <v>10</v>
      </c>
      <c r="C69" s="10">
        <v>32.5</v>
      </c>
      <c r="D69" s="15">
        <f t="shared" si="1"/>
        <v>32.5</v>
      </c>
      <c r="E69" s="15">
        <v>10</v>
      </c>
      <c r="F69" s="17">
        <f>SQRT($Y$4*$Y$4+POWER($Y$5*POWER(0.001*$Y$2*E69,$Y$6),2))</f>
        <v>3.6202692090017856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35">
        <f>L68-($Y$11/(E69))*L68*$Y$12</f>
        <v>147.94417253632164</v>
      </c>
      <c r="M69" s="14">
        <f>(-2*C57*$Y$8*$Y$8*$Y$9*$Y$9+2*$Y$10*(SQRT($Y$7)+$Y$10*C57)/$Y$7)</f>
        <v>2.5978795975830766</v>
      </c>
      <c r="O69" s="14">
        <f t="shared" ref="O69:O132" si="5">1+M69*C69</f>
        <v>85.431086921449989</v>
      </c>
    </row>
    <row r="70" spans="1:15" x14ac:dyDescent="0.25">
      <c r="A70" s="1" t="s">
        <v>47</v>
      </c>
      <c r="B70" s="14">
        <f t="shared" si="0"/>
        <v>10.5</v>
      </c>
      <c r="C70" s="10">
        <v>33</v>
      </c>
      <c r="D70" s="15">
        <f t="shared" si="1"/>
        <v>33</v>
      </c>
      <c r="E70" s="15">
        <v>10.5</v>
      </c>
      <c r="F70" s="17">
        <f>SQRT($Y$4*$Y$4+POWER($Y$5*POWER(0.001*$Y$2*E70,$Y$6),2))</f>
        <v>3.6312352875932303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35">
        <f>L69-($Y$11/(E70))*L69*$Y$12</f>
        <v>145.78841459364952</v>
      </c>
      <c r="M70" s="14">
        <f>(-2*C58*$Y$8*$Y$8*$Y$9*$Y$9+2*$Y$10*(SQRT($Y$7)+$Y$10*C58)/$Y$7)</f>
        <v>2.6391785060644151</v>
      </c>
      <c r="O70" s="14">
        <f t="shared" si="5"/>
        <v>88.092890700125693</v>
      </c>
    </row>
    <row r="71" spans="1:15" x14ac:dyDescent="0.25">
      <c r="A71" s="1" t="s">
        <v>47</v>
      </c>
      <c r="B71" s="14">
        <f t="shared" si="0"/>
        <v>11</v>
      </c>
      <c r="C71" s="10">
        <v>33.5</v>
      </c>
      <c r="D71" s="15">
        <f t="shared" si="1"/>
        <v>33.5</v>
      </c>
      <c r="E71" s="15">
        <v>11</v>
      </c>
      <c r="F71" s="17">
        <f>SQRT($Y$4*$Y$4+POWER($Y$5*POWER(0.001*$Y$2*E71,$Y$6),2))</f>
        <v>3.6426031229344922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35">
        <f>L70-($Y$11/(E71))*L70*$Y$12</f>
        <v>143.76063028157421</v>
      </c>
      <c r="M71" s="14">
        <f>(-2*C59*$Y$8*$Y$8*$Y$9*$Y$9+2*$Y$10*(SQRT($Y$7)+$Y$10*C59)/$Y$7)</f>
        <v>2.6804774145457535</v>
      </c>
      <c r="O71" s="14">
        <f t="shared" si="5"/>
        <v>90.795993387282749</v>
      </c>
    </row>
    <row r="72" spans="1:15" x14ac:dyDescent="0.25">
      <c r="A72" s="1" t="s">
        <v>47</v>
      </c>
      <c r="B72" s="14">
        <f t="shared" si="0"/>
        <v>11.5</v>
      </c>
      <c r="C72" s="10">
        <v>34</v>
      </c>
      <c r="D72" s="15">
        <f t="shared" si="1"/>
        <v>34</v>
      </c>
      <c r="E72" s="15">
        <v>11.5</v>
      </c>
      <c r="F72" s="17">
        <f>SQRT($Y$4*$Y$4+POWER($Y$5*POWER(0.001*$Y$2*E72,$Y$6),2))</f>
        <v>3.654365350658872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35">
        <f>L71-($Y$11/(E72))*L71*$Y$12</f>
        <v>141.84798885261065</v>
      </c>
      <c r="M72" s="14">
        <f>(-2*C60*$Y$8*$Y$8*$Y$9*$Y$9+2*$Y$10*(SQRT($Y$7)+$Y$10*C60)/$Y$7)</f>
        <v>2.7217763230270924</v>
      </c>
      <c r="O72" s="14">
        <f t="shared" si="5"/>
        <v>93.540394982921143</v>
      </c>
    </row>
    <row r="73" spans="1:15" x14ac:dyDescent="0.25">
      <c r="A73" s="1" t="s">
        <v>47</v>
      </c>
      <c r="B73" s="14">
        <f t="shared" si="0"/>
        <v>12</v>
      </c>
      <c r="C73" s="10">
        <v>34.5</v>
      </c>
      <c r="D73" s="15">
        <f t="shared" si="1"/>
        <v>34.5</v>
      </c>
      <c r="E73" s="15">
        <v>12</v>
      </c>
      <c r="F73" s="17">
        <f>SQRT($Y$4*$Y$4+POWER($Y$5*POWER(0.001*$Y$2*E73,$Y$6),2))</f>
        <v>3.6665147604348736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35">
        <f>L72-($Y$11/(E73))*L72*$Y$12</f>
        <v>140.03942699473987</v>
      </c>
      <c r="M73" s="14">
        <f>(-2*C61*$Y$8*$Y$8*$Y$9*$Y$9+2*$Y$10*(SQRT($Y$7)+$Y$10*C61)/$Y$7)</f>
        <v>2.7630752315084308</v>
      </c>
      <c r="O73" s="14">
        <f t="shared" si="5"/>
        <v>96.32609548704086</v>
      </c>
    </row>
    <row r="74" spans="1:15" x14ac:dyDescent="0.25">
      <c r="A74" s="1" t="s">
        <v>47</v>
      </c>
      <c r="B74" s="14">
        <f t="shared" si="0"/>
        <v>12.5</v>
      </c>
      <c r="C74" s="10">
        <v>35</v>
      </c>
      <c r="D74" s="15">
        <f t="shared" si="1"/>
        <v>35</v>
      </c>
      <c r="E74" s="15">
        <v>12.5</v>
      </c>
      <c r="F74" s="17">
        <f>SQRT($Y$4*$Y$4+POWER($Y$5*POWER(0.001*$Y$2*E74,$Y$6),2))</f>
        <v>3.6790442837881532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35">
        <f>L73-($Y$11/(E74))*L73*$Y$12</f>
        <v>138.32534440832424</v>
      </c>
      <c r="M74" s="14">
        <f>(-2*C62*$Y$8*$Y$8*$Y$9*$Y$9+2*$Y$10*(SQRT($Y$7)+$Y$10*C62)/$Y$7)</f>
        <v>2.8043741399897701</v>
      </c>
      <c r="O74" s="14">
        <f t="shared" si="5"/>
        <v>99.153094899641957</v>
      </c>
    </row>
    <row r="75" spans="1:15" x14ac:dyDescent="0.25">
      <c r="A75" s="1" t="s">
        <v>47</v>
      </c>
      <c r="B75" s="14">
        <f t="shared" si="0"/>
        <v>13</v>
      </c>
      <c r="C75" s="10">
        <v>35.5</v>
      </c>
      <c r="D75" s="15">
        <f t="shared" si="1"/>
        <v>35.5</v>
      </c>
      <c r="E75" s="15">
        <v>13</v>
      </c>
      <c r="F75" s="17">
        <f>SQRT($Y$4*$Y$4+POWER($Y$5*POWER(0.001*$Y$2*E75,$Y$6),2))</f>
        <v>3.6919469840417909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35">
        <f>L74-($Y$11/(E75))*L74*$Y$12</f>
        <v>136.69736150874934</v>
      </c>
      <c r="M75" s="14">
        <f>(-2*C63*$Y$8*$Y$8*$Y$9*$Y$9+2*$Y$10*(SQRT($Y$7)+$Y$10*C63)/$Y$7)</f>
        <v>2.8456730484711086</v>
      </c>
      <c r="O75" s="14">
        <f t="shared" si="5"/>
        <v>102.02139322072435</v>
      </c>
    </row>
    <row r="76" spans="1:15" x14ac:dyDescent="0.25">
      <c r="A76" s="1" t="s">
        <v>47</v>
      </c>
      <c r="B76" s="14">
        <f t="shared" si="0"/>
        <v>13.5</v>
      </c>
      <c r="C76" s="10">
        <v>36</v>
      </c>
      <c r="D76" s="15">
        <f t="shared" si="1"/>
        <v>36</v>
      </c>
      <c r="E76" s="15">
        <v>13.5</v>
      </c>
      <c r="F76" s="17">
        <f>SQRT($Y$4*$Y$4+POWER($Y$5*POWER(0.001*$Y$2*E76,$Y$6),2))</f>
        <v>3.7052160479915006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35">
        <f>L75-($Y$11/(E76))*L75*$Y$12</f>
        <v>135.14812474498351</v>
      </c>
      <c r="M76" s="14">
        <f>(-2*C64*$Y$8*$Y$8*$Y$9*$Y$9+2*$Y$10*(SQRT($Y$7)+$Y$10*C64)/$Y$7)</f>
        <v>2.886971956952447</v>
      </c>
      <c r="O76" s="14">
        <f t="shared" si="5"/>
        <v>104.93099045028809</v>
      </c>
    </row>
    <row r="77" spans="1:15" x14ac:dyDescent="0.25">
      <c r="A77" s="1" t="s">
        <v>47</v>
      </c>
      <c r="B77" s="14">
        <f t="shared" si="0"/>
        <v>14</v>
      </c>
      <c r="C77" s="10">
        <v>36.5</v>
      </c>
      <c r="D77" s="15">
        <f t="shared" si="1"/>
        <v>36.5</v>
      </c>
      <c r="E77" s="15">
        <v>14</v>
      </c>
      <c r="F77" s="17">
        <f>SQRT($Y$4*$Y$4+POWER($Y$5*POWER(0.001*$Y$2*E77,$Y$6),2))</f>
        <v>3.7188447790076204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35">
        <f>L76-($Y$11/(E77))*L76*$Y$12</f>
        <v>133.67114881027047</v>
      </c>
      <c r="M77" s="14">
        <f>(-2*C65*$Y$8*$Y$8*$Y$9*$Y$9+2*$Y$10*(SQRT($Y$7)+$Y$10*C65)/$Y$7)</f>
        <v>2.9282708654337859</v>
      </c>
      <c r="O77" s="14">
        <f t="shared" si="5"/>
        <v>107.88188658833319</v>
      </c>
    </row>
    <row r="78" spans="1:15" x14ac:dyDescent="0.25">
      <c r="A78" s="1" t="s">
        <v>47</v>
      </c>
      <c r="B78" s="14">
        <f t="shared" si="0"/>
        <v>14.5</v>
      </c>
      <c r="C78" s="10">
        <v>37</v>
      </c>
      <c r="D78" s="15">
        <f t="shared" si="1"/>
        <v>37</v>
      </c>
      <c r="E78" s="15">
        <v>14.5</v>
      </c>
      <c r="F78" s="17">
        <f>SQRT($Y$4*$Y$4+POWER($Y$5*POWER(0.001*$Y$2*E78,$Y$6),2))</f>
        <v>3.7328265913141849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35">
        <f>L77-($Y$11/(E78))*L77*$Y$12</f>
        <v>132.26068772282417</v>
      </c>
      <c r="M78" s="14">
        <f>(-2*C66*$Y$8*$Y$8*$Y$9*$Y$9+2*$Y$10*(SQRT($Y$7)+$Y$10*C66)/$Y$7)</f>
        <v>2.9695697739151248</v>
      </c>
      <c r="O78" s="14">
        <f t="shared" si="5"/>
        <v>110.87408163485962</v>
      </c>
    </row>
    <row r="79" spans="1:15" x14ac:dyDescent="0.25">
      <c r="A79" s="1" t="s">
        <v>47</v>
      </c>
      <c r="B79" s="14">
        <f t="shared" si="0"/>
        <v>15</v>
      </c>
      <c r="C79" s="10">
        <v>37.5</v>
      </c>
      <c r="D79" s="15">
        <f t="shared" si="1"/>
        <v>37.5</v>
      </c>
      <c r="E79" s="15">
        <v>15</v>
      </c>
      <c r="F79" s="17">
        <f>SQRT($Y$4*$Y$4+POWER($Y$5*POWER(0.001*$Y$2*E79,$Y$6),2))</f>
        <v>3.7471550052412406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35">
        <f>L78-($Y$11/(E79))*L78*$Y$12</f>
        <v>130.91162870805135</v>
      </c>
      <c r="M79" s="14">
        <f>(-2*C67*$Y$8*$Y$8*$Y$9*$Y$9+2*$Y$10*(SQRT($Y$7)+$Y$10*C67)/$Y$7)</f>
        <v>3.0108686823964637</v>
      </c>
      <c r="O79" s="14">
        <f t="shared" si="5"/>
        <v>113.90757558986739</v>
      </c>
    </row>
    <row r="80" spans="1:15" x14ac:dyDescent="0.25">
      <c r="A80" s="1" t="s">
        <v>47</v>
      </c>
      <c r="B80" s="14">
        <f t="shared" si="0"/>
        <v>15.5</v>
      </c>
      <c r="C80" s="10">
        <v>38</v>
      </c>
      <c r="D80" s="15">
        <f t="shared" si="1"/>
        <v>38</v>
      </c>
      <c r="E80" s="15">
        <v>15.5</v>
      </c>
      <c r="F80" s="17">
        <f>SQRT($Y$4*$Y$4+POWER($Y$5*POWER(0.001*$Y$2*E80,$Y$6),2))</f>
        <v>3.7618236432829697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35">
        <f>L79-($Y$11/(E80))*L79*$Y$12</f>
        <v>129.61940424402994</v>
      </c>
      <c r="M80" s="14">
        <f>(-2*C68*$Y$8*$Y$8*$Y$9*$Y$9+2*$Y$10*(SQRT($Y$7)+$Y$10*C68)/$Y$7)</f>
        <v>3.0521675908778021</v>
      </c>
      <c r="O80" s="14">
        <f t="shared" si="5"/>
        <v>116.98236845335649</v>
      </c>
    </row>
    <row r="81" spans="1:15" x14ac:dyDescent="0.25">
      <c r="A81" s="1" t="s">
        <v>47</v>
      </c>
      <c r="B81" s="14">
        <f t="shared" si="0"/>
        <v>16</v>
      </c>
      <c r="C81" s="10">
        <v>38.5</v>
      </c>
      <c r="D81" s="15">
        <f t="shared" si="1"/>
        <v>38.5</v>
      </c>
      <c r="E81" s="15">
        <v>16</v>
      </c>
      <c r="F81" s="17">
        <f>SQRT($Y$4*$Y$4+POWER($Y$5*POWER(0.001*$Y$2*E81,$Y$6),2))</f>
        <v>3.7768262268232577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35">
        <f>L80-($Y$11/(E81))*L80*$Y$12</f>
        <v>128.3799186909464</v>
      </c>
      <c r="M81" s="14">
        <f>(-2*C69*$Y$8*$Y$8*$Y$9*$Y$9+2*$Y$10*(SQRT($Y$7)+$Y$10*C69)/$Y$7)</f>
        <v>3.093466499359141</v>
      </c>
      <c r="O81" s="14">
        <f t="shared" si="5"/>
        <v>120.09846022532693</v>
      </c>
    </row>
    <row r="82" spans="1:15" x14ac:dyDescent="0.25">
      <c r="A82" s="1" t="s">
        <v>47</v>
      </c>
      <c r="B82" s="14">
        <f t="shared" si="0"/>
        <v>16.5</v>
      </c>
      <c r="C82" s="10">
        <v>39</v>
      </c>
      <c r="D82" s="15">
        <f t="shared" si="1"/>
        <v>39</v>
      </c>
      <c r="E82" s="15">
        <v>16.5</v>
      </c>
      <c r="F82" s="17">
        <f>SQRT($Y$4*$Y$4+POWER($Y$5*POWER(0.001*$Y$2*E82,$Y$6),2))</f>
        <v>3.7921565734138403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35">
        <f>L81-($Y$11/(E82))*L81*$Y$12</f>
        <v>127.18948671763034</v>
      </c>
      <c r="M82" s="14">
        <f>(-2*C70*$Y$8*$Y$8*$Y$9*$Y$9+2*$Y$10*(SQRT($Y$7)+$Y$10*C70)/$Y$7)</f>
        <v>3.1347654078404794</v>
      </c>
      <c r="O82" s="14">
        <f t="shared" si="5"/>
        <v>123.2558509057787</v>
      </c>
    </row>
    <row r="83" spans="1:15" x14ac:dyDescent="0.25">
      <c r="A83" s="1" t="s">
        <v>47</v>
      </c>
      <c r="B83" s="14">
        <f t="shared" si="0"/>
        <v>17</v>
      </c>
      <c r="C83" s="10">
        <v>39.5</v>
      </c>
      <c r="D83" s="15">
        <f t="shared" si="1"/>
        <v>39.5</v>
      </c>
      <c r="E83" s="15">
        <v>17</v>
      </c>
      <c r="F83" s="17">
        <f>SQRT($Y$4*$Y$4+POWER($Y$5*POWER(0.001*$Y$2*E83,$Y$6),2))</f>
        <v>3.8078085945092242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35">
        <f>L82-($Y$11/(E83))*L82*$Y$12</f>
        <v>126.04478133717167</v>
      </c>
      <c r="M83" s="14">
        <f>(-2*C71*$Y$8*$Y$8*$Y$9*$Y$9+2*$Y$10*(SQRT($Y$7)+$Y$10*C71)/$Y$7)</f>
        <v>3.1760643163218187</v>
      </c>
      <c r="O83" s="14">
        <f t="shared" si="5"/>
        <v>126.45454049471184</v>
      </c>
    </row>
    <row r="84" spans="1:15" x14ac:dyDescent="0.25">
      <c r="A84" s="1" t="s">
        <v>47</v>
      </c>
      <c r="B84" s="14">
        <f t="shared" si="0"/>
        <v>17.5</v>
      </c>
      <c r="C84" s="10">
        <v>40</v>
      </c>
      <c r="D84" s="15">
        <f t="shared" si="1"/>
        <v>40</v>
      </c>
      <c r="E84" s="15">
        <v>17.5</v>
      </c>
      <c r="F84" s="17">
        <f>SQRT($Y$4*$Y$4+POWER($Y$5*POWER(0.001*$Y$2*E84,$Y$6),2))</f>
        <v>3.8237762935782311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35">
        <f>L83-($Y$11/(E84))*L83*$Y$12</f>
        <v>124.94278982033811</v>
      </c>
      <c r="M84" s="14">
        <f>(-2*C72*$Y$8*$Y$8*$Y$9*$Y$9+2*$Y$10*(SQRT($Y$7)+$Y$10*C72)/$Y$7)</f>
        <v>3.2173632248031572</v>
      </c>
      <c r="O84" s="14">
        <f t="shared" si="5"/>
        <v>129.69452899212629</v>
      </c>
    </row>
    <row r="85" spans="1:15" x14ac:dyDescent="0.25">
      <c r="A85" s="1" t="s">
        <v>47</v>
      </c>
      <c r="B85" s="14">
        <f t="shared" si="0"/>
        <v>18</v>
      </c>
      <c r="C85" s="10">
        <v>40.5</v>
      </c>
      <c r="D85" s="15">
        <f t="shared" si="1"/>
        <v>40.5</v>
      </c>
      <c r="E85" s="15">
        <v>18</v>
      </c>
      <c r="F85" s="17">
        <f>SQRT($Y$4*$Y$4+POWER($Y$5*POWER(0.001*$Y$2*E85,$Y$6),2))</f>
        <v>3.8400537645248614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35">
        <f>L84-($Y$11/(E85))*L84*$Y$12</f>
        <v>123.88077610686523</v>
      </c>
      <c r="M85" s="14">
        <f>(-2*C73*$Y$8*$Y$8*$Y$9*$Y$9+2*$Y$10*(SQRT($Y$7)+$Y$10*C73)/$Y$7)</f>
        <v>3.2586621332844956</v>
      </c>
      <c r="O85" s="14">
        <f t="shared" si="5"/>
        <v>132.97581639802206</v>
      </c>
    </row>
    <row r="86" spans="1:15" x14ac:dyDescent="0.25">
      <c r="A86" s="1" t="s">
        <v>47</v>
      </c>
      <c r="B86" s="14">
        <f t="shared" si="0"/>
        <v>18.5</v>
      </c>
      <c r="C86" s="10">
        <v>41</v>
      </c>
      <c r="D86" s="15">
        <f t="shared" si="1"/>
        <v>41</v>
      </c>
      <c r="E86" s="15">
        <v>18.5</v>
      </c>
      <c r="F86" s="17">
        <f>SQRT($Y$4*$Y$4+POWER($Y$5*POWER(0.001*$Y$2*E86,$Y$6),2))</f>
        <v>3.8566351903618865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35">
        <f>L85-($Y$11/(E86))*L85*$Y$12</f>
        <v>122.85624860717061</v>
      </c>
      <c r="M86" s="14">
        <f>(-2*C74*$Y$8*$Y$8*$Y$9*$Y$9+2*$Y$10*(SQRT($Y$7)+$Y$10*C74)/$Y$7)</f>
        <v>3.2999610417658345</v>
      </c>
      <c r="O86" s="14">
        <f t="shared" si="5"/>
        <v>136.29840271239922</v>
      </c>
    </row>
    <row r="87" spans="1:15" x14ac:dyDescent="0.25">
      <c r="A87" s="1" t="s">
        <v>47</v>
      </c>
      <c r="B87" s="14">
        <f t="shared" si="0"/>
        <v>19</v>
      </c>
      <c r="C87" s="10">
        <v>41.5</v>
      </c>
      <c r="D87" s="15">
        <f t="shared" si="1"/>
        <v>41.5</v>
      </c>
      <c r="E87" s="15">
        <v>19</v>
      </c>
      <c r="F87" s="17">
        <f>SQRT($Y$4*$Y$4+POWER($Y$5*POWER(0.001*$Y$2*E87,$Y$6),2))</f>
        <v>3.8735148420894623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35">
        <f>L86-($Y$11/(E87))*L86*$Y$12</f>
        <v>121.8669324999655</v>
      </c>
      <c r="M87" s="14">
        <f>(-2*C75*$Y$8*$Y$8*$Y$9*$Y$9+2*$Y$10*(SQRT($Y$7)+$Y$10*C75)/$Y$7)</f>
        <v>3.3412599502471734</v>
      </c>
      <c r="O87" s="14">
        <f t="shared" si="5"/>
        <v>139.66228793525769</v>
      </c>
    </row>
    <row r="88" spans="1:15" x14ac:dyDescent="0.25">
      <c r="A88" s="1" t="s">
        <v>47</v>
      </c>
      <c r="B88" s="14">
        <f t="shared" si="0"/>
        <v>19.5</v>
      </c>
      <c r="C88" s="10">
        <v>42</v>
      </c>
      <c r="D88" s="15">
        <f t="shared" si="1"/>
        <v>42</v>
      </c>
      <c r="E88" s="15">
        <v>19.5</v>
      </c>
      <c r="F88" s="17">
        <f>SQRT($Y$4*$Y$4+POWER($Y$5*POWER(0.001*$Y$2*E88,$Y$6),2))</f>
        <v>3.8906870777385318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35">
        <f>L87-($Y$11/(E88))*L87*$Y$12</f>
        <v>120.91074579881193</v>
      </c>
      <c r="M88" s="14">
        <f>(-2*C76*$Y$8*$Y$8*$Y$9*$Y$9+2*$Y$10*(SQRT($Y$7)+$Y$10*C76)/$Y$7)</f>
        <v>3.3825588587285123</v>
      </c>
      <c r="O88" s="14">
        <f t="shared" si="5"/>
        <v>143.0674720665975</v>
      </c>
    </row>
    <row r="89" spans="1:15" x14ac:dyDescent="0.25">
      <c r="A89" s="1" t="s">
        <v>47</v>
      </c>
      <c r="B89" s="14">
        <f t="shared" si="0"/>
        <v>20</v>
      </c>
      <c r="C89" s="10">
        <v>42.5</v>
      </c>
      <c r="D89" s="15">
        <f t="shared" si="1"/>
        <v>42.5</v>
      </c>
      <c r="E89" s="15">
        <v>20</v>
      </c>
      <c r="F89" s="17">
        <f>SQRT($Y$4*$Y$4+POWER($Y$5*POWER(0.001*$Y$2*E89,$Y$6),2))</f>
        <v>3.9081463415450721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35">
        <f>L88-($Y$11/(E89))*L88*$Y$12</f>
        <v>119.98577859345102</v>
      </c>
      <c r="M89" s="14">
        <f>(-2*C77*$Y$8*$Y$8*$Y$9*$Y$9+2*$Y$10*(SQRT($Y$7)+$Y$10*C77)/$Y$7)</f>
        <v>3.4238577672098507</v>
      </c>
      <c r="O89" s="14">
        <f t="shared" si="5"/>
        <v>146.51395510641865</v>
      </c>
    </row>
    <row r="90" spans="1:15" x14ac:dyDescent="0.25">
      <c r="A90" s="1" t="s">
        <v>47</v>
      </c>
      <c r="B90" s="14">
        <f t="shared" si="0"/>
        <v>20.5</v>
      </c>
      <c r="C90" s="10">
        <v>43</v>
      </c>
      <c r="D90" s="15">
        <f t="shared" si="1"/>
        <v>43</v>
      </c>
      <c r="E90" s="15">
        <v>20.5</v>
      </c>
      <c r="F90" s="17">
        <f>SQRT($Y$4*$Y$4+POWER($Y$5*POWER(0.001*$Y$2*E90,$Y$6),2))</f>
        <v>3.9258871632265468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35">
        <f>L89-($Y$11/(E90))*L89*$Y$12</f>
        <v>119.09027497760721</v>
      </c>
      <c r="M90" s="14">
        <f>(-2*C78*$Y$8*$Y$8*$Y$9*$Y$9+2*$Y$10*(SQRT($Y$7)+$Y$10*C78)/$Y$7)</f>
        <v>3.4651566756911891</v>
      </c>
      <c r="O90" s="14">
        <f t="shared" si="5"/>
        <v>150.00173705472113</v>
      </c>
    </row>
    <row r="91" spans="1:15" x14ac:dyDescent="0.25">
      <c r="A91" s="1" t="s">
        <v>47</v>
      </c>
      <c r="B91" s="14">
        <f t="shared" si="0"/>
        <v>21</v>
      </c>
      <c r="C91" s="10">
        <v>43.5</v>
      </c>
      <c r="D91" s="15">
        <f t="shared" si="1"/>
        <v>43.5</v>
      </c>
      <c r="E91" s="15">
        <v>21</v>
      </c>
      <c r="F91" s="17">
        <f>SQRT($Y$4*$Y$4+POWER($Y$5*POWER(0.001*$Y$2*E91,$Y$6),2))</f>
        <v>3.9439041573364433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35">
        <f>L90-($Y$11/(E91))*L90*$Y$12</f>
        <v>118.22261725991321</v>
      </c>
      <c r="M91" s="14">
        <f>(-2*C79*$Y$8*$Y$8*$Y$9*$Y$9+2*$Y$10*(SQRT($Y$7)+$Y$10*C79)/$Y$7)</f>
        <v>3.5064555841725285</v>
      </c>
      <c r="O91" s="14">
        <f t="shared" si="5"/>
        <v>153.53081791150498</v>
      </c>
    </row>
    <row r="92" spans="1:15" x14ac:dyDescent="0.25">
      <c r="A92" s="1" t="s">
        <v>47</v>
      </c>
      <c r="B92" s="14">
        <f t="shared" si="0"/>
        <v>21.5</v>
      </c>
      <c r="C92" s="10">
        <v>44</v>
      </c>
      <c r="D92" s="15">
        <f t="shared" si="1"/>
        <v>44</v>
      </c>
      <c r="E92" s="15">
        <v>21.5</v>
      </c>
      <c r="F92" s="17">
        <f>SQRT($Y$4*$Y$4+POWER($Y$5*POWER(0.001*$Y$2*E92,$Y$6),2))</f>
        <v>3.9621920226766023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35">
        <f>L91-($Y$11/(E92))*L91*$Y$12</f>
        <v>117.38131212313336</v>
      </c>
      <c r="M92" s="14">
        <f>(-2*C80*$Y$8*$Y$8*$Y$9*$Y$9+2*$Y$10*(SQRT($Y$7)+$Y$10*C80)/$Y$7)</f>
        <v>3.5477544926538669</v>
      </c>
      <c r="O92" s="14">
        <f t="shared" si="5"/>
        <v>157.10119767677014</v>
      </c>
    </row>
    <row r="93" spans="1:15" x14ac:dyDescent="0.25">
      <c r="A93" s="1" t="s">
        <v>47</v>
      </c>
      <c r="B93" s="14">
        <f t="shared" si="0"/>
        <v>22</v>
      </c>
      <c r="C93" s="10">
        <v>44.5</v>
      </c>
      <c r="D93" s="15">
        <f t="shared" si="1"/>
        <v>44.5</v>
      </c>
      <c r="E93" s="15">
        <v>22</v>
      </c>
      <c r="F93" s="17">
        <f>SQRT($Y$4*$Y$4+POWER($Y$5*POWER(0.001*$Y$2*E93,$Y$6),2))</f>
        <v>3.980745541750331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35">
        <f>L92-($Y$11/(E93))*L92*$Y$12</f>
        <v>116.56497845245883</v>
      </c>
      <c r="M93" s="14">
        <f>(-2*C81*$Y$8*$Y$8*$Y$9*$Y$9+2*$Y$10*(SQRT($Y$7)+$Y$10*C81)/$Y$7)</f>
        <v>3.5890534011352058</v>
      </c>
      <c r="O93" s="14">
        <f t="shared" si="5"/>
        <v>160.71287635051667</v>
      </c>
    </row>
    <row r="94" spans="1:15" x14ac:dyDescent="0.25">
      <c r="A94" s="1" t="s">
        <v>47</v>
      </c>
      <c r="B94" s="14">
        <f t="shared" si="0"/>
        <v>22.5</v>
      </c>
      <c r="C94" s="10">
        <v>45</v>
      </c>
      <c r="D94" s="15">
        <f t="shared" si="1"/>
        <v>45</v>
      </c>
      <c r="E94" s="15">
        <v>22.5</v>
      </c>
      <c r="F94" s="17">
        <f>SQRT($Y$4*$Y$4+POWER($Y$5*POWER(0.001*$Y$2*E94,$Y$6),2))</f>
        <v>3.9995595802420825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35">
        <f>L93-($Y$11/(E94))*L93*$Y$12</f>
        <v>115.77233659898211</v>
      </c>
      <c r="M94" s="14">
        <f>(-2*C82*$Y$8*$Y$8*$Y$9*$Y$9+2*$Y$10*(SQRT($Y$7)+$Y$10*C82)/$Y$7)</f>
        <v>3.6303523096165442</v>
      </c>
      <c r="O94" s="14">
        <f t="shared" si="5"/>
        <v>164.3658539327445</v>
      </c>
    </row>
    <row r="95" spans="1:15" x14ac:dyDescent="0.25">
      <c r="A95" s="1" t="s">
        <v>47</v>
      </c>
      <c r="B95" s="14">
        <f t="shared" si="0"/>
        <v>23</v>
      </c>
      <c r="C95" s="10">
        <v>45.5</v>
      </c>
      <c r="D95" s="15">
        <f t="shared" si="1"/>
        <v>45.5</v>
      </c>
      <c r="E95" s="15">
        <v>23</v>
      </c>
      <c r="F95" s="17">
        <f>SQRT($Y$4*$Y$4+POWER($Y$5*POWER(0.001*$Y$2*E95,$Y$6),2))</f>
        <v>4.018629086511897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35">
        <f>L94-($Y$11/(E95))*L94*$Y$12</f>
        <v>115.00219888160628</v>
      </c>
      <c r="M95" s="14">
        <f>(-2*C83*$Y$8*$Y$8*$Y$9*$Y$9+2*$Y$10*(SQRT($Y$7)+$Y$10*C83)/$Y$7)</f>
        <v>3.6716512180978835</v>
      </c>
      <c r="O95" s="14">
        <f t="shared" si="5"/>
        <v>168.0601304234537</v>
      </c>
    </row>
    <row r="96" spans="1:15" x14ac:dyDescent="0.25">
      <c r="A96" s="1" t="s">
        <v>47</v>
      </c>
      <c r="B96" s="14">
        <f t="shared" si="0"/>
        <v>23.5</v>
      </c>
      <c r="C96" s="10">
        <v>46</v>
      </c>
      <c r="D96" s="15">
        <f t="shared" si="1"/>
        <v>46</v>
      </c>
      <c r="E96" s="15">
        <v>23.5</v>
      </c>
      <c r="F96" s="17">
        <f>SQRT($Y$4*$Y$4+POWER($Y$5*POWER(0.001*$Y$2*E96,$Y$6),2))</f>
        <v>4.037949091094851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35">
        <f>L95-($Y$11/(E96))*L95*$Y$12</f>
        <v>114.25346116122816</v>
      </c>
      <c r="M96" s="14">
        <f>(-2*C84*$Y$8*$Y$8*$Y$9*$Y$9+2*$Y$10*(SQRT($Y$7)+$Y$10*C84)/$Y$7)</f>
        <v>3.712950126579222</v>
      </c>
      <c r="O96" s="14">
        <f t="shared" si="5"/>
        <v>171.79570582264421</v>
      </c>
    </row>
    <row r="97" spans="1:15" x14ac:dyDescent="0.25">
      <c r="A97" s="1" t="s">
        <v>47</v>
      </c>
      <c r="B97" s="14">
        <f t="shared" si="0"/>
        <v>24</v>
      </c>
      <c r="C97" s="10">
        <v>46.5</v>
      </c>
      <c r="D97" s="15">
        <f t="shared" si="1"/>
        <v>46.5</v>
      </c>
      <c r="E97" s="15">
        <v>24</v>
      </c>
      <c r="F97" s="17">
        <f>SQRT($Y$4*$Y$4+POWER($Y$5*POWER(0.001*$Y$2*E97,$Y$6),2))</f>
        <v>4.0575147061975203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35">
        <f>L96-($Y$11/(E97))*L96*$Y$12</f>
        <v>113.52509534632533</v>
      </c>
      <c r="M97" s="14">
        <f>(-2*C85*$Y$8*$Y$8*$Y$9*$Y$9+2*$Y$10*(SQRT($Y$7)+$Y$10*C85)/$Y$7)</f>
        <v>3.7542490350605608</v>
      </c>
      <c r="O97" s="14">
        <f t="shared" si="5"/>
        <v>175.57258013031608</v>
      </c>
    </row>
    <row r="98" spans="1:15" x14ac:dyDescent="0.25">
      <c r="A98" s="1" t="s">
        <v>47</v>
      </c>
      <c r="B98" s="14">
        <f t="shared" si="0"/>
        <v>24.5</v>
      </c>
      <c r="C98" s="10">
        <v>47</v>
      </c>
      <c r="D98" s="15">
        <f t="shared" si="1"/>
        <v>47</v>
      </c>
      <c r="E98" s="15">
        <v>24.5</v>
      </c>
      <c r="F98" s="17">
        <f>SQRT($Y$4*$Y$4+POWER($Y$5*POWER(0.001*$Y$2*E98,$Y$6),2))</f>
        <v>4.0773211251850148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35">
        <f>L97-($Y$11/(E98))*L97*$Y$12</f>
        <v>112.81614271008092</v>
      </c>
      <c r="M98" s="14">
        <f>(-2*C86*$Y$8*$Y$8*$Y$9*$Y$9+2*$Y$10*(SQRT($Y$7)+$Y$10*C86)/$Y$7)</f>
        <v>3.7955479435418993</v>
      </c>
      <c r="O98" s="14">
        <f t="shared" si="5"/>
        <v>179.39075334646927</v>
      </c>
    </row>
    <row r="99" spans="1:15" x14ac:dyDescent="0.25">
      <c r="A99" s="1" t="s">
        <v>47</v>
      </c>
      <c r="B99" s="14">
        <f t="shared" si="0"/>
        <v>25</v>
      </c>
      <c r="C99" s="10">
        <v>47.5</v>
      </c>
      <c r="D99" s="15">
        <f t="shared" si="1"/>
        <v>47.5</v>
      </c>
      <c r="E99" s="15">
        <v>25</v>
      </c>
      <c r="F99" s="17">
        <f>SQRT($Y$4*$Y$4+POWER($Y$5*POWER(0.001*$Y$2*E99,$Y$6),2))</f>
        <v>4.0973636220533951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35">
        <f>L98-($Y$11/(E99))*L98*$Y$12</f>
        <v>112.12570791669523</v>
      </c>
      <c r="M99" s="14">
        <f>(-2*C87*$Y$8*$Y$8*$Y$9*$Y$9+2*$Y$10*(SQRT($Y$7)+$Y$10*C87)/$Y$7)</f>
        <v>3.8368468520232377</v>
      </c>
      <c r="O99" s="14">
        <f t="shared" si="5"/>
        <v>183.25022547110379</v>
      </c>
    </row>
    <row r="100" spans="1:15" x14ac:dyDescent="0.25">
      <c r="A100" s="1" t="s">
        <v>47</v>
      </c>
      <c r="B100" s="14">
        <f t="shared" si="0"/>
        <v>25.5</v>
      </c>
      <c r="C100" s="10">
        <v>48</v>
      </c>
      <c r="D100" s="15">
        <f t="shared" si="1"/>
        <v>48</v>
      </c>
      <c r="E100" s="15">
        <v>25.5</v>
      </c>
      <c r="F100" s="17">
        <f>SQRT($Y$4*$Y$4+POWER($Y$5*POWER(0.001*$Y$2*E100,$Y$6),2))</f>
        <v>4.1176375508834546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35">
        <f>L99-($Y$11/(E100))*L99*$Y$12</f>
        <v>111.45295366919507</v>
      </c>
      <c r="M100" s="14">
        <f>(-2*C88*$Y$8*$Y$8*$Y$9*$Y$9+2*$Y$10*(SQRT($Y$7)+$Y$10*C88)/$Y$7)</f>
        <v>3.878145760504577</v>
      </c>
      <c r="O100" s="14">
        <f t="shared" si="5"/>
        <v>187.15099650421971</v>
      </c>
    </row>
    <row r="101" spans="1:15" x14ac:dyDescent="0.25">
      <c r="A101" s="1" t="s">
        <v>47</v>
      </c>
      <c r="B101" s="14">
        <f t="shared" si="0"/>
        <v>26</v>
      </c>
      <c r="C101" s="10">
        <v>48.5</v>
      </c>
      <c r="D101" s="15">
        <f t="shared" si="1"/>
        <v>48.5</v>
      </c>
      <c r="E101" s="15">
        <v>26</v>
      </c>
      <c r="F101" s="17">
        <f>SQRT($Y$4*$Y$4+POWER($Y$5*POWER(0.001*$Y$2*E101,$Y$6),2))</f>
        <v>4.1381383452727754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35">
        <f>L100-($Y$11/(E101))*L100*$Y$12</f>
        <v>110.79709590337249</v>
      </c>
      <c r="M101" s="14">
        <f>(-2*C89*$Y$8*$Y$8*$Y$9*$Y$9+2*$Y$10*(SQRT($Y$7)+$Y$10*C89)/$Y$7)</f>
        <v>3.9194446689859155</v>
      </c>
      <c r="O101" s="14">
        <f t="shared" si="5"/>
        <v>191.0930664458169</v>
      </c>
    </row>
    <row r="102" spans="1:15" x14ac:dyDescent="0.25">
      <c r="A102" s="1" t="s">
        <v>47</v>
      </c>
      <c r="B102" s="14">
        <f t="shared" si="0"/>
        <v>26.5</v>
      </c>
      <c r="C102" s="10">
        <v>49</v>
      </c>
      <c r="D102" s="15">
        <f t="shared" si="1"/>
        <v>49</v>
      </c>
      <c r="E102" s="15">
        <v>26.5</v>
      </c>
      <c r="F102" s="17">
        <f>SQRT($Y$4*$Y$4+POWER($Y$5*POWER(0.001*$Y$2*E102,$Y$6),2))</f>
        <v>4.1588615177437926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35">
        <f>L101-($Y$11/(E102))*L101*$Y$12</f>
        <v>110.15739946287378</v>
      </c>
      <c r="M102" s="14">
        <f>(-2*C90*$Y$8*$Y$8*$Y$9*$Y$9+2*$Y$10*(SQRT($Y$7)+$Y$10*C90)/$Y$7)</f>
        <v>3.9607435774672539</v>
      </c>
      <c r="O102" s="14">
        <f t="shared" si="5"/>
        <v>195.07643529589544</v>
      </c>
    </row>
    <row r="103" spans="1:15" x14ac:dyDescent="0.25">
      <c r="A103" s="1" t="s">
        <v>47</v>
      </c>
      <c r="B103" s="14">
        <f t="shared" si="0"/>
        <v>27</v>
      </c>
      <c r="C103" s="10">
        <v>49.5</v>
      </c>
      <c r="D103" s="15">
        <f t="shared" si="1"/>
        <v>49.5</v>
      </c>
      <c r="E103" s="15">
        <v>27</v>
      </c>
      <c r="F103" s="17">
        <f>SQRT($Y$4*$Y$4+POWER($Y$5*POWER(0.001*$Y$2*E103,$Y$6),2))</f>
        <v>4.1798026591263131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35">
        <f>L102-($Y$11/(E103))*L102*$Y$12</f>
        <v>109.53317419925084</v>
      </c>
      <c r="M103" s="14">
        <f>(-2*C91*$Y$8*$Y$8*$Y$9*$Y$9+2*$Y$10*(SQRT($Y$7)+$Y$10*C91)/$Y$7)</f>
        <v>4.0020424859485937</v>
      </c>
      <c r="O103" s="14">
        <f t="shared" si="5"/>
        <v>199.10110305445539</v>
      </c>
    </row>
    <row r="104" spans="1:15" x14ac:dyDescent="0.25">
      <c r="A104" s="1" t="s">
        <v>47</v>
      </c>
      <c r="B104" s="14">
        <f t="shared" si="0"/>
        <v>27.5</v>
      </c>
      <c r="C104" s="10">
        <v>50</v>
      </c>
      <c r="D104" s="15">
        <f t="shared" si="1"/>
        <v>50</v>
      </c>
      <c r="E104" s="15">
        <v>27.5</v>
      </c>
      <c r="F104" s="17">
        <f>SQRT($Y$4*$Y$4+POWER($Y$5*POWER(0.001*$Y$2*E104,$Y$6),2))</f>
        <v>4.2009574379135337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35">
        <f>L103-($Y$11/(E104))*L103*$Y$12</f>
        <v>108.92377144825137</v>
      </c>
      <c r="M104" s="14">
        <f>(-2*C92*$Y$8*$Y$8*$Y$9*$Y$9+2*$Y$10*(SQRT($Y$7)+$Y$10*C92)/$Y$7)</f>
        <v>4.0433413944299312</v>
      </c>
      <c r="O104" s="14">
        <f t="shared" si="5"/>
        <v>203.16706972149657</v>
      </c>
    </row>
    <row r="105" spans="1:15" x14ac:dyDescent="0.25">
      <c r="A105" s="1" t="s">
        <v>48</v>
      </c>
      <c r="B105" s="14">
        <f t="shared" si="0"/>
        <v>28</v>
      </c>
      <c r="C105" s="10">
        <v>50.5</v>
      </c>
      <c r="D105" s="15">
        <f t="shared" si="1"/>
        <v>50.5</v>
      </c>
      <c r="E105" s="15">
        <v>28</v>
      </c>
      <c r="F105" s="17">
        <f>SQRT($Y$4*$Y$4+POWER($Y$5*POWER(0.001*$Y$2*E105,$Y$6),2))</f>
        <v>4.2223215995910799</v>
      </c>
      <c r="G105" s="14">
        <v>0</v>
      </c>
      <c r="H105" s="14">
        <v>0</v>
      </c>
      <c r="I105" s="14">
        <v>0</v>
      </c>
      <c r="J105" s="14">
        <v>0</v>
      </c>
      <c r="K105" s="14">
        <v>0</v>
      </c>
      <c r="L105" s="35">
        <f>L104-($Y$11/(E105))*L104*$Y$12</f>
        <v>108.32858083998057</v>
      </c>
      <c r="M105" s="14">
        <f>(-2*C93*$Y$8*$Y$8*$Y$9*$Y$9+2*$Y$10*(SQRT($Y$7)+$Y$10*C93)/$Y$7)</f>
        <v>4.0846403029112697</v>
      </c>
      <c r="O105" s="14">
        <f t="shared" si="5"/>
        <v>207.27433529701912</v>
      </c>
    </row>
    <row r="106" spans="1:15" x14ac:dyDescent="0.25">
      <c r="A106" s="1" t="s">
        <v>47</v>
      </c>
      <c r="B106" s="14">
        <f t="shared" si="0"/>
        <v>28.5</v>
      </c>
      <c r="C106" s="10">
        <v>51</v>
      </c>
      <c r="D106" s="15">
        <f t="shared" si="1"/>
        <v>51</v>
      </c>
      <c r="E106" s="15">
        <v>28.5</v>
      </c>
      <c r="F106" s="17">
        <f>SQRT($Y$4*$Y$4+POWER($Y$5*POWER(0.001*$Y$2*E106,$Y$6),2))</f>
        <v>4.2438909659390562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35">
        <f>L105-($Y$11/(E106))*L105*$Y$12</f>
        <v>107.74702740599751</v>
      </c>
      <c r="M106" s="14">
        <f>(-2*C94*$Y$8*$Y$8*$Y$9*$Y$9+2*$Y$10*(SQRT($Y$7)+$Y$10*C94)/$Y$7)</f>
        <v>4.1259392113926099</v>
      </c>
      <c r="O106" s="14">
        <f t="shared" si="5"/>
        <v>211.42289978102309</v>
      </c>
    </row>
    <row r="107" spans="1:15" x14ac:dyDescent="0.25">
      <c r="A107" s="1" t="s">
        <v>47</v>
      </c>
      <c r="B107" s="14">
        <f t="shared" si="0"/>
        <v>29</v>
      </c>
      <c r="C107" s="10">
        <v>51.5</v>
      </c>
      <c r="D107" s="15">
        <f t="shared" si="1"/>
        <v>51.5</v>
      </c>
      <c r="E107" s="15">
        <v>29</v>
      </c>
      <c r="F107" s="17">
        <f>SQRT($Y$4*$Y$4+POWER($Y$5*POWER(0.001*$Y$2*E107,$Y$6),2))</f>
        <v>4.2656614343074111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35">
        <f>L106-($Y$11/(E107))*L106*$Y$12</f>
        <v>107.17856895106242</v>
      </c>
      <c r="M107" s="14">
        <f>(-2*C95*$Y$8*$Y$8*$Y$9*$Y$9+2*$Y$10*(SQRT($Y$7)+$Y$10*C95)/$Y$7)</f>
        <v>4.1672381198739483</v>
      </c>
      <c r="O107" s="14">
        <f t="shared" si="5"/>
        <v>215.61276317350834</v>
      </c>
    </row>
    <row r="108" spans="1:15" x14ac:dyDescent="0.25">
      <c r="A108" s="1" t="s">
        <v>47</v>
      </c>
      <c r="B108" s="14">
        <f t="shared" si="0"/>
        <v>29.5</v>
      </c>
      <c r="C108" s="10">
        <v>52</v>
      </c>
      <c r="D108" s="15">
        <f t="shared" si="1"/>
        <v>52</v>
      </c>
      <c r="E108" s="15">
        <v>29.5</v>
      </c>
      <c r="F108" s="17">
        <f>SQRT($Y$4*$Y$4+POWER($Y$5*POWER(0.001*$Y$2*E108,$Y$6),2))</f>
        <v>4.2876289768652542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35">
        <f>L107-($Y$11/(E108))*L107*$Y$12</f>
        <v>106.62269366124843</v>
      </c>
      <c r="M108" s="14">
        <f>(-2*C96*$Y$8*$Y$8*$Y$9*$Y$9+2*$Y$10*(SQRT($Y$7)+$Y$10*C96)/$Y$7)</f>
        <v>4.2085370283552868</v>
      </c>
      <c r="O108" s="14">
        <f t="shared" si="5"/>
        <v>219.8439254744749</v>
      </c>
    </row>
    <row r="109" spans="1:15" x14ac:dyDescent="0.25">
      <c r="A109" s="1" t="s">
        <v>47</v>
      </c>
      <c r="B109" s="14">
        <f t="shared" si="0"/>
        <v>30</v>
      </c>
      <c r="C109" s="10">
        <v>52.5</v>
      </c>
      <c r="D109" s="15">
        <f t="shared" si="1"/>
        <v>52.5</v>
      </c>
      <c r="E109" s="15">
        <v>30</v>
      </c>
      <c r="F109" s="17">
        <f>SQRT($Y$4*$Y$4+POWER($Y$5*POWER(0.001*$Y$2*E109,$Y$6),2))</f>
        <v>4.3097896398249862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35">
        <f>L108-($Y$11/(E109))*L108*$Y$12</f>
        <v>106.07891792357607</v>
      </c>
      <c r="M109" s="14">
        <f>(-2*C97*$Y$8*$Y$8*$Y$9*$Y$9+2*$Y$10*(SQRT($Y$7)+$Y$10*C97)/$Y$7)</f>
        <v>4.2498359368366252</v>
      </c>
      <c r="O109" s="14">
        <f t="shared" si="5"/>
        <v>224.11638668392283</v>
      </c>
    </row>
    <row r="110" spans="1:15" x14ac:dyDescent="0.25">
      <c r="A110" s="1" t="s">
        <v>47</v>
      </c>
      <c r="B110" s="14">
        <f t="shared" si="0"/>
        <v>30.5</v>
      </c>
      <c r="C110" s="10">
        <v>53</v>
      </c>
      <c r="D110" s="15">
        <f t="shared" si="1"/>
        <v>53</v>
      </c>
      <c r="E110" s="15">
        <v>30.5</v>
      </c>
      <c r="F110" s="17">
        <f>SQRT($Y$4*$Y$4+POWER($Y$5*POWER(0.001*$Y$2*E110,$Y$6),2))</f>
        <v>4.3321395426422926</v>
      </c>
      <c r="G110" s="14">
        <v>0</v>
      </c>
      <c r="H110" s="14">
        <v>0</v>
      </c>
      <c r="I110" s="14">
        <v>0</v>
      </c>
      <c r="J110" s="14">
        <v>0</v>
      </c>
      <c r="K110" s="14">
        <v>0</v>
      </c>
      <c r="L110" s="35">
        <f>L109-($Y$11/(E110))*L109*$Y$12</f>
        <v>105.54678433530371</v>
      </c>
      <c r="M110" s="14">
        <f>(-2*C98*$Y$8*$Y$8*$Y$9*$Y$9+2*$Y$10*(SQRT($Y$7)+$Y$10*C98)/$Y$7)</f>
        <v>4.2911348453179645</v>
      </c>
      <c r="O110" s="14">
        <f t="shared" si="5"/>
        <v>228.43014680185212</v>
      </c>
    </row>
    <row r="111" spans="1:15" x14ac:dyDescent="0.25">
      <c r="A111" s="1" t="s">
        <v>47</v>
      </c>
      <c r="B111" s="14">
        <f t="shared" si="0"/>
        <v>31</v>
      </c>
      <c r="C111" s="10">
        <v>53.5</v>
      </c>
      <c r="D111" s="15">
        <f t="shared" si="1"/>
        <v>53.5</v>
      </c>
      <c r="E111" s="15">
        <v>31</v>
      </c>
      <c r="F111" s="17">
        <f>SQRT($Y$4*$Y$4+POWER($Y$5*POWER(0.001*$Y$2*E111,$Y$6),2))</f>
        <v>4.3546748771932409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35">
        <f>L110-($Y$11/(E111))*L110*$Y$12</f>
        <v>105.02585988358432</v>
      </c>
      <c r="M111" s="14">
        <f>(-2*C99*$Y$8*$Y$8*$Y$9*$Y$9+2*$Y$10*(SQRT($Y$7)+$Y$10*C99)/$Y$7)</f>
        <v>4.332433753799303</v>
      </c>
      <c r="O111" s="14">
        <f t="shared" si="5"/>
        <v>232.78520582826272</v>
      </c>
    </row>
    <row r="112" spans="1:15" x14ac:dyDescent="0.25">
      <c r="A112" s="1" t="s">
        <v>47</v>
      </c>
      <c r="B112" s="14">
        <f t="shared" si="0"/>
        <v>31.5</v>
      </c>
      <c r="C112" s="10">
        <v>54</v>
      </c>
      <c r="D112" s="15">
        <f t="shared" si="1"/>
        <v>54</v>
      </c>
      <c r="E112" s="15">
        <v>31.5</v>
      </c>
      <c r="F112" s="17">
        <f>SQRT($Y$4*$Y$4+POWER($Y$5*POWER(0.001*$Y$2*E112,$Y$6),2))</f>
        <v>4.3773919069298124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35">
        <f>L111-($Y$11/(E112))*L111*$Y$12</f>
        <v>104.51573427843547</v>
      </c>
      <c r="M112" s="14">
        <f>(-2*C100*$Y$8*$Y$8*$Y$9*$Y$9+2*$Y$10*(SQRT($Y$7)+$Y$10*C100)/$Y$7)</f>
        <v>4.3737326622806405</v>
      </c>
      <c r="O112" s="14">
        <f t="shared" si="5"/>
        <v>237.1815637631546</v>
      </c>
    </row>
    <row r="113" spans="1:15" x14ac:dyDescent="0.25">
      <c r="A113" s="1" t="s">
        <v>47</v>
      </c>
      <c r="B113" s="14">
        <f t="shared" si="0"/>
        <v>32</v>
      </c>
      <c r="C113" s="10">
        <v>54.5</v>
      </c>
      <c r="D113" s="15">
        <f t="shared" si="1"/>
        <v>54.5</v>
      </c>
      <c r="E113" s="15">
        <v>32</v>
      </c>
      <c r="F113" s="17">
        <f>SQRT($Y$4*$Y$4+POWER($Y$5*POWER(0.001*$Y$2*E113,$Y$6),2))</f>
        <v>4.4002869660153117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35">
        <f>L112-($Y$11/(E113))*L112*$Y$12</f>
        <v>104.01601842391671</v>
      </c>
      <c r="M113" s="14">
        <f>(-2*C101*$Y$8*$Y$8*$Y$9*$Y$9+2*$Y$10*(SQRT($Y$7)+$Y$10*C101)/$Y$7)</f>
        <v>4.4150315707619798</v>
      </c>
      <c r="O113" s="14">
        <f t="shared" si="5"/>
        <v>241.6192206065279</v>
      </c>
    </row>
    <row r="114" spans="1:15" x14ac:dyDescent="0.25">
      <c r="A114" s="1" t="s">
        <v>47</v>
      </c>
      <c r="B114" s="14">
        <f t="shared" si="0"/>
        <v>32.5</v>
      </c>
      <c r="C114" s="10">
        <v>55</v>
      </c>
      <c r="D114" s="15">
        <f t="shared" si="1"/>
        <v>55</v>
      </c>
      <c r="E114" s="15">
        <v>32.5</v>
      </c>
      <c r="F114" s="17">
        <f>SQRT($Y$4*$Y$4+POWER($Y$5*POWER(0.001*$Y$2*E114,$Y$6),2))</f>
        <v>4.4233564584411535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35">
        <f>L113-($Y$11/(E114))*L113*$Y$12</f>
        <v>103.52634301410565</v>
      </c>
      <c r="M114" s="14">
        <f>(-2*C102*$Y$8*$Y$8*$Y$9*$Y$9+2*$Y$10*(SQRT($Y$7)+$Y$10*C102)/$Y$7)</f>
        <v>4.4563304792433192</v>
      </c>
      <c r="O114" s="14">
        <f t="shared" si="5"/>
        <v>246.09817635838255</v>
      </c>
    </row>
    <row r="115" spans="1:15" x14ac:dyDescent="0.25">
      <c r="A115" s="1" t="s">
        <v>47</v>
      </c>
      <c r="B115" s="14">
        <f t="shared" si="0"/>
        <v>33</v>
      </c>
      <c r="C115" s="10">
        <v>55.5</v>
      </c>
      <c r="D115" s="15">
        <f t="shared" si="1"/>
        <v>55.5</v>
      </c>
      <c r="E115" s="15">
        <v>33</v>
      </c>
      <c r="F115" s="17">
        <f>SQRT($Y$4*$Y$4+POWER($Y$5*POWER(0.001*$Y$2*E115,$Y$6),2))</f>
        <v>4.4465968571265941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35">
        <f>L114-($Y$11/(E115))*L114*$Y$12</f>
        <v>103.04635724194934</v>
      </c>
      <c r="M115" s="14">
        <f>(-2*C103*$Y$8*$Y$8*$Y$9*$Y$9+2*$Y$10*(SQRT($Y$7)+$Y$10*C103)/$Y$7)</f>
        <v>4.4976293877246585</v>
      </c>
      <c r="O115" s="14">
        <f t="shared" si="5"/>
        <v>250.61843101871855</v>
      </c>
    </row>
    <row r="116" spans="1:15" x14ac:dyDescent="0.25">
      <c r="A116" s="1" t="s">
        <v>47</v>
      </c>
      <c r="B116" s="14">
        <f t="shared" si="0"/>
        <v>33.5</v>
      </c>
      <c r="C116" s="10">
        <v>56</v>
      </c>
      <c r="D116" s="15">
        <f t="shared" si="1"/>
        <v>56</v>
      </c>
      <c r="E116" s="15">
        <v>33.5</v>
      </c>
      <c r="F116" s="17">
        <f>SQRT($Y$4*$Y$4+POWER($Y$5*POWER(0.001*$Y$2*E116,$Y$6),2))</f>
        <v>4.4700047030029584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35">
        <f>L115-($Y$11/(E116))*L115*$Y$12</f>
        <v>102.5757276103667</v>
      </c>
      <c r="M116" s="14">
        <f>(-2*C104*$Y$8*$Y$8*$Y$9*$Y$9+2*$Y$10*(SQRT($Y$7)+$Y$10*C104)/$Y$7)</f>
        <v>4.538928296205996</v>
      </c>
      <c r="O116" s="14">
        <f t="shared" si="5"/>
        <v>255.17998458753578</v>
      </c>
    </row>
    <row r="117" spans="1:15" x14ac:dyDescent="0.25">
      <c r="A117" s="1" t="s">
        <v>47</v>
      </c>
      <c r="B117" s="14">
        <f t="shared" si="0"/>
        <v>34</v>
      </c>
      <c r="C117" s="10">
        <v>56.5</v>
      </c>
      <c r="D117" s="15">
        <f t="shared" si="1"/>
        <v>56.5</v>
      </c>
      <c r="E117" s="15">
        <v>34</v>
      </c>
      <c r="F117" s="17">
        <f>SQRT($Y$4*$Y$4+POWER($Y$5*POWER(0.001*$Y$2*E117,$Y$6),2))</f>
        <v>4.4935766040839669</v>
      </c>
      <c r="G117" s="14">
        <v>0</v>
      </c>
      <c r="H117" s="14">
        <v>0</v>
      </c>
      <c r="I117" s="14">
        <v>0</v>
      </c>
      <c r="J117" s="14">
        <v>0</v>
      </c>
      <c r="K117" s="14">
        <v>0</v>
      </c>
      <c r="L117" s="35">
        <f>L116-($Y$11/(E117))*L116*$Y$12</f>
        <v>102.11413683612005</v>
      </c>
      <c r="M117" s="14">
        <f>(-2*C105*$Y$8*$Y$8*$Y$9*$Y$9+2*$Y$10*(SQRT($Y$7)+$Y$10*C105)/$Y$7)</f>
        <v>4.5802272046873354</v>
      </c>
      <c r="O117" s="14">
        <f t="shared" si="5"/>
        <v>259.78283706483444</v>
      </c>
    </row>
    <row r="118" spans="1:15" x14ac:dyDescent="0.25">
      <c r="A118" s="1" t="s">
        <v>47</v>
      </c>
      <c r="B118" s="14">
        <f t="shared" si="0"/>
        <v>34.5</v>
      </c>
      <c r="C118" s="10">
        <v>57</v>
      </c>
      <c r="D118" s="15">
        <f t="shared" si="1"/>
        <v>57</v>
      </c>
      <c r="E118" s="15">
        <v>34.5</v>
      </c>
      <c r="F118" s="17">
        <f>SQRT($Y$4*$Y$4+POWER($Y$5*POWER(0.001*$Y$2*E118,$Y$6),2))</f>
        <v>4.517309234523748</v>
      </c>
      <c r="G118" s="14">
        <v>0</v>
      </c>
      <c r="H118" s="14">
        <v>0</v>
      </c>
      <c r="I118" s="14">
        <v>0</v>
      </c>
      <c r="J118" s="14">
        <v>0</v>
      </c>
      <c r="K118" s="14">
        <v>0</v>
      </c>
      <c r="L118" s="35">
        <f>L117-($Y$11/(E118))*L117*$Y$12</f>
        <v>101.66128283797725</v>
      </c>
      <c r="M118" s="14">
        <f>(-2*C106*$Y$8*$Y$8*$Y$9*$Y$9+2*$Y$10*(SQRT($Y$7)+$Y$10*C106)/$Y$7)</f>
        <v>4.6215261131686747</v>
      </c>
      <c r="O118" s="14">
        <f t="shared" si="5"/>
        <v>264.42698845061443</v>
      </c>
    </row>
    <row r="119" spans="1:15" x14ac:dyDescent="0.25">
      <c r="A119" s="1" t="s">
        <v>47</v>
      </c>
      <c r="B119" s="14">
        <f t="shared" si="0"/>
        <v>35</v>
      </c>
      <c r="C119" s="10">
        <v>57.5</v>
      </c>
      <c r="D119" s="15">
        <f t="shared" si="1"/>
        <v>57.5</v>
      </c>
      <c r="E119" s="15">
        <v>35</v>
      </c>
      <c r="F119" s="17">
        <f>SQRT($Y$4*$Y$4+POWER($Y$5*POWER(0.001*$Y$2*E119,$Y$6),2))</f>
        <v>4.5411993336640712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35">
        <f>L118-($Y$11/(E119))*L118*$Y$12</f>
        <v>101.21687780157124</v>
      </c>
      <c r="M119" s="14">
        <f>(-2*C107*$Y$8*$Y$8*$Y$9*$Y$9+2*$Y$10*(SQRT($Y$7)+$Y$10*C107)/$Y$7)</f>
        <v>4.6628250216500131</v>
      </c>
      <c r="O119" s="14">
        <f t="shared" si="5"/>
        <v>269.11243874487576</v>
      </c>
    </row>
    <row r="120" spans="1:15" x14ac:dyDescent="0.25">
      <c r="A120" s="1" t="s">
        <v>47</v>
      </c>
      <c r="B120" s="14">
        <f t="shared" si="0"/>
        <v>35.5</v>
      </c>
      <c r="C120" s="10">
        <v>58</v>
      </c>
      <c r="D120" s="15">
        <f t="shared" si="1"/>
        <v>58</v>
      </c>
      <c r="E120" s="15">
        <v>35.5</v>
      </c>
      <c r="F120" s="17">
        <f>SQRT($Y$4*$Y$4+POWER($Y$5*POWER(0.001*$Y$2*E120,$Y$6),2))</f>
        <v>4.5652437050723798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35">
        <f>L119-($Y$11/(E120))*L119*$Y$12</f>
        <v>100.78064731414476</v>
      </c>
      <c r="M120" s="14">
        <f>(-2*C108*$Y$8*$Y$8*$Y$9*$Y$9+2*$Y$10*(SQRT($Y$7)+$Y$10*C108)/$Y$7)</f>
        <v>4.7041239301313507</v>
      </c>
      <c r="O120" s="14">
        <f t="shared" si="5"/>
        <v>273.83918794761831</v>
      </c>
    </row>
    <row r="121" spans="1:15" x14ac:dyDescent="0.25">
      <c r="A121" s="1" t="s">
        <v>47</v>
      </c>
      <c r="B121" s="14">
        <f t="shared" si="0"/>
        <v>36</v>
      </c>
      <c r="C121" s="10">
        <v>58.5</v>
      </c>
      <c r="D121" s="15">
        <f t="shared" si="1"/>
        <v>58.5</v>
      </c>
      <c r="E121" s="15">
        <v>36</v>
      </c>
      <c r="F121" s="17">
        <f>SQRT($Y$4*$Y$4+POWER($Y$5*POWER(0.001*$Y$2*E121,$Y$6),2))</f>
        <v>4.5894392155720869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35">
        <f>L120-($Y$11/(E121))*L120*$Y$12</f>
        <v>100.35232956305964</v>
      </c>
      <c r="M121" s="14">
        <f>(-2*C109*$Y$8*$Y$8*$Y$9*$Y$9+2*$Y$10*(SQRT($Y$7)+$Y$10*C109)/$Y$7)</f>
        <v>4.7454228386126909</v>
      </c>
      <c r="O121" s="14">
        <f t="shared" si="5"/>
        <v>278.60723605884243</v>
      </c>
    </row>
    <row r="122" spans="1:15" x14ac:dyDescent="0.25">
      <c r="A122" s="1" t="s">
        <v>47</v>
      </c>
      <c r="B122" s="14">
        <f t="shared" si="0"/>
        <v>36.5</v>
      </c>
      <c r="C122" s="10">
        <v>59</v>
      </c>
      <c r="D122" s="15">
        <f t="shared" si="1"/>
        <v>59</v>
      </c>
      <c r="E122" s="15">
        <v>36.5</v>
      </c>
      <c r="F122" s="17">
        <f>SQRT($Y$4*$Y$4+POWER($Y$5*POWER(0.001*$Y$2*E122,$Y$6),2))</f>
        <v>4.6137827942666281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35">
        <f>L121-($Y$11/(E122))*L121*$Y$12</f>
        <v>99.93167459256243</v>
      </c>
      <c r="M122" s="14">
        <f>(-2*C110*$Y$8*$Y$8*$Y$9*$Y$9+2*$Y$10*(SQRT($Y$7)+$Y$10*C110)/$Y$7)</f>
        <v>4.7867217470940302</v>
      </c>
      <c r="O122" s="14">
        <f t="shared" si="5"/>
        <v>283.41658307854777</v>
      </c>
    </row>
    <row r="123" spans="1:15" x14ac:dyDescent="0.25">
      <c r="A123" s="1" t="s">
        <v>47</v>
      </c>
      <c r="B123" s="14">
        <f t="shared" si="0"/>
        <v>37</v>
      </c>
      <c r="C123" s="10">
        <v>59.5</v>
      </c>
      <c r="D123" s="15">
        <f t="shared" si="1"/>
        <v>59.5</v>
      </c>
      <c r="E123" s="15">
        <v>37</v>
      </c>
      <c r="F123" s="17">
        <f>SQRT($Y$4*$Y$4+POWER($Y$5*POWER(0.001*$Y$2*E123,$Y$6),2))</f>
        <v>4.6382714315586595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35">
        <f>L122-($Y$11/(E123))*L122*$Y$12</f>
        <v>99.518443613841839</v>
      </c>
      <c r="M123" s="14">
        <f>(-2*C111*$Y$8*$Y$8*$Y$9*$Y$9+2*$Y$10*(SQRT($Y$7)+$Y$10*C111)/$Y$7)</f>
        <v>4.8280206555753686</v>
      </c>
      <c r="O123" s="14">
        <f t="shared" si="5"/>
        <v>288.26722900673445</v>
      </c>
    </row>
    <row r="124" spans="1:15" x14ac:dyDescent="0.25">
      <c r="A124" s="1" t="s">
        <v>47</v>
      </c>
      <c r="B124" s="14">
        <f t="shared" si="0"/>
        <v>37.5</v>
      </c>
      <c r="C124" s="10">
        <v>60</v>
      </c>
      <c r="D124" s="15">
        <f t="shared" si="1"/>
        <v>60</v>
      </c>
      <c r="E124" s="15">
        <v>37.5</v>
      </c>
      <c r="F124" s="17">
        <f>SQRT($Y$4*$Y$4+POWER($Y$5*POWER(0.001*$Y$2*E124,$Y$6),2))</f>
        <v>4.6629021781657833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35">
        <f>L123-($Y$11/(E124))*L123*$Y$12</f>
        <v>99.112408363897359</v>
      </c>
      <c r="M124" s="14">
        <f>(-2*C112*$Y$8*$Y$8*$Y$9*$Y$9+2*$Y$10*(SQRT($Y$7)+$Y$10*C112)/$Y$7)</f>
        <v>4.8693195640567062</v>
      </c>
      <c r="O124" s="14">
        <f t="shared" si="5"/>
        <v>293.15917384340236</v>
      </c>
    </row>
    <row r="125" spans="1:15" x14ac:dyDescent="0.25">
      <c r="A125" s="1" t="s">
        <v>47</v>
      </c>
      <c r="B125" s="14">
        <f t="shared" si="0"/>
        <v>38</v>
      </c>
      <c r="C125" s="10">
        <v>60.5</v>
      </c>
      <c r="D125" s="15">
        <f t="shared" si="1"/>
        <v>60.5</v>
      </c>
      <c r="E125" s="15">
        <v>38</v>
      </c>
      <c r="F125" s="17">
        <f>SQRT($Y$4*$Y$4+POWER($Y$5*POWER(0.001*$Y$2*E125,$Y$6),2))</f>
        <v>4.6876721441340967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35">
        <f>L124-($Y$11/(E125))*L124*$Y$12</f>
        <v>98.713350509169032</v>
      </c>
      <c r="M125" s="14">
        <f>(-2*C113*$Y$8*$Y$8*$Y$9*$Y$9+2*$Y$10*(SQRT($Y$7)+$Y$10*C113)/$Y$7)</f>
        <v>4.9106184725380446</v>
      </c>
      <c r="O125" s="14">
        <f t="shared" si="5"/>
        <v>298.09241758855171</v>
      </c>
    </row>
    <row r="126" spans="1:15" x14ac:dyDescent="0.25">
      <c r="A126" s="1" t="s">
        <v>47</v>
      </c>
      <c r="B126" s="14">
        <f t="shared" si="0"/>
        <v>38.5</v>
      </c>
      <c r="C126" s="10">
        <v>61</v>
      </c>
      <c r="D126" s="15">
        <f t="shared" si="1"/>
        <v>61</v>
      </c>
      <c r="E126" s="15">
        <v>38.5</v>
      </c>
      <c r="F126" s="17">
        <f>SQRT($Y$4*$Y$4+POWER($Y$5*POWER(0.001*$Y$2*E126,$Y$6),2))</f>
        <v>4.7125784978508163</v>
      </c>
      <c r="G126" s="14">
        <v>0</v>
      </c>
      <c r="H126" s="14">
        <v>0</v>
      </c>
      <c r="I126" s="14">
        <v>0</v>
      </c>
      <c r="J126" s="14">
        <v>0</v>
      </c>
      <c r="K126" s="14">
        <v>0</v>
      </c>
      <c r="L126" s="35">
        <f>L125-($Y$11/(E126))*L125*$Y$12</f>
        <v>98.321061090262461</v>
      </c>
      <c r="M126" s="14">
        <f>(-2*C114*$Y$8*$Y$8*$Y$9*$Y$9+2*$Y$10*(SQRT($Y$7)+$Y$10*C114)/$Y$7)</f>
        <v>4.9519173810193848</v>
      </c>
      <c r="O126" s="14">
        <f t="shared" si="5"/>
        <v>303.06696024218246</v>
      </c>
    </row>
    <row r="127" spans="1:15" x14ac:dyDescent="0.25">
      <c r="A127" s="1" t="s">
        <v>47</v>
      </c>
      <c r="B127" s="14">
        <f t="shared" si="0"/>
        <v>39</v>
      </c>
      <c r="C127" s="10">
        <v>61.5</v>
      </c>
      <c r="D127" s="15">
        <f t="shared" si="1"/>
        <v>61.5</v>
      </c>
      <c r="E127" s="15">
        <v>39</v>
      </c>
      <c r="F127" s="17">
        <f>SQRT($Y$4*$Y$4+POWER($Y$5*POWER(0.001*$Y$2*E127,$Y$6),2))</f>
        <v>4.73761846505717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35">
        <f>L126-($Y$11/(E127))*L126*$Y$12</f>
        <v>97.935340004446815</v>
      </c>
      <c r="M127" s="14">
        <f>(-2*C115*$Y$8*$Y$8*$Y$9*$Y$9+2*$Y$10*(SQRT($Y$7)+$Y$10*C115)/$Y$7)</f>
        <v>4.9932162895007233</v>
      </c>
      <c r="O127" s="14">
        <f t="shared" si="5"/>
        <v>308.08280180429449</v>
      </c>
    </row>
    <row r="128" spans="1:15" x14ac:dyDescent="0.25">
      <c r="A128" s="1" t="s">
        <v>47</v>
      </c>
      <c r="B128" s="14">
        <f t="shared" si="0"/>
        <v>39.5</v>
      </c>
      <c r="C128" s="10">
        <v>62</v>
      </c>
      <c r="D128" s="15">
        <f t="shared" si="1"/>
        <v>62</v>
      </c>
      <c r="E128" s="15">
        <v>39.5</v>
      </c>
      <c r="F128" s="17">
        <f>SQRT($Y$4*$Y$4+POWER($Y$5*POWER(0.001*$Y$2*E128,$Y$6),2))</f>
        <v>4.7627893278626923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35">
        <f>L127-($Y$11/(E128))*L127*$Y$12</f>
        <v>97.555995522910607</v>
      </c>
      <c r="M128" s="14">
        <f>(-2*C116*$Y$8*$Y$8*$Y$9*$Y$9+2*$Y$10*(SQRT($Y$7)+$Y$10*C116)/$Y$7)</f>
        <v>5.0345151979820608</v>
      </c>
      <c r="O128" s="14">
        <f t="shared" si="5"/>
        <v>313.13994227488774</v>
      </c>
    </row>
    <row r="129" spans="1:15" x14ac:dyDescent="0.25">
      <c r="A129" s="1" t="s">
        <v>47</v>
      </c>
      <c r="B129" s="14">
        <f t="shared" si="0"/>
        <v>40</v>
      </c>
      <c r="C129" s="10">
        <v>62.5</v>
      </c>
      <c r="D129" s="15">
        <f t="shared" si="1"/>
        <v>62.5</v>
      </c>
      <c r="E129" s="15">
        <v>40</v>
      </c>
      <c r="F129" s="17">
        <f>SQRT($Y$4*$Y$4+POWER($Y$5*POWER(0.001*$Y$2*E129,$Y$6),2))</f>
        <v>4.7880884237619785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35">
        <f>L128-($Y$11/(E129))*L128*$Y$12</f>
        <v>97.182843840035474</v>
      </c>
      <c r="M129" s="14">
        <f>(-2*C117*$Y$8*$Y$8*$Y$9*$Y$9+2*$Y$10*(SQRT($Y$7)+$Y$10*C117)/$Y$7)</f>
        <v>5.0758141064633993</v>
      </c>
      <c r="O129" s="14">
        <f t="shared" si="5"/>
        <v>318.23838165396245</v>
      </c>
    </row>
    <row r="130" spans="1:15" x14ac:dyDescent="0.25">
      <c r="A130" s="1" t="s">
        <v>47</v>
      </c>
      <c r="B130" s="14">
        <f t="shared" si="0"/>
        <v>40.5</v>
      </c>
      <c r="C130" s="10">
        <v>63</v>
      </c>
      <c r="D130" s="15">
        <f t="shared" si="1"/>
        <v>63</v>
      </c>
      <c r="E130" s="15">
        <v>40.5</v>
      </c>
      <c r="F130" s="17">
        <f>SQRT($Y$4*$Y$4+POWER($Y$5*POWER(0.001*$Y$2*E130,$Y$6),2))</f>
        <v>4.8135131446549257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35">
        <f>L129-($Y$11/(E130))*L129*$Y$12</f>
        <v>96.81570865219534</v>
      </c>
      <c r="M130" s="14">
        <f>(-2*C118*$Y$8*$Y$8*$Y$9*$Y$9+2*$Y$10*(SQRT($Y$7)+$Y$10*C118)/$Y$7)</f>
        <v>5.1171130149447386</v>
      </c>
      <c r="O130" s="14">
        <f t="shared" si="5"/>
        <v>323.37811994151855</v>
      </c>
    </row>
    <row r="131" spans="1:15" x14ac:dyDescent="0.25">
      <c r="A131" s="1" t="s">
        <v>47</v>
      </c>
      <c r="B131" s="14">
        <f t="shared" si="0"/>
        <v>41</v>
      </c>
      <c r="C131" s="10">
        <v>63.5</v>
      </c>
      <c r="D131" s="15">
        <f t="shared" si="1"/>
        <v>63.5</v>
      </c>
      <c r="E131" s="15">
        <v>41</v>
      </c>
      <c r="F131" s="17">
        <f>SQRT($Y$4*$Y$4+POWER($Y$5*POWER(0.001*$Y$2*E131,$Y$6),2))</f>
        <v>4.839060935871383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35">
        <f>L130-($Y$11/(E131))*L130*$Y$12</f>
        <v>96.454420763810319</v>
      </c>
      <c r="M131" s="14">
        <f>(-2*C119*$Y$8*$Y$8*$Y$9*$Y$9+2*$Y$10*(SQRT($Y$7)+$Y$10*C119)/$Y$7)</f>
        <v>5.1584119234260779</v>
      </c>
      <c r="O131" s="14">
        <f t="shared" si="5"/>
        <v>328.55915713755593</v>
      </c>
    </row>
    <row r="132" spans="1:15" x14ac:dyDescent="0.25">
      <c r="A132" s="1" t="s">
        <v>47</v>
      </c>
      <c r="B132" s="14">
        <f t="shared" si="0"/>
        <v>41.5</v>
      </c>
      <c r="C132" s="10">
        <v>64</v>
      </c>
      <c r="D132" s="15">
        <f t="shared" si="1"/>
        <v>64</v>
      </c>
      <c r="E132" s="15">
        <v>41.5</v>
      </c>
      <c r="F132" s="17">
        <f>SQRT($Y$4*$Y$4+POWER($Y$5*POWER(0.001*$Y$2*E132,$Y$6),2))</f>
        <v>4.8647292952011316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35">
        <f>L131-($Y$11/(E132))*L131*$Y$12</f>
        <v>96.098817718584698</v>
      </c>
      <c r="M132" s="14">
        <f>(-2*C120*$Y$8*$Y$8*$Y$9*$Y$9+2*$Y$10*(SQRT($Y$7)+$Y$10*C120)/$Y$7)</f>
        <v>5.1997108319074163</v>
      </c>
      <c r="O132" s="14">
        <f t="shared" si="5"/>
        <v>333.78149324207465</v>
      </c>
    </row>
    <row r="133" spans="1:15" x14ac:dyDescent="0.25">
      <c r="A133" s="1" t="s">
        <v>47</v>
      </c>
      <c r="B133" s="14">
        <f t="shared" si="0"/>
        <v>42</v>
      </c>
      <c r="C133" s="10">
        <v>64.5</v>
      </c>
      <c r="D133" s="15">
        <f t="shared" si="1"/>
        <v>64.5</v>
      </c>
      <c r="E133" s="15">
        <v>42</v>
      </c>
      <c r="F133" s="17">
        <f>SQRT($Y$4*$Y$4+POWER($Y$5*POWER(0.001*$Y$2*E133,$Y$6),2))</f>
        <v>4.8905157719299952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35">
        <f>L132-($Y$11/(E133))*L132*$Y$12</f>
        <v>95.748743454038419</v>
      </c>
      <c r="M133" s="14">
        <f>(-2*C121*$Y$8*$Y$8*$Y$9*$Y$9+2*$Y$10*(SQRT($Y$7)+$Y$10*C121)/$Y$7)</f>
        <v>5.2410097403887548</v>
      </c>
      <c r="O133" s="14">
        <f t="shared" ref="O133:O196" si="6">1+M133*C133</f>
        <v>339.0451282550747</v>
      </c>
    </row>
    <row r="134" spans="1:15" x14ac:dyDescent="0.25">
      <c r="A134" s="1" t="s">
        <v>47</v>
      </c>
      <c r="B134" s="14">
        <f t="shared" si="0"/>
        <v>42.5</v>
      </c>
      <c r="C134" s="10">
        <v>65</v>
      </c>
      <c r="D134" s="15">
        <f t="shared" si="1"/>
        <v>65</v>
      </c>
      <c r="E134" s="15">
        <v>42.5</v>
      </c>
      <c r="F134" s="17">
        <f>SQRT($Y$4*$Y$4+POWER($Y$5*POWER(0.001*$Y$2*E134,$Y$6),2))</f>
        <v>4.9164179658828644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35">
        <f>L133-($Y$11/(E134))*L133*$Y$12</f>
        <v>95.404047977603881</v>
      </c>
      <c r="M134" s="14">
        <f>(-2*C122*$Y$8*$Y$8*$Y$9*$Y$9+2*$Y$10*(SQRT($Y$7)+$Y$10*C122)/$Y$7)</f>
        <v>5.2823086488700941</v>
      </c>
      <c r="O134" s="14">
        <f t="shared" si="6"/>
        <v>344.35006217655609</v>
      </c>
    </row>
    <row r="135" spans="1:15" x14ac:dyDescent="0.25">
      <c r="A135" s="1" t="s">
        <v>47</v>
      </c>
      <c r="B135" s="14">
        <f t="shared" si="0"/>
        <v>43</v>
      </c>
      <c r="C135" s="10">
        <v>65.5</v>
      </c>
      <c r="D135" s="15">
        <f t="shared" si="1"/>
        <v>65.5</v>
      </c>
      <c r="E135" s="15">
        <v>43</v>
      </c>
      <c r="F135" s="17">
        <f>SQRT($Y$4*$Y$4+POWER($Y$5*POWER(0.001*$Y$2*E135,$Y$6),2))</f>
        <v>4.9424335264743586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35">
        <f>L134-($Y$11/(E135))*L134*$Y$12</f>
        <v>95.064587062706821</v>
      </c>
      <c r="M135" s="14">
        <f>(-2*C123*$Y$8*$Y$8*$Y$9*$Y$9+2*$Y$10*(SQRT($Y$7)+$Y$10*C123)/$Y$7)</f>
        <v>5.3236075573514325</v>
      </c>
      <c r="O135" s="14">
        <f t="shared" si="6"/>
        <v>349.69629500651882</v>
      </c>
    </row>
    <row r="136" spans="1:15" x14ac:dyDescent="0.25">
      <c r="A136" s="1" t="s">
        <v>47</v>
      </c>
      <c r="B136" s="14">
        <f t="shared" si="0"/>
        <v>43.5</v>
      </c>
      <c r="C136" s="10">
        <v>66</v>
      </c>
      <c r="D136" s="15">
        <f t="shared" si="1"/>
        <v>66</v>
      </c>
      <c r="E136" s="15">
        <v>43.5</v>
      </c>
      <c r="F136" s="17">
        <f>SQRT($Y$4*$Y$4+POWER($Y$5*POWER(0.001*$Y$2*E136,$Y$6),2))</f>
        <v>4.9685601517677691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35">
        <f>L135-($Y$11/(E136))*L135*$Y$12</f>
        <v>94.730221963382817</v>
      </c>
      <c r="M136" s="14">
        <f>(-2*C124*$Y$8*$Y$8*$Y$9*$Y$9+2*$Y$10*(SQRT($Y$7)+$Y$10*C124)/$Y$7)</f>
        <v>5.364906465832771</v>
      </c>
      <c r="O136" s="14">
        <f t="shared" si="6"/>
        <v>355.08382674496289</v>
      </c>
    </row>
    <row r="137" spans="1:15" x14ac:dyDescent="0.25">
      <c r="A137" s="1" t="s">
        <v>47</v>
      </c>
      <c r="B137" s="14">
        <f t="shared" si="0"/>
        <v>44</v>
      </c>
      <c r="C137" s="10">
        <v>66.5</v>
      </c>
      <c r="D137" s="15">
        <f t="shared" si="1"/>
        <v>66.5</v>
      </c>
      <c r="E137" s="15">
        <v>44</v>
      </c>
      <c r="F137" s="17">
        <f>SQRT($Y$4*$Y$4+POWER($Y$5*POWER(0.001*$Y$2*E137,$Y$6),2))</f>
        <v>4.9947955875429075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35">
        <f>L136-($Y$11/(E137))*L136*$Y$12</f>
        <v>94.400819146101057</v>
      </c>
      <c r="M137" s="14">
        <f>(-2*C125*$Y$8*$Y$8*$Y$9*$Y$9+2*$Y$10*(SQRT($Y$7)+$Y$10*C125)/$Y$7)</f>
        <v>5.4062053743141094</v>
      </c>
      <c r="O137" s="14">
        <f t="shared" si="6"/>
        <v>360.5126573918883</v>
      </c>
    </row>
    <row r="138" spans="1:15" x14ac:dyDescent="0.25">
      <c r="A138" s="1" t="s">
        <v>47</v>
      </c>
      <c r="B138" s="14">
        <f t="shared" si="0"/>
        <v>44.5</v>
      </c>
      <c r="C138" s="10">
        <v>67</v>
      </c>
      <c r="D138" s="15">
        <f t="shared" si="1"/>
        <v>67</v>
      </c>
      <c r="E138" s="15">
        <v>44.5</v>
      </c>
      <c r="F138" s="17">
        <f>SQRT($Y$4*$Y$4+POWER($Y$5*POWER(0.001*$Y$2*E138,$Y$6),2))</f>
        <v>5.0211376263734087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35">
        <f>L137-($Y$11/(E138))*L137*$Y$12</f>
        <v>94.076250037576258</v>
      </c>
      <c r="M138" s="14">
        <f>(-2*C126*$Y$8*$Y$8*$Y$9*$Y$9+2*$Y$10*(SQRT($Y$7)+$Y$10*C126)/$Y$7)</f>
        <v>5.4475042827954487</v>
      </c>
      <c r="O138" s="14">
        <f t="shared" si="6"/>
        <v>365.98278694729504</v>
      </c>
    </row>
    <row r="139" spans="1:15" x14ac:dyDescent="0.25">
      <c r="A139" s="1" t="s">
        <v>47</v>
      </c>
      <c r="B139" s="14">
        <f t="shared" si="0"/>
        <v>45</v>
      </c>
      <c r="C139" s="10">
        <v>67.5</v>
      </c>
      <c r="D139" s="15">
        <f t="shared" si="1"/>
        <v>67.5</v>
      </c>
      <c r="E139" s="15">
        <v>45</v>
      </c>
      <c r="F139" s="17">
        <f>SQRT($Y$4*$Y$4+POWER($Y$5*POWER(0.001*$Y$2*E139,$Y$6),2))</f>
        <v>5.0475841067140053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35">
        <f>L138-($Y$11/(E139))*L138*$Y$12</f>
        <v>93.756390787448495</v>
      </c>
      <c r="M139" s="14">
        <f>(-2*C127*$Y$8*$Y$8*$Y$9*$Y$9+2*$Y$10*(SQRT($Y$7)+$Y$10*C127)/$Y$7)</f>
        <v>5.4888031912767872</v>
      </c>
      <c r="O139" s="14">
        <f t="shared" si="6"/>
        <v>371.49421541118312</v>
      </c>
    </row>
    <row r="140" spans="1:15" x14ac:dyDescent="0.25">
      <c r="A140" s="1" t="s">
        <v>47</v>
      </c>
      <c r="B140" s="14">
        <f t="shared" si="0"/>
        <v>45.5</v>
      </c>
      <c r="C140" s="10">
        <v>68</v>
      </c>
      <c r="D140" s="15">
        <f t="shared" si="1"/>
        <v>68</v>
      </c>
      <c r="E140" s="15">
        <v>45.5</v>
      </c>
      <c r="F140" s="17">
        <f>SQRT($Y$4*$Y$4+POWER($Y$5*POWER(0.001*$Y$2*E140,$Y$6),2))</f>
        <v>5.0741329119982161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35">
        <f>L139-($Y$11/(E140))*L139*$Y$12</f>
        <v>93.441122044800593</v>
      </c>
      <c r="M140" s="14">
        <f>(-2*C128*$Y$8*$Y$8*$Y$9*$Y$9+2*$Y$10*(SQRT($Y$7)+$Y$10*C128)/$Y$7)</f>
        <v>5.5301020997581265</v>
      </c>
      <c r="O140" s="14">
        <f t="shared" si="6"/>
        <v>377.04694278355259</v>
      </c>
    </row>
    <row r="141" spans="1:15" x14ac:dyDescent="0.25">
      <c r="A141" s="1" t="s">
        <v>47</v>
      </c>
      <c r="B141" s="14">
        <f t="shared" si="0"/>
        <v>46</v>
      </c>
      <c r="C141" s="10">
        <v>68.5</v>
      </c>
      <c r="D141" s="15">
        <f t="shared" si="1"/>
        <v>68.5</v>
      </c>
      <c r="E141" s="15">
        <v>46</v>
      </c>
      <c r="F141" s="17">
        <f>SQRT($Y$4*$Y$4+POWER($Y$5*POWER(0.001*$Y$2*E141,$Y$6),2))</f>
        <v>5.1007819697468983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35">
        <f>L140-($Y$11/(E141))*L140*$Y$12</f>
        <v>93.130328747564633</v>
      </c>
      <c r="M141" s="14">
        <f>(-2*C129*$Y$8*$Y$8*$Y$9*$Y$9+2*$Y$10*(SQRT($Y$7)+$Y$10*C129)/$Y$7)</f>
        <v>5.5714010082394649</v>
      </c>
      <c r="O141" s="14">
        <f t="shared" si="6"/>
        <v>382.64096906440335</v>
      </c>
    </row>
    <row r="142" spans="1:15" x14ac:dyDescent="0.25">
      <c r="A142" s="1" t="s">
        <v>47</v>
      </c>
      <c r="B142" s="14">
        <f t="shared" si="0"/>
        <v>46.5</v>
      </c>
      <c r="C142" s="10">
        <v>69</v>
      </c>
      <c r="D142" s="15">
        <f t="shared" si="1"/>
        <v>69</v>
      </c>
      <c r="E142" s="15">
        <v>46.5</v>
      </c>
      <c r="F142" s="17">
        <f>SQRT($Y$4*$Y$4+POWER($Y$5*POWER(0.001*$Y$2*E142,$Y$6),2))</f>
        <v>5.1275292506880064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35">
        <f>L141-($Y$11/(E142))*L141*$Y$12</f>
        <v>92.823899923943614</v>
      </c>
      <c r="M142" s="14">
        <f>(-2*C130*$Y$8*$Y$8*$Y$9*$Y$9+2*$Y$10*(SQRT($Y$7)+$Y$10*C130)/$Y$7)</f>
        <v>5.6126999167208043</v>
      </c>
      <c r="O142" s="14">
        <f t="shared" si="6"/>
        <v>388.2762942537355</v>
      </c>
    </row>
    <row r="143" spans="1:15" x14ac:dyDescent="0.25">
      <c r="A143" s="1" t="s">
        <v>47</v>
      </c>
      <c r="B143" s="14">
        <f t="shared" si="0"/>
        <v>47</v>
      </c>
      <c r="C143" s="10">
        <v>69.5</v>
      </c>
      <c r="D143" s="15">
        <f t="shared" si="1"/>
        <v>69.5</v>
      </c>
      <c r="E143" s="15">
        <v>47</v>
      </c>
      <c r="F143" s="17">
        <f>SQRT($Y$4*$Y$4+POWER($Y$5*POWER(0.001*$Y$2*E143,$Y$6),2))</f>
        <v>5.1543727678879003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35">
        <f>L142-($Y$11/(E143))*L142*$Y$12</f>
        <v>92.521728505042262</v>
      </c>
      <c r="M143" s="14">
        <f>(-2*C131*$Y$8*$Y$8*$Y$9*$Y$9+2*$Y$10*(SQRT($Y$7)+$Y$10*C131)/$Y$7)</f>
        <v>5.6539988252021427</v>
      </c>
      <c r="O143" s="14">
        <f t="shared" si="6"/>
        <v>393.95291835154893</v>
      </c>
    </row>
    <row r="144" spans="1:15" x14ac:dyDescent="0.25">
      <c r="A144" s="1" t="s">
        <v>47</v>
      </c>
      <c r="B144" s="14">
        <f t="shared" si="0"/>
        <v>47.5</v>
      </c>
      <c r="C144" s="10">
        <v>70</v>
      </c>
      <c r="D144" s="15">
        <f t="shared" si="1"/>
        <v>70</v>
      </c>
      <c r="E144" s="15">
        <v>47.5</v>
      </c>
      <c r="F144" s="17">
        <f>SQRT($Y$4*$Y$4+POWER($Y$5*POWER(0.001*$Y$2*E144,$Y$6),2))</f>
        <v>5.181310575894523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35">
        <f>L143-($Y$11/(E144))*L143*$Y$12</f>
        <v>92.22371114796286</v>
      </c>
      <c r="M144" s="14">
        <f>(-2*C132*$Y$8*$Y$8*$Y$9*$Y$9+2*$Y$10*(SQRT($Y$7)+$Y$10*C132)/$Y$7)</f>
        <v>5.6952977336834802</v>
      </c>
      <c r="O144" s="14">
        <f t="shared" si="6"/>
        <v>399.67084135784364</v>
      </c>
    </row>
    <row r="145" spans="1:15" x14ac:dyDescent="0.25">
      <c r="A145" s="1" t="s">
        <v>47</v>
      </c>
      <c r="B145" s="14">
        <f t="shared" si="0"/>
        <v>48</v>
      </c>
      <c r="C145" s="10">
        <v>70.5</v>
      </c>
      <c r="D145" s="15">
        <f t="shared" si="1"/>
        <v>70.5</v>
      </c>
      <c r="E145" s="15">
        <v>48</v>
      </c>
      <c r="F145" s="17">
        <f>SQRT($Y$4*$Y$4+POWER($Y$5*POWER(0.001*$Y$2*E145,$Y$6),2))</f>
        <v>5.2083407698926543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35">
        <f>L144-($Y$11/(E145))*L144*$Y$12</f>
        <v>91.929748068678734</v>
      </c>
      <c r="M145" s="14">
        <f>(-2*C133*$Y$8*$Y$8*$Y$9*$Y$9+2*$Y$10*(SQRT($Y$7)+$Y$10*C133)/$Y$7)</f>
        <v>5.7365966421648196</v>
      </c>
      <c r="O145" s="14">
        <f t="shared" si="6"/>
        <v>405.4300632726198</v>
      </c>
    </row>
    <row r="146" spans="1:15" x14ac:dyDescent="0.25">
      <c r="A146" s="1" t="s">
        <v>47</v>
      </c>
      <c r="B146" s="14">
        <f t="shared" si="0"/>
        <v>48.5</v>
      </c>
      <c r="C146" s="10">
        <v>71</v>
      </c>
      <c r="D146" s="15">
        <f t="shared" si="1"/>
        <v>71</v>
      </c>
      <c r="E146" s="15">
        <v>48.5</v>
      </c>
      <c r="F146" s="17">
        <f>SQRT($Y$4*$Y$4+POWER($Y$5*POWER(0.001*$Y$2*E146,$Y$6),2))</f>
        <v>5.235461484871518</v>
      </c>
      <c r="G146" s="14">
        <v>0</v>
      </c>
      <c r="H146" s="14">
        <v>0</v>
      </c>
      <c r="I146" s="14">
        <v>0</v>
      </c>
      <c r="J146" s="14">
        <v>0</v>
      </c>
      <c r="K146" s="14">
        <v>0</v>
      </c>
      <c r="L146" s="35">
        <f>L145-($Y$11/(E146))*L145*$Y$12</f>
        <v>91.63974288404971</v>
      </c>
      <c r="M146" s="14">
        <f>(-2*C134*$Y$8*$Y$8*$Y$9*$Y$9+2*$Y$10*(SQRT($Y$7)+$Y$10*C134)/$Y$7)</f>
        <v>5.7778955506461589</v>
      </c>
      <c r="O146" s="14">
        <f t="shared" si="6"/>
        <v>411.2305840958773</v>
      </c>
    </row>
    <row r="147" spans="1:15" x14ac:dyDescent="0.25">
      <c r="A147" s="1" t="s">
        <v>47</v>
      </c>
      <c r="B147" s="14">
        <f t="shared" si="0"/>
        <v>49</v>
      </c>
      <c r="C147" s="10">
        <v>71.5</v>
      </c>
      <c r="D147" s="15">
        <f t="shared" si="1"/>
        <v>71.5</v>
      </c>
      <c r="E147" s="15">
        <v>49</v>
      </c>
      <c r="F147" s="17">
        <f>SQRT($Y$4*$Y$4+POWER($Y$5*POWER(0.001*$Y$2*E147,$Y$6),2))</f>
        <v>5.2626708948048959</v>
      </c>
      <c r="G147" s="14">
        <v>0</v>
      </c>
      <c r="H147" s="14">
        <v>0</v>
      </c>
      <c r="I147" s="14">
        <v>0</v>
      </c>
      <c r="J147" s="14">
        <v>0</v>
      </c>
      <c r="K147" s="14">
        <v>0</v>
      </c>
      <c r="L147" s="35">
        <f>L146-($Y$11/(E147))*L146*$Y$12</f>
        <v>91.353602462391351</v>
      </c>
      <c r="M147" s="14">
        <f>(-2*C135*$Y$8*$Y$8*$Y$9*$Y$9+2*$Y$10*(SQRT($Y$7)+$Y$10*C135)/$Y$7)</f>
        <v>5.8191944591274973</v>
      </c>
      <c r="O147" s="14">
        <f t="shared" si="6"/>
        <v>417.07240382761609</v>
      </c>
    </row>
    <row r="148" spans="1:15" x14ac:dyDescent="0.25">
      <c r="A148" s="1" t="s">
        <v>47</v>
      </c>
      <c r="B148" s="14">
        <f t="shared" si="0"/>
        <v>49.5</v>
      </c>
      <c r="C148" s="10">
        <v>72</v>
      </c>
      <c r="D148" s="15">
        <f t="shared" si="1"/>
        <v>72</v>
      </c>
      <c r="E148" s="15">
        <v>49.5</v>
      </c>
      <c r="F148" s="17">
        <f>SQRT($Y$4*$Y$4+POWER($Y$5*POWER(0.001*$Y$2*E148,$Y$6),2))</f>
        <v>5.2899672118439156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35">
        <f>L147-($Y$11/(E148))*L147*$Y$12</f>
        <v>91.071236782053049</v>
      </c>
      <c r="M148" s="14">
        <f>(-2*C136*$Y$8*$Y$8*$Y$9*$Y$9+2*$Y$10*(SQRT($Y$7)+$Y$10*C136)/$Y$7)</f>
        <v>5.8604933676088349</v>
      </c>
      <c r="O148" s="14">
        <f t="shared" si="6"/>
        <v>422.95552246783609</v>
      </c>
    </row>
    <row r="149" spans="1:15" x14ac:dyDescent="0.25">
      <c r="A149" s="1" t="s">
        <v>47</v>
      </c>
      <c r="B149" s="14">
        <f t="shared" si="0"/>
        <v>50</v>
      </c>
      <c r="C149" s="10">
        <v>72.5</v>
      </c>
      <c r="D149" s="15">
        <f t="shared" si="1"/>
        <v>72.5</v>
      </c>
      <c r="E149" s="15">
        <v>50</v>
      </c>
      <c r="F149" s="17">
        <f>SQRT($Y$4*$Y$4+POWER($Y$5*POWER(0.001*$Y$2*E149,$Y$6),2))</f>
        <v>5.3173486855226697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35">
        <f>L148-($Y$11/(E149))*L148*$Y$12</f>
        <v>90.792558797499964</v>
      </c>
      <c r="M149" s="14">
        <f>(-2*C137*$Y$8*$Y$8*$Y$9*$Y$9+2*$Y$10*(SQRT($Y$7)+$Y$10*C137)/$Y$7)</f>
        <v>5.9017922760901751</v>
      </c>
      <c r="O149" s="14">
        <f t="shared" si="6"/>
        <v>428.87994001653772</v>
      </c>
    </row>
    <row r="150" spans="1:15" x14ac:dyDescent="0.25">
      <c r="A150" s="1" t="s">
        <v>47</v>
      </c>
      <c r="B150" s="14">
        <f t="shared" si="0"/>
        <v>50.5</v>
      </c>
      <c r="C150" s="10">
        <v>73</v>
      </c>
      <c r="D150" s="15">
        <f t="shared" si="1"/>
        <v>73</v>
      </c>
      <c r="E150" s="15">
        <v>50.5</v>
      </c>
      <c r="F150" s="17">
        <f>SQRT($Y$4*$Y$4+POWER($Y$5*POWER(0.001*$Y$2*E150,$Y$6),2))</f>
        <v>5.3448136019767212</v>
      </c>
      <c r="G150" s="14">
        <v>0</v>
      </c>
      <c r="H150" s="14">
        <v>0</v>
      </c>
      <c r="I150" s="14">
        <v>0</v>
      </c>
      <c r="J150" s="14">
        <v>0</v>
      </c>
      <c r="K150" s="14">
        <v>0</v>
      </c>
      <c r="L150" s="35">
        <f>L149-($Y$11/(E150))*L149*$Y$12</f>
        <v>90.517484312430312</v>
      </c>
      <c r="M150" s="14">
        <f>(-2*C138*$Y$8*$Y$8*$Y$9*$Y$9+2*$Y$10*(SQRT($Y$7)+$Y$10*C138)/$Y$7)</f>
        <v>5.9430911845715144</v>
      </c>
      <c r="O150" s="14">
        <f t="shared" si="6"/>
        <v>434.84565647372057</v>
      </c>
    </row>
    <row r="151" spans="1:15" x14ac:dyDescent="0.25">
      <c r="A151" s="1" t="s">
        <v>47</v>
      </c>
      <c r="B151" s="14">
        <f t="shared" si="0"/>
        <v>51</v>
      </c>
      <c r="C151" s="10">
        <v>73.5</v>
      </c>
      <c r="D151" s="15">
        <f t="shared" si="1"/>
        <v>73.5</v>
      </c>
      <c r="E151" s="15">
        <v>51</v>
      </c>
      <c r="F151" s="17">
        <f>SQRT($Y$4*$Y$4+POWER($Y$5*POWER(0.001*$Y$2*E151,$Y$6),2))</f>
        <v>5.3723602831746113</v>
      </c>
      <c r="G151" s="14">
        <v>0</v>
      </c>
      <c r="H151" s="14">
        <v>0</v>
      </c>
      <c r="I151" s="14">
        <v>0</v>
      </c>
      <c r="J151" s="14">
        <v>0</v>
      </c>
      <c r="K151" s="14">
        <v>0</v>
      </c>
      <c r="L151" s="35">
        <f>L150-($Y$11/(E151))*L150*$Y$12</f>
        <v>90.245931859493027</v>
      </c>
      <c r="M151" s="14">
        <f>(-2*C139*$Y$8*$Y$8*$Y$9*$Y$9+2*$Y$10*(SQRT($Y$7)+$Y$10*C139)/$Y$7)</f>
        <v>5.9843900930528529</v>
      </c>
      <c r="O151" s="14">
        <f t="shared" si="6"/>
        <v>440.8526718393847</v>
      </c>
    </row>
    <row r="152" spans="1:15" x14ac:dyDescent="0.25">
      <c r="A152" s="1" t="s">
        <v>47</v>
      </c>
      <c r="B152" s="14">
        <f t="shared" si="0"/>
        <v>51.5</v>
      </c>
      <c r="C152" s="10">
        <v>74</v>
      </c>
      <c r="D152" s="15">
        <f t="shared" si="1"/>
        <v>74</v>
      </c>
      <c r="E152" s="15">
        <v>51.5</v>
      </c>
      <c r="F152" s="17">
        <f>SQRT($Y$4*$Y$4+POWER($Y$5*POWER(0.001*$Y$2*E152,$Y$6),2))</f>
        <v>5.39998708616241</v>
      </c>
      <c r="G152" s="14">
        <v>0</v>
      </c>
      <c r="H152" s="14">
        <v>0</v>
      </c>
      <c r="I152" s="14">
        <v>0</v>
      </c>
      <c r="J152" s="14">
        <v>0</v>
      </c>
      <c r="K152" s="14">
        <v>0</v>
      </c>
      <c r="L152" s="35">
        <f>L151-($Y$11/(E152))*L151*$Y$12</f>
        <v>89.977822586201711</v>
      </c>
      <c r="M152" s="14">
        <f>(-2*C140*$Y$8*$Y$8*$Y$9*$Y$9+2*$Y$10*(SQRT($Y$7)+$Y$10*C140)/$Y$7)</f>
        <v>6.0256890015341904</v>
      </c>
      <c r="O152" s="14">
        <f t="shared" si="6"/>
        <v>446.90098611353011</v>
      </c>
    </row>
    <row r="153" spans="1:15" x14ac:dyDescent="0.25">
      <c r="A153" s="1" t="s">
        <v>47</v>
      </c>
      <c r="B153" s="14">
        <f t="shared" si="0"/>
        <v>52</v>
      </c>
      <c r="C153" s="10">
        <v>74.5</v>
      </c>
      <c r="D153" s="15">
        <f t="shared" si="1"/>
        <v>74.5</v>
      </c>
      <c r="E153" s="15">
        <v>52</v>
      </c>
      <c r="F153" s="17">
        <f>SQRT($Y$4*$Y$4+POWER($Y$5*POWER(0.001*$Y$2*E153,$Y$6),2))</f>
        <v>5.4276924023213367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  <c r="L153" s="35">
        <f>L152-($Y$11/(E153))*L152*$Y$12</f>
        <v>89.713080146669228</v>
      </c>
      <c r="M153" s="14">
        <f>(-2*C141*$Y$8*$Y$8*$Y$9*$Y$9+2*$Y$10*(SQRT($Y$7)+$Y$10*C141)/$Y$7)</f>
        <v>6.0669879100155288</v>
      </c>
      <c r="O153" s="14">
        <f t="shared" si="6"/>
        <v>452.99059929615692</v>
      </c>
    </row>
    <row r="154" spans="1:15" x14ac:dyDescent="0.25">
      <c r="A154" s="1" t="s">
        <v>47</v>
      </c>
      <c r="B154" s="14">
        <f t="shared" si="0"/>
        <v>52.5</v>
      </c>
      <c r="C154" s="10">
        <v>75</v>
      </c>
      <c r="D154" s="15">
        <f t="shared" si="1"/>
        <v>75</v>
      </c>
      <c r="E154" s="15">
        <v>52.5</v>
      </c>
      <c r="F154" s="17">
        <f>SQRT($Y$4*$Y$4+POWER($Y$5*POWER(0.001*$Y$2*E154,$Y$6),2))</f>
        <v>5.4554746566384669</v>
      </c>
      <c r="G154" s="14">
        <v>0</v>
      </c>
      <c r="H154" s="14">
        <v>0</v>
      </c>
      <c r="I154" s="14">
        <v>0</v>
      </c>
      <c r="J154" s="14">
        <v>0</v>
      </c>
      <c r="K154" s="14">
        <v>0</v>
      </c>
      <c r="L154" s="35">
        <f>L153-($Y$11/(E154))*L153*$Y$12</f>
        <v>89.451630598813225</v>
      </c>
      <c r="M154" s="14">
        <f>(-2*C142*$Y$8*$Y$8*$Y$9*$Y$9+2*$Y$10*(SQRT($Y$7)+$Y$10*C142)/$Y$7)</f>
        <v>6.1082868184968691</v>
      </c>
      <c r="O154" s="14">
        <f t="shared" si="6"/>
        <v>459.12151138726517</v>
      </c>
    </row>
    <row r="155" spans="1:15" x14ac:dyDescent="0.25">
      <c r="A155" s="1" t="s">
        <v>47</v>
      </c>
      <c r="B155" s="14">
        <f t="shared" si="0"/>
        <v>53</v>
      </c>
      <c r="C155" s="10">
        <v>75.5</v>
      </c>
      <c r="D155" s="15">
        <f t="shared" si="1"/>
        <v>75.5</v>
      </c>
      <c r="E155" s="15">
        <v>53</v>
      </c>
      <c r="F155" s="17">
        <f>SQRT($Y$4*$Y$4+POWER($Y$5*POWER(0.001*$Y$2*E155,$Y$6),2))</f>
        <v>5.4833323069905191</v>
      </c>
      <c r="G155" s="14">
        <v>0</v>
      </c>
      <c r="H155" s="14">
        <v>0</v>
      </c>
      <c r="I155" s="14">
        <v>0</v>
      </c>
      <c r="J155" s="14">
        <v>0</v>
      </c>
      <c r="K155" s="14">
        <v>0</v>
      </c>
      <c r="L155" s="35">
        <f>L154-($Y$11/(E155))*L154*$Y$12</f>
        <v>89.193402306707213</v>
      </c>
      <c r="M155" s="14">
        <f>(-2*C143*$Y$8*$Y$8*$Y$9*$Y$9+2*$Y$10*(SQRT($Y$7)+$Y$10*C143)/$Y$7)</f>
        <v>6.1495857269782075</v>
      </c>
      <c r="O155" s="14">
        <f t="shared" si="6"/>
        <v>465.29372238685465</v>
      </c>
    </row>
    <row r="156" spans="1:15" x14ac:dyDescent="0.25">
      <c r="A156" s="1" t="s">
        <v>47</v>
      </c>
      <c r="B156" s="14">
        <f t="shared" si="0"/>
        <v>53.5</v>
      </c>
      <c r="C156" s="10">
        <v>76</v>
      </c>
      <c r="D156" s="15">
        <f t="shared" si="1"/>
        <v>76</v>
      </c>
      <c r="E156" s="15">
        <v>53.5</v>
      </c>
      <c r="F156" s="17">
        <f>SQRT($Y$4*$Y$4+POWER($Y$5*POWER(0.001*$Y$2*E156,$Y$6),2))</f>
        <v>5.5112638434406716</v>
      </c>
      <c r="G156" s="14">
        <v>0</v>
      </c>
      <c r="H156" s="14">
        <v>0</v>
      </c>
      <c r="I156" s="14">
        <v>0</v>
      </c>
      <c r="J156" s="14">
        <v>0</v>
      </c>
      <c r="K156" s="14">
        <v>0</v>
      </c>
      <c r="L156" s="35">
        <f>L155-($Y$11/(E156))*L155*$Y$12</f>
        <v>88.93832584777401</v>
      </c>
      <c r="M156" s="14">
        <f>(-2*C144*$Y$8*$Y$8*$Y$9*$Y$9+2*$Y$10*(SQRT($Y$7)+$Y$10*C144)/$Y$7)</f>
        <v>6.190884635459545</v>
      </c>
      <c r="O156" s="14">
        <f t="shared" si="6"/>
        <v>471.50723229492542</v>
      </c>
    </row>
    <row r="157" spans="1:15" x14ac:dyDescent="0.25">
      <c r="A157" s="1" t="s">
        <v>47</v>
      </c>
      <c r="B157" s="14">
        <f t="shared" si="0"/>
        <v>54</v>
      </c>
      <c r="C157" s="10">
        <v>76.5</v>
      </c>
      <c r="D157" s="15">
        <f t="shared" si="1"/>
        <v>76.5</v>
      </c>
      <c r="E157" s="15">
        <v>54</v>
      </c>
      <c r="F157" s="17">
        <f>SQRT($Y$4*$Y$4+POWER($Y$5*POWER(0.001*$Y$2*E157,$Y$6),2))</f>
        <v>5.5392677875484075</v>
      </c>
      <c r="G157" s="14">
        <v>0</v>
      </c>
      <c r="H157" s="14">
        <v>0</v>
      </c>
      <c r="I157" s="14">
        <v>0</v>
      </c>
      <c r="J157" s="14">
        <v>0</v>
      </c>
      <c r="K157" s="14">
        <v>0</v>
      </c>
      <c r="L157" s="35">
        <f>L156-($Y$11/(E157))*L156*$Y$12</f>
        <v>88.686333924538644</v>
      </c>
      <c r="M157" s="14">
        <f>(-2*C145*$Y$8*$Y$8*$Y$9*$Y$9+2*$Y$10*(SQRT($Y$7)+$Y$10*C145)/$Y$7)</f>
        <v>6.2321835439408844</v>
      </c>
      <c r="O157" s="14">
        <f t="shared" si="6"/>
        <v>477.76204111147763</v>
      </c>
    </row>
    <row r="158" spans="1:15" x14ac:dyDescent="0.25">
      <c r="A158" s="1" t="s">
        <v>47</v>
      </c>
      <c r="B158" s="14">
        <f t="shared" si="0"/>
        <v>54.5</v>
      </c>
      <c r="C158" s="10">
        <v>77</v>
      </c>
      <c r="D158" s="15">
        <f t="shared" si="1"/>
        <v>77</v>
      </c>
      <c r="E158" s="15">
        <v>54.5</v>
      </c>
      <c r="F158" s="17">
        <f>SQRT($Y$4*$Y$4+POWER($Y$5*POWER(0.001*$Y$2*E158,$Y$6),2))</f>
        <v>5.5673426916922883</v>
      </c>
      <c r="G158" s="14">
        <v>0</v>
      </c>
      <c r="H158" s="14">
        <v>0</v>
      </c>
      <c r="I158" s="14">
        <v>0</v>
      </c>
      <c r="J158" s="14">
        <v>0</v>
      </c>
      <c r="K158" s="14">
        <v>0</v>
      </c>
      <c r="L158" s="35">
        <f>L157-($Y$11/(E158))*L157*$Y$12</f>
        <v>88.437361280677095</v>
      </c>
      <c r="M158" s="14">
        <f>(-2*C146*$Y$8*$Y$8*$Y$9*$Y$9+2*$Y$10*(SQRT($Y$7)+$Y$10*C146)/$Y$7)</f>
        <v>6.2734824524222237</v>
      </c>
      <c r="O158" s="14">
        <f t="shared" si="6"/>
        <v>484.05814883651124</v>
      </c>
    </row>
    <row r="159" spans="1:15" x14ac:dyDescent="0.25">
      <c r="A159" s="1" t="s">
        <v>47</v>
      </c>
      <c r="B159" s="14">
        <f t="shared" si="0"/>
        <v>55</v>
      </c>
      <c r="C159" s="10">
        <v>77.5</v>
      </c>
      <c r="D159" s="15">
        <f t="shared" si="1"/>
        <v>77.5</v>
      </c>
      <c r="E159" s="15">
        <v>55</v>
      </c>
      <c r="F159" s="17">
        <f>SQRT($Y$4*$Y$4+POWER($Y$5*POWER(0.001*$Y$2*E159,$Y$6),2))</f>
        <v>5.5954871384056037</v>
      </c>
      <c r="G159" s="14">
        <v>0</v>
      </c>
      <c r="H159" s="14">
        <v>0</v>
      </c>
      <c r="I159" s="14">
        <v>0</v>
      </c>
      <c r="J159" s="14">
        <v>0</v>
      </c>
      <c r="K159" s="14">
        <v>0</v>
      </c>
      <c r="L159" s="35">
        <f>L158-($Y$11/(E159))*L158*$Y$12</f>
        <v>88.191344621114482</v>
      </c>
      <c r="M159" s="14">
        <f>(-2*C147*$Y$8*$Y$8*$Y$9*$Y$9+2*$Y$10*(SQRT($Y$7)+$Y$10*C147)/$Y$7)</f>
        <v>6.314781360903563</v>
      </c>
      <c r="O159" s="14">
        <f t="shared" si="6"/>
        <v>490.39555547002612</v>
      </c>
    </row>
    <row r="160" spans="1:15" x14ac:dyDescent="0.25">
      <c r="A160" s="1" t="s">
        <v>47</v>
      </c>
      <c r="B160" s="14">
        <f t="shared" si="0"/>
        <v>55.5</v>
      </c>
      <c r="C160" s="10">
        <v>78</v>
      </c>
      <c r="D160" s="15">
        <f t="shared" si="1"/>
        <v>78</v>
      </c>
      <c r="E160" s="15">
        <v>55.5</v>
      </c>
      <c r="F160" s="17">
        <f>SQRT($Y$4*$Y$4+POWER($Y$5*POWER(0.001*$Y$2*E160,$Y$6),2))</f>
        <v>5.6236997397248052</v>
      </c>
      <c r="G160" s="14">
        <v>0</v>
      </c>
      <c r="H160" s="14">
        <v>0</v>
      </c>
      <c r="I160" s="14">
        <v>0</v>
      </c>
      <c r="J160" s="14">
        <v>0</v>
      </c>
      <c r="K160" s="14">
        <v>0</v>
      </c>
      <c r="L160" s="35">
        <f>L159-($Y$11/(E160))*L159*$Y$12</f>
        <v>87.948222535942762</v>
      </c>
      <c r="M160" s="14">
        <f>(-2*C148*$Y$8*$Y$8*$Y$9*$Y$9+2*$Y$10*(SQRT($Y$7)+$Y$10*C148)/$Y$7)</f>
        <v>6.3560802693849006</v>
      </c>
      <c r="O160" s="14">
        <f t="shared" si="6"/>
        <v>496.77426101202224</v>
      </c>
    </row>
    <row r="161" spans="1:15" x14ac:dyDescent="0.25">
      <c r="A161" s="1" t="s">
        <v>49</v>
      </c>
      <c r="B161" s="14">
        <f t="shared" si="0"/>
        <v>56</v>
      </c>
      <c r="C161" s="10">
        <v>78.5</v>
      </c>
      <c r="D161" s="15">
        <f t="shared" si="1"/>
        <v>78.5</v>
      </c>
      <c r="E161" s="15">
        <v>56</v>
      </c>
      <c r="F161" s="17">
        <f>SQRT($Y$4*$Y$4+POWER($Y$5*POWER(0.001*$Y$2*E161,$Y$6),2))</f>
        <v>5.6519791365506391</v>
      </c>
      <c r="G161" s="14">
        <v>0</v>
      </c>
      <c r="H161" s="14">
        <v>0</v>
      </c>
      <c r="I161" s="14">
        <v>0</v>
      </c>
      <c r="J161" s="14">
        <v>0</v>
      </c>
      <c r="K161" s="14">
        <v>0</v>
      </c>
      <c r="L161" s="35">
        <f>L160-($Y$11/(E161))*L160*$Y$12</f>
        <v>87.707935427942772</v>
      </c>
      <c r="M161" s="14">
        <f>(-2*C149*$Y$8*$Y$8*$Y$9*$Y$9+2*$Y$10*(SQRT($Y$7)+$Y$10*C149)/$Y$7)</f>
        <v>6.3973791778662399</v>
      </c>
      <c r="O161" s="14">
        <f t="shared" si="6"/>
        <v>503.19426546249986</v>
      </c>
    </row>
    <row r="162" spans="1:15" x14ac:dyDescent="0.25">
      <c r="A162" s="1" t="s">
        <v>47</v>
      </c>
      <c r="B162" s="14">
        <f t="shared" si="0"/>
        <v>56.5</v>
      </c>
      <c r="C162" s="10">
        <v>79</v>
      </c>
      <c r="D162" s="15">
        <f t="shared" si="1"/>
        <v>79</v>
      </c>
      <c r="E162" s="15">
        <v>56.5</v>
      </c>
      <c r="F162" s="17">
        <f>SQRT($Y$4*$Y$4+POWER($Y$5*POWER(0.001*$Y$2*E162,$Y$6),2))</f>
        <v>5.6803239980218425</v>
      </c>
      <c r="G162" s="14">
        <v>0</v>
      </c>
      <c r="H162" s="14">
        <v>0</v>
      </c>
      <c r="I162" s="14">
        <v>0</v>
      </c>
      <c r="J162" s="14">
        <v>0</v>
      </c>
      <c r="K162" s="14">
        <v>0</v>
      </c>
      <c r="L162" s="35">
        <f>L161-($Y$11/(E162))*L161*$Y$12</f>
        <v>87.470425443509583</v>
      </c>
      <c r="M162" s="14">
        <f>(-2*C150*$Y$8*$Y$8*$Y$9*$Y$9+2*$Y$10*(SQRT($Y$7)+$Y$10*C150)/$Y$7)</f>
        <v>6.4386780863475783</v>
      </c>
      <c r="O162" s="14">
        <f t="shared" si="6"/>
        <v>509.6555688214587</v>
      </c>
    </row>
    <row r="163" spans="1:15" x14ac:dyDescent="0.25">
      <c r="A163" s="1" t="s">
        <v>47</v>
      </c>
      <c r="B163" s="14">
        <f t="shared" si="0"/>
        <v>57</v>
      </c>
      <c r="C163" s="10">
        <v>79.5</v>
      </c>
      <c r="D163" s="15">
        <f t="shared" si="1"/>
        <v>79.5</v>
      </c>
      <c r="E163" s="15">
        <v>57</v>
      </c>
      <c r="F163" s="17">
        <f>SQRT($Y$4*$Y$4+POWER($Y$5*POWER(0.001*$Y$2*E163,$Y$6),2))</f>
        <v>5.7087330209013087</v>
      </c>
      <c r="G163" s="14">
        <v>0</v>
      </c>
      <c r="H163" s="14">
        <v>0</v>
      </c>
      <c r="I163" s="14">
        <v>0</v>
      </c>
      <c r="J163" s="14">
        <v>0</v>
      </c>
      <c r="K163" s="14">
        <v>0</v>
      </c>
      <c r="L163" s="35">
        <f>L162-($Y$11/(E163))*L162*$Y$12</f>
        <v>87.235636406792793</v>
      </c>
      <c r="M163" s="14">
        <f>(-2*C151*$Y$8*$Y$8*$Y$9*$Y$9+2*$Y$10*(SQRT($Y$7)+$Y$10*C151)/$Y$7)</f>
        <v>6.4799769948289168</v>
      </c>
      <c r="O163" s="14">
        <f t="shared" si="6"/>
        <v>516.15817108889883</v>
      </c>
    </row>
    <row r="164" spans="1:15" x14ac:dyDescent="0.25">
      <c r="A164" s="1" t="s">
        <v>47</v>
      </c>
      <c r="B164" s="14">
        <f t="shared" si="0"/>
        <v>57.5</v>
      </c>
      <c r="C164" s="10">
        <v>80</v>
      </c>
      <c r="D164" s="15">
        <f t="shared" si="1"/>
        <v>80</v>
      </c>
      <c r="E164" s="15">
        <v>57.5</v>
      </c>
      <c r="F164" s="17">
        <f>SQRT($Y$4*$Y$4+POWER($Y$5*POWER(0.001*$Y$2*E164,$Y$6),2))</f>
        <v>5.7372049289745837</v>
      </c>
      <c r="G164" s="14">
        <v>0</v>
      </c>
      <c r="H164" s="14">
        <v>0</v>
      </c>
      <c r="I164" s="14">
        <v>0</v>
      </c>
      <c r="J164" s="14">
        <v>0</v>
      </c>
      <c r="K164" s="14">
        <v>0</v>
      </c>
      <c r="L164" s="35">
        <f>L163-($Y$11/(E164))*L163*$Y$12</f>
        <v>87.003513756875591</v>
      </c>
      <c r="M164" s="14">
        <f>(-2*C152*$Y$8*$Y$8*$Y$9*$Y$9+2*$Y$10*(SQRT($Y$7)+$Y$10*C152)/$Y$7)</f>
        <v>6.5212759033102552</v>
      </c>
      <c r="O164" s="14">
        <f t="shared" si="6"/>
        <v>522.70207226482046</v>
      </c>
    </row>
    <row r="165" spans="1:15" x14ac:dyDescent="0.25">
      <c r="A165" s="1" t="s">
        <v>47</v>
      </c>
      <c r="B165" s="14">
        <f t="shared" si="0"/>
        <v>58</v>
      </c>
      <c r="C165" s="10">
        <v>80.5</v>
      </c>
      <c r="D165" s="15">
        <f t="shared" si="1"/>
        <v>80.5</v>
      </c>
      <c r="E165" s="15">
        <v>58</v>
      </c>
      <c r="F165" s="17">
        <f>SQRT($Y$4*$Y$4+POWER($Y$5*POWER(0.001*$Y$2*E165,$Y$6),2))</f>
        <v>5.765738472460562</v>
      </c>
      <c r="G165" s="14">
        <v>0</v>
      </c>
      <c r="H165" s="14">
        <v>0</v>
      </c>
      <c r="I165" s="14">
        <v>0</v>
      </c>
      <c r="J165" s="14">
        <v>0</v>
      </c>
      <c r="K165" s="14">
        <v>0</v>
      </c>
      <c r="L165" s="35">
        <f>L164-($Y$11/(E165))*L164*$Y$12</f>
        <v>86.774004487827284</v>
      </c>
      <c r="M165" s="14">
        <f>(-2*C153*$Y$8*$Y$8*$Y$9*$Y$9+2*$Y$10*(SQRT($Y$7)+$Y$10*C153)/$Y$7)</f>
        <v>6.5625748117915945</v>
      </c>
      <c r="O165" s="14">
        <f t="shared" si="6"/>
        <v>529.28727234922337</v>
      </c>
    </row>
    <row r="166" spans="1:15" x14ac:dyDescent="0.25">
      <c r="A166" s="1" t="s">
        <v>47</v>
      </c>
      <c r="B166" s="14">
        <f t="shared" si="0"/>
        <v>58.5</v>
      </c>
      <c r="C166" s="10">
        <v>81</v>
      </c>
      <c r="D166" s="15">
        <f t="shared" si="1"/>
        <v>81</v>
      </c>
      <c r="E166" s="15">
        <v>58.5</v>
      </c>
      <c r="F166" s="17">
        <f>SQRT($Y$4*$Y$4+POWER($Y$5*POWER(0.001*$Y$2*E166,$Y$6),2))</f>
        <v>5.7943324274342372</v>
      </c>
      <c r="G166" s="14">
        <v>0</v>
      </c>
      <c r="H166" s="14">
        <v>0</v>
      </c>
      <c r="I166" s="14">
        <v>0</v>
      </c>
      <c r="J166" s="14">
        <v>0</v>
      </c>
      <c r="K166" s="14">
        <v>0</v>
      </c>
      <c r="L166" s="35">
        <f>L165-($Y$11/(E166))*L165*$Y$12</f>
        <v>86.5470570914745</v>
      </c>
      <c r="M166" s="14">
        <f>(-2*C154*$Y$8*$Y$8*$Y$9*$Y$9+2*$Y$10*(SQRT($Y$7)+$Y$10*C154)/$Y$7)</f>
        <v>6.6038737202729338</v>
      </c>
      <c r="O166" s="14">
        <f t="shared" si="6"/>
        <v>535.91377134210768</v>
      </c>
    </row>
    <row r="167" spans="1:15" x14ac:dyDescent="0.25">
      <c r="A167" s="1" t="s">
        <v>47</v>
      </c>
      <c r="B167" s="14">
        <f t="shared" si="0"/>
        <v>59</v>
      </c>
      <c r="C167" s="10">
        <v>81.5</v>
      </c>
      <c r="D167" s="15">
        <f t="shared" si="1"/>
        <v>81.5</v>
      </c>
      <c r="E167" s="15">
        <v>59</v>
      </c>
      <c r="F167" s="17">
        <f>SQRT($Y$4*$Y$4+POWER($Y$5*POWER(0.001*$Y$2*E167,$Y$6),2))</f>
        <v>5.8229855952613576</v>
      </c>
      <c r="G167" s="14">
        <v>0</v>
      </c>
      <c r="H167" s="14">
        <v>0</v>
      </c>
      <c r="I167" s="14">
        <v>0</v>
      </c>
      <c r="J167" s="14">
        <v>0</v>
      </c>
      <c r="K167" s="14">
        <v>0</v>
      </c>
      <c r="L167" s="35">
        <f>L166-($Y$11/(E167))*L166*$Y$12</f>
        <v>86.322621502745761</v>
      </c>
      <c r="M167" s="14">
        <f>(-2*C155*$Y$8*$Y$8*$Y$9*$Y$9+2*$Y$10*(SQRT($Y$7)+$Y$10*C155)/$Y$7)</f>
        <v>6.6451726287542723</v>
      </c>
      <c r="O167" s="14">
        <f t="shared" si="6"/>
        <v>542.58156924347315</v>
      </c>
    </row>
    <row r="168" spans="1:15" x14ac:dyDescent="0.25">
      <c r="A168" s="1" t="s">
        <v>47</v>
      </c>
      <c r="B168" s="14">
        <f t="shared" si="0"/>
        <v>59.5</v>
      </c>
      <c r="C168" s="10">
        <v>82</v>
      </c>
      <c r="D168" s="15">
        <f t="shared" si="1"/>
        <v>82</v>
      </c>
      <c r="E168" s="15">
        <v>59.5</v>
      </c>
      <c r="F168" s="17">
        <f>SQRT($Y$4*$Y$4+POWER($Y$5*POWER(0.001*$Y$2*E168,$Y$6),2))</f>
        <v>5.8516968020448212</v>
      </c>
      <c r="G168" s="14">
        <v>0</v>
      </c>
      <c r="H168" s="14">
        <v>0</v>
      </c>
      <c r="I168" s="14">
        <v>0</v>
      </c>
      <c r="J168" s="14">
        <v>0</v>
      </c>
      <c r="K168" s="14">
        <v>0</v>
      </c>
      <c r="L168" s="35">
        <f>L167-($Y$11/(E168))*L167*$Y$12</f>
        <v>86.10064904745299</v>
      </c>
      <c r="M168" s="14">
        <f>(-2*C156*$Y$8*$Y$8*$Y$9*$Y$9+2*$Y$10*(SQRT($Y$7)+$Y$10*C156)/$Y$7)</f>
        <v>6.6864715372356107</v>
      </c>
      <c r="O168" s="14">
        <f t="shared" si="6"/>
        <v>549.29066605332002</v>
      </c>
    </row>
    <row r="169" spans="1:15" x14ac:dyDescent="0.25">
      <c r="A169" s="1" t="s">
        <v>50</v>
      </c>
      <c r="B169" s="14">
        <f t="shared" si="0"/>
        <v>60</v>
      </c>
      <c r="C169" s="10">
        <v>82.5</v>
      </c>
      <c r="D169" s="15">
        <f t="shared" si="1"/>
        <v>82.5</v>
      </c>
      <c r="E169" s="15">
        <v>60</v>
      </c>
      <c r="F169" s="17">
        <f>SQRT($Y$4*$Y$4+POWER($Y$5*POWER(0.001*$Y$2*E169,$Y$6),2))</f>
        <v>5.8804648980826935</v>
      </c>
      <c r="G169" s="14">
        <v>0</v>
      </c>
      <c r="H169" s="14">
        <v>0</v>
      </c>
      <c r="I169" s="14">
        <v>0</v>
      </c>
      <c r="J169" s="14">
        <v>0</v>
      </c>
      <c r="K169" s="14">
        <v>0</v>
      </c>
      <c r="L169" s="35">
        <f>L168-($Y$11/(E169))*L168*$Y$12</f>
        <v>85.881092392381987</v>
      </c>
      <c r="M169" s="14">
        <f>(-2*C157*$Y$8*$Y$8*$Y$9*$Y$9+2*$Y$10*(SQRT($Y$7)+$Y$10*C157)/$Y$7)</f>
        <v>6.72777044571695</v>
      </c>
      <c r="O169" s="14">
        <f t="shared" si="6"/>
        <v>556.0410617716484</v>
      </c>
    </row>
    <row r="170" spans="1:15" x14ac:dyDescent="0.25">
      <c r="A170" s="1" t="s">
        <v>47</v>
      </c>
      <c r="B170" s="14">
        <f t="shared" si="0"/>
        <v>60.5</v>
      </c>
      <c r="C170" s="10">
        <v>83</v>
      </c>
      <c r="D170" s="15">
        <f t="shared" si="1"/>
        <v>83</v>
      </c>
      <c r="E170" s="15">
        <v>60.5</v>
      </c>
      <c r="F170" s="17">
        <f>SQRT($Y$4*$Y$4+POWER($Y$5*POWER(0.001*$Y$2*E170,$Y$6),2))</f>
        <v>5.9092887573376043</v>
      </c>
      <c r="G170" s="14">
        <v>0</v>
      </c>
      <c r="H170" s="14">
        <v>0</v>
      </c>
      <c r="I170" s="14">
        <v>0</v>
      </c>
      <c r="J170" s="14">
        <v>0</v>
      </c>
      <c r="K170" s="14">
        <v>0</v>
      </c>
      <c r="L170" s="35">
        <f>L169-($Y$11/(E170))*L169*$Y$12</f>
        <v>85.663905497571506</v>
      </c>
      <c r="M170" s="14">
        <f>(-2*C158*$Y$8*$Y$8*$Y$9*$Y$9+2*$Y$10*(SQRT($Y$7)+$Y$10*C158)/$Y$7)</f>
        <v>6.7690693541982885</v>
      </c>
      <c r="O170" s="14">
        <f t="shared" si="6"/>
        <v>562.83275639845795</v>
      </c>
    </row>
    <row r="171" spans="1:15" x14ac:dyDescent="0.25">
      <c r="A171" s="1" t="s">
        <v>47</v>
      </c>
      <c r="B171" s="14">
        <f t="shared" si="0"/>
        <v>61</v>
      </c>
      <c r="C171" s="10">
        <v>83.5</v>
      </c>
      <c r="D171" s="15">
        <f t="shared" si="1"/>
        <v>83.5</v>
      </c>
      <c r="E171" s="15">
        <v>61</v>
      </c>
      <c r="F171" s="17">
        <f>SQRT($Y$4*$Y$4+POWER($Y$5*POWER(0.001*$Y$2*E171,$Y$6),2))</f>
        <v>5.9381672769174534</v>
      </c>
      <c r="G171" s="14">
        <v>0</v>
      </c>
      <c r="H171" s="14">
        <v>0</v>
      </c>
      <c r="I171" s="14">
        <v>0</v>
      </c>
      <c r="J171" s="14">
        <v>0</v>
      </c>
      <c r="K171" s="14">
        <v>0</v>
      </c>
      <c r="L171" s="35">
        <f>L170-($Y$11/(E171))*L170*$Y$12</f>
        <v>85.449043570667754</v>
      </c>
      <c r="M171" s="14">
        <f>(-2*C159*$Y$8*$Y$8*$Y$9*$Y$9+2*$Y$10*(SQRT($Y$7)+$Y$10*C159)/$Y$7)</f>
        <v>6.8103682626796269</v>
      </c>
      <c r="O171" s="14">
        <f t="shared" si="6"/>
        <v>569.66574993374888</v>
      </c>
    </row>
    <row r="172" spans="1:15" x14ac:dyDescent="0.25">
      <c r="A172" s="1" t="s">
        <v>47</v>
      </c>
      <c r="B172" s="14">
        <f t="shared" si="0"/>
        <v>61.5</v>
      </c>
      <c r="C172" s="10">
        <v>84</v>
      </c>
      <c r="D172" s="15">
        <f t="shared" si="1"/>
        <v>84</v>
      </c>
      <c r="E172" s="15">
        <v>61.5</v>
      </c>
      <c r="F172" s="17">
        <f>SQRT($Y$4*$Y$4+POWER($Y$5*POWER(0.001*$Y$2*E172,$Y$6),2))</f>
        <v>5.9670993765671634</v>
      </c>
      <c r="G172" s="14">
        <v>0</v>
      </c>
      <c r="H172" s="14">
        <v>0</v>
      </c>
      <c r="I172" s="14">
        <v>0</v>
      </c>
      <c r="J172" s="14">
        <v>0</v>
      </c>
      <c r="K172" s="14">
        <v>0</v>
      </c>
      <c r="L172" s="35">
        <f>L171-($Y$11/(E172))*L171*$Y$12</f>
        <v>85.236463023248049</v>
      </c>
      <c r="M172" s="14">
        <f>(-2*C160*$Y$8*$Y$8*$Y$9*$Y$9+2*$Y$10*(SQRT($Y$7)+$Y$10*C160)/$Y$7)</f>
        <v>6.8516671711609654</v>
      </c>
      <c r="O172" s="14">
        <f t="shared" si="6"/>
        <v>576.5400423775211</v>
      </c>
    </row>
    <row r="173" spans="1:15" x14ac:dyDescent="0.25">
      <c r="A173" s="1" t="s">
        <v>47</v>
      </c>
      <c r="B173" s="14">
        <f t="shared" si="0"/>
        <v>62</v>
      </c>
      <c r="C173" s="10">
        <v>84.5</v>
      </c>
      <c r="D173" s="15">
        <f t="shared" si="1"/>
        <v>84.5</v>
      </c>
      <c r="E173" s="15">
        <v>62</v>
      </c>
      <c r="F173" s="17">
        <f>SQRT($Y$4*$Y$4+POWER($Y$5*POWER(0.001*$Y$2*E173,$Y$6),2))</f>
        <v>5.9960839981713638</v>
      </c>
      <c r="G173" s="14">
        <v>0</v>
      </c>
      <c r="H173" s="14">
        <v>0</v>
      </c>
      <c r="I173" s="14">
        <v>0</v>
      </c>
      <c r="J173" s="14">
        <v>0</v>
      </c>
      <c r="K173" s="14">
        <v>0</v>
      </c>
      <c r="L173" s="35">
        <f>L172-($Y$11/(E173))*L172*$Y$12</f>
        <v>85.026121429013259</v>
      </c>
      <c r="M173" s="14">
        <f>(-2*C161*$Y$8*$Y$8*$Y$9*$Y$9+2*$Y$10*(SQRT($Y$7)+$Y$10*C161)/$Y$7)</f>
        <v>6.8929660796423047</v>
      </c>
      <c r="O173" s="14">
        <f t="shared" si="6"/>
        <v>583.45563372977472</v>
      </c>
    </row>
    <row r="174" spans="1:15" x14ac:dyDescent="0.25">
      <c r="A174" s="1" t="s">
        <v>47</v>
      </c>
      <c r="B174" s="14">
        <f t="shared" si="0"/>
        <v>62.5</v>
      </c>
      <c r="C174" s="10">
        <v>85</v>
      </c>
      <c r="D174" s="15">
        <f t="shared" si="1"/>
        <v>85</v>
      </c>
      <c r="E174" s="15">
        <v>62.5</v>
      </c>
      <c r="F174" s="17">
        <f>SQRT($Y$4*$Y$4+POWER($Y$5*POWER(0.001*$Y$2*E174,$Y$6),2))</f>
        <v>6.0251201052678116</v>
      </c>
      <c r="G174" s="14">
        <v>0</v>
      </c>
      <c r="H174" s="14">
        <v>0</v>
      </c>
      <c r="I174" s="14">
        <v>0</v>
      </c>
      <c r="J174" s="14">
        <v>0</v>
      </c>
      <c r="K174" s="14">
        <v>0</v>
      </c>
      <c r="L174" s="35">
        <f>L173-($Y$11/(E174))*L173*$Y$12</f>
        <v>84.81797748375503</v>
      </c>
      <c r="M174" s="14">
        <f>(-2*C162*$Y$8*$Y$8*$Y$9*$Y$9+2*$Y$10*(SQRT($Y$7)+$Y$10*C162)/$Y$7)</f>
        <v>6.934264988123644</v>
      </c>
      <c r="O174" s="14">
        <f t="shared" si="6"/>
        <v>590.41252399050973</v>
      </c>
    </row>
    <row r="175" spans="1:15" x14ac:dyDescent="0.25">
      <c r="A175" s="1" t="s">
        <v>47</v>
      </c>
      <c r="B175" s="14">
        <f t="shared" si="0"/>
        <v>63</v>
      </c>
      <c r="C175" s="10">
        <v>85.5</v>
      </c>
      <c r="D175" s="15">
        <f t="shared" si="1"/>
        <v>85.5</v>
      </c>
      <c r="E175" s="15">
        <v>63</v>
      </c>
      <c r="F175" s="17">
        <f>SQRT($Y$4*$Y$4+POWER($Y$5*POWER(0.001*$Y$2*E175,$Y$6),2))</f>
        <v>6.0542066825713627</v>
      </c>
      <c r="G175" s="14">
        <v>0</v>
      </c>
      <c r="H175" s="14">
        <v>0</v>
      </c>
      <c r="I175" s="14">
        <v>0</v>
      </c>
      <c r="J175" s="14">
        <v>0</v>
      </c>
      <c r="K175" s="14">
        <v>0</v>
      </c>
      <c r="L175" s="35">
        <f>L174-($Y$11/(E175))*L174*$Y$12</f>
        <v>84.611990967008765</v>
      </c>
      <c r="M175" s="14">
        <f>(-2*C163*$Y$8*$Y$8*$Y$9*$Y$9+2*$Y$10*(SQRT($Y$7)+$Y$10*C163)/$Y$7)</f>
        <v>6.9755638966049824</v>
      </c>
      <c r="O175" s="14">
        <f t="shared" si="6"/>
        <v>597.41071315972601</v>
      </c>
    </row>
    <row r="176" spans="1:15" x14ac:dyDescent="0.25">
      <c r="A176" s="1" t="s">
        <v>47</v>
      </c>
      <c r="B176" s="14">
        <f t="shared" si="0"/>
        <v>63.5</v>
      </c>
      <c r="C176" s="10">
        <v>86</v>
      </c>
      <c r="D176" s="15">
        <f t="shared" si="1"/>
        <v>86</v>
      </c>
      <c r="E176" s="15">
        <v>63.5</v>
      </c>
      <c r="F176" s="17">
        <f>SQRT($Y$4*$Y$4+POWER($Y$5*POWER(0.001*$Y$2*E176,$Y$6),2))</f>
        <v>6.0833427355083289</v>
      </c>
      <c r="G176" s="14">
        <v>0</v>
      </c>
      <c r="H176" s="14">
        <v>0</v>
      </c>
      <c r="I176" s="14">
        <v>0</v>
      </c>
      <c r="J176" s="14">
        <v>0</v>
      </c>
      <c r="K176" s="14">
        <v>0</v>
      </c>
      <c r="L176" s="35">
        <f>L175-($Y$11/(E176))*L175*$Y$12</f>
        <v>84.408122705308728</v>
      </c>
      <c r="M176" s="14">
        <f>(-2*C164*$Y$8*$Y$8*$Y$9*$Y$9+2*$Y$10*(SQRT($Y$7)+$Y$10*C164)/$Y$7)</f>
        <v>7.0168628050863209</v>
      </c>
      <c r="O176" s="14">
        <f t="shared" si="6"/>
        <v>604.45020123742358</v>
      </c>
    </row>
    <row r="177" spans="1:15" x14ac:dyDescent="0.25">
      <c r="A177" s="1" t="s">
        <v>47</v>
      </c>
      <c r="B177" s="14">
        <f t="shared" si="0"/>
        <v>64</v>
      </c>
      <c r="C177" s="10">
        <v>86.5</v>
      </c>
      <c r="D177" s="15">
        <f t="shared" si="1"/>
        <v>86.5</v>
      </c>
      <c r="E177" s="15">
        <v>64</v>
      </c>
      <c r="F177" s="17">
        <f>SQRT($Y$4*$Y$4+POWER($Y$5*POWER(0.001*$Y$2*E177,$Y$6),2))</f>
        <v>6.1125272897610294</v>
      </c>
      <c r="G177" s="14">
        <v>0</v>
      </c>
      <c r="H177" s="14">
        <v>0</v>
      </c>
      <c r="I177" s="14">
        <v>0</v>
      </c>
      <c r="J177" s="14">
        <v>0</v>
      </c>
      <c r="K177" s="14">
        <v>0</v>
      </c>
      <c r="L177" s="35">
        <f>L176-($Y$11/(E177))*L176*$Y$12</f>
        <v>84.206334536966352</v>
      </c>
      <c r="M177" s="14">
        <f>(-2*C165*$Y$8*$Y$8*$Y$9*$Y$9+2*$Y$10*(SQRT($Y$7)+$Y$10*C165)/$Y$7)</f>
        <v>7.0581617135676602</v>
      </c>
      <c r="O177" s="14">
        <f t="shared" si="6"/>
        <v>611.53098822360266</v>
      </c>
    </row>
    <row r="178" spans="1:15" x14ac:dyDescent="0.25">
      <c r="A178" s="1" t="s">
        <v>47</v>
      </c>
      <c r="B178" s="14">
        <f t="shared" si="0"/>
        <v>64.5</v>
      </c>
      <c r="C178" s="10">
        <v>87</v>
      </c>
      <c r="D178" s="15">
        <f t="shared" si="1"/>
        <v>87</v>
      </c>
      <c r="E178" s="15">
        <v>64.5</v>
      </c>
      <c r="F178" s="17">
        <f>SQRT($Y$4*$Y$4+POWER($Y$5*POWER(0.001*$Y$2*E178,$Y$6),2))</f>
        <v>6.1417593908223695</v>
      </c>
      <c r="G178" s="14">
        <v>0</v>
      </c>
      <c r="H178" s="14">
        <v>0</v>
      </c>
      <c r="I178" s="14">
        <v>0</v>
      </c>
      <c r="J178" s="14">
        <v>0</v>
      </c>
      <c r="K178" s="14">
        <v>0</v>
      </c>
      <c r="L178" s="35">
        <f>L177-($Y$11/(E178))*L177*$Y$12</f>
        <v>84.00658927829727</v>
      </c>
      <c r="M178" s="14">
        <f>(-2*C166*$Y$8*$Y$8*$Y$9*$Y$9+2*$Y$10*(SQRT($Y$7)+$Y$10*C166)/$Y$7)</f>
        <v>7.0994606220489986</v>
      </c>
      <c r="O178" s="14">
        <f t="shared" si="6"/>
        <v>618.65307411826291</v>
      </c>
    </row>
    <row r="179" spans="1:15" x14ac:dyDescent="0.25">
      <c r="A179" s="1" t="s">
        <v>47</v>
      </c>
      <c r="B179" s="14">
        <f t="shared" si="0"/>
        <v>65</v>
      </c>
      <c r="C179" s="10">
        <v>87.5</v>
      </c>
      <c r="D179" s="15">
        <f t="shared" si="1"/>
        <v>87.5</v>
      </c>
      <c r="E179" s="15">
        <v>65</v>
      </c>
      <c r="F179" s="17">
        <f>SQRT($Y$4*$Y$4+POWER($Y$5*POWER(0.001*$Y$2*E179,$Y$6),2))</f>
        <v>6.1710381035602335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35">
        <f>L178-($Y$11/(E179))*L178*$Y$12</f>
        <v>83.808850691226823</v>
      </c>
      <c r="M179" s="14">
        <f>(-2*C167*$Y$8*$Y$8*$Y$9*$Y$9+2*$Y$10*(SQRT($Y$7)+$Y$10*C167)/$Y$7)</f>
        <v>7.1407595305303371</v>
      </c>
      <c r="O179" s="14">
        <f t="shared" si="6"/>
        <v>625.81645892140455</v>
      </c>
    </row>
    <row r="180" spans="1:15" x14ac:dyDescent="0.25">
      <c r="A180" s="1" t="s">
        <v>47</v>
      </c>
      <c r="B180" s="14">
        <f t="shared" si="0"/>
        <v>65.5</v>
      </c>
      <c r="C180" s="10">
        <v>88</v>
      </c>
      <c r="D180" s="15">
        <f t="shared" si="1"/>
        <v>88</v>
      </c>
      <c r="E180" s="15">
        <v>65.5</v>
      </c>
      <c r="F180" s="17">
        <f>SQRT($Y$4*$Y$4+POWER($Y$5*POWER(0.001*$Y$2*E180,$Y$6),2))</f>
        <v>6.2003625117915524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35">
        <f>L179-($Y$11/(E180))*L179*$Y$12</f>
        <v>83.613083452207619</v>
      </c>
      <c r="M180" s="14">
        <f>(-2*C168*$Y$8*$Y$8*$Y$9*$Y$9+2*$Y$10*(SQRT($Y$7)+$Y$10*C168)/$Y$7)</f>
        <v>7.1820584390116755</v>
      </c>
      <c r="O180" s="14">
        <f t="shared" si="6"/>
        <v>633.02114263302747</v>
      </c>
    </row>
    <row r="181" spans="1:15" x14ac:dyDescent="0.25">
      <c r="A181" s="1" t="s">
        <v>47</v>
      </c>
      <c r="B181" s="14">
        <f t="shared" si="0"/>
        <v>66</v>
      </c>
      <c r="C181" s="10">
        <v>88.5</v>
      </c>
      <c r="D181" s="15">
        <f t="shared" si="1"/>
        <v>88.5</v>
      </c>
      <c r="E181" s="15">
        <v>66</v>
      </c>
      <c r="F181" s="17">
        <f>SQRT($Y$4*$Y$4+POWER($Y$5*POWER(0.001*$Y$2*E181,$Y$6),2))</f>
        <v>6.2297317178658407</v>
      </c>
      <c r="G181" s="14">
        <v>0</v>
      </c>
      <c r="H181" s="14">
        <v>0</v>
      </c>
      <c r="I181" s="14">
        <v>0</v>
      </c>
      <c r="J181" s="14">
        <v>0</v>
      </c>
      <c r="K181" s="14">
        <v>0</v>
      </c>
      <c r="L181" s="35">
        <f>L180-($Y$11/(E181))*L180*$Y$12</f>
        <v>83.419253122386593</v>
      </c>
      <c r="M181" s="14">
        <f>(-2*C169*$Y$8*$Y$8*$Y$9*$Y$9+2*$Y$10*(SQRT($Y$7)+$Y$10*C169)/$Y$7)</f>
        <v>7.2233573474930139</v>
      </c>
      <c r="O181" s="14">
        <f t="shared" si="6"/>
        <v>640.26712525313178</v>
      </c>
    </row>
    <row r="182" spans="1:15" x14ac:dyDescent="0.25">
      <c r="A182" s="1" t="s">
        <v>47</v>
      </c>
      <c r="B182" s="14">
        <f t="shared" si="0"/>
        <v>66.5</v>
      </c>
      <c r="C182" s="10">
        <v>89</v>
      </c>
      <c r="D182" s="15">
        <f t="shared" si="1"/>
        <v>89</v>
      </c>
      <c r="E182" s="15">
        <v>66.5</v>
      </c>
      <c r="F182" s="17">
        <f>SQRT($Y$4*$Y$4+POWER($Y$5*POWER(0.001*$Y$2*E182,$Y$6),2))</f>
        <v>6.2591448422580251</v>
      </c>
      <c r="G182" s="14">
        <v>0</v>
      </c>
      <c r="H182" s="14">
        <v>0</v>
      </c>
      <c r="I182" s="14">
        <v>0</v>
      </c>
      <c r="J182" s="14">
        <v>0</v>
      </c>
      <c r="K182" s="14">
        <v>0</v>
      </c>
      <c r="L182" s="35">
        <f>L181-($Y$11/(E182))*L181*$Y$12</f>
        <v>83.227326118962154</v>
      </c>
      <c r="M182" s="14">
        <f>(-2*C170*$Y$8*$Y$8*$Y$9*$Y$9+2*$Y$10*(SQRT($Y$7)+$Y$10*C170)/$Y$7)</f>
        <v>7.2646562559743533</v>
      </c>
      <c r="O182" s="14">
        <f t="shared" si="6"/>
        <v>647.55440678171749</v>
      </c>
    </row>
    <row r="183" spans="1:15" x14ac:dyDescent="0.25">
      <c r="A183" s="1" t="s">
        <v>47</v>
      </c>
      <c r="B183" s="14">
        <f t="shared" si="0"/>
        <v>67</v>
      </c>
      <c r="C183" s="10">
        <v>89.5</v>
      </c>
      <c r="D183" s="15">
        <f t="shared" si="1"/>
        <v>89.5</v>
      </c>
      <c r="E183" s="15">
        <v>67</v>
      </c>
      <c r="F183" s="17">
        <f>SQRT($Y$4*$Y$4+POWER($Y$5*POWER(0.001*$Y$2*E183,$Y$6),2))</f>
        <v>6.2886010231703766</v>
      </c>
      <c r="G183" s="14">
        <v>0</v>
      </c>
      <c r="H183" s="14">
        <v>0</v>
      </c>
      <c r="I183" s="14">
        <v>0</v>
      </c>
      <c r="J183" s="14">
        <v>0</v>
      </c>
      <c r="K183" s="14">
        <v>0</v>
      </c>
      <c r="L183" s="35">
        <f>L182-($Y$11/(E183))*L182*$Y$12</f>
        <v>83.037269687675575</v>
      </c>
      <c r="M183" s="14">
        <f>(-2*C171*$Y$8*$Y$8*$Y$9*$Y$9+2*$Y$10*(SQRT($Y$7)+$Y$10*C171)/$Y$7)</f>
        <v>7.3059551644556926</v>
      </c>
      <c r="O183" s="14">
        <f t="shared" si="6"/>
        <v>654.88298721878448</v>
      </c>
    </row>
    <row r="184" spans="1:15" x14ac:dyDescent="0.25">
      <c r="A184" s="1" t="s">
        <v>47</v>
      </c>
      <c r="B184" s="14">
        <f t="shared" si="0"/>
        <v>67.5</v>
      </c>
      <c r="C184" s="10">
        <v>90</v>
      </c>
      <c r="D184" s="15">
        <f t="shared" si="1"/>
        <v>90</v>
      </c>
      <c r="E184" s="15">
        <v>67.5</v>
      </c>
      <c r="F184" s="17">
        <f>SQRT($Y$4*$Y$4+POWER($Y$5*POWER(0.001*$Y$2*E184,$Y$6),2))</f>
        <v>6.3180994161433999</v>
      </c>
      <c r="G184" s="14">
        <v>0</v>
      </c>
      <c r="H184" s="14">
        <v>0</v>
      </c>
      <c r="I184" s="14">
        <v>0</v>
      </c>
      <c r="J184" s="14">
        <v>0</v>
      </c>
      <c r="K184" s="14">
        <v>0</v>
      </c>
      <c r="L184" s="35">
        <f>L183-($Y$11/(E184))*L183*$Y$12</f>
        <v>82.849051876383513</v>
      </c>
      <c r="M184" s="14">
        <f>(-2*C172*$Y$8*$Y$8*$Y$9*$Y$9+2*$Y$10*(SQRT($Y$7)+$Y$10*C172)/$Y$7)</f>
        <v>7.347254072937031</v>
      </c>
      <c r="O184" s="14">
        <f t="shared" si="6"/>
        <v>662.25286656433275</v>
      </c>
    </row>
    <row r="185" spans="1:15" x14ac:dyDescent="0.25">
      <c r="A185" s="1" t="s">
        <v>47</v>
      </c>
      <c r="B185" s="14">
        <f t="shared" si="0"/>
        <v>68</v>
      </c>
      <c r="C185" s="10">
        <v>90.5</v>
      </c>
      <c r="D185" s="15">
        <f t="shared" si="1"/>
        <v>90.5</v>
      </c>
      <c r="E185" s="15">
        <v>68</v>
      </c>
      <c r="F185" s="17">
        <f>SQRT($Y$4*$Y$4+POWER($Y$5*POWER(0.001*$Y$2*E185,$Y$6),2))</f>
        <v>6.3476391936754553</v>
      </c>
      <c r="G185" s="14">
        <v>0</v>
      </c>
      <c r="H185" s="14">
        <v>0</v>
      </c>
      <c r="I185" s="14">
        <v>0</v>
      </c>
      <c r="J185" s="14">
        <v>0</v>
      </c>
      <c r="K185" s="14">
        <v>0</v>
      </c>
      <c r="L185" s="35">
        <f>L184-($Y$11/(E185))*L184*$Y$12</f>
        <v>82.662641509661654</v>
      </c>
      <c r="M185" s="14">
        <f>(-2*C173*$Y$8*$Y$8*$Y$9*$Y$9+2*$Y$10*(SQRT($Y$7)+$Y$10*C173)/$Y$7)</f>
        <v>7.3885529814183695</v>
      </c>
      <c r="O185" s="14">
        <f t="shared" si="6"/>
        <v>669.66404481836241</v>
      </c>
    </row>
    <row r="186" spans="1:15" x14ac:dyDescent="0.25">
      <c r="A186" s="1" t="s">
        <v>47</v>
      </c>
      <c r="B186" s="14">
        <f t="shared" si="0"/>
        <v>68.5</v>
      </c>
      <c r="C186" s="10">
        <v>91</v>
      </c>
      <c r="D186" s="15">
        <f t="shared" si="1"/>
        <v>91</v>
      </c>
      <c r="E186" s="15">
        <v>68.5</v>
      </c>
      <c r="F186" s="17">
        <f>SQRT($Y$4*$Y$4+POWER($Y$5*POWER(0.001*$Y$2*E186,$Y$6),2))</f>
        <v>6.3772195448509779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  <c r="L186" s="35">
        <f>L185-($Y$11/(E186))*L185*$Y$12</f>
        <v>82.478008164391895</v>
      </c>
      <c r="M186" s="14">
        <f>(-2*C174*$Y$8*$Y$8*$Y$9*$Y$9+2*$Y$10*(SQRT($Y$7)+$Y$10*C174)/$Y$7)</f>
        <v>7.4298518898997079</v>
      </c>
      <c r="O186" s="14">
        <f t="shared" si="6"/>
        <v>677.11652198087347</v>
      </c>
    </row>
    <row r="187" spans="1:15" x14ac:dyDescent="0.25">
      <c r="A187" s="1" t="s">
        <v>47</v>
      </c>
      <c r="B187" s="14">
        <f t="shared" si="0"/>
        <v>69</v>
      </c>
      <c r="C187" s="10">
        <v>91.5</v>
      </c>
      <c r="D187" s="15">
        <f t="shared" si="1"/>
        <v>91.5</v>
      </c>
      <c r="E187" s="15">
        <v>69</v>
      </c>
      <c r="F187" s="17">
        <f>SQRT($Y$4*$Y$4+POWER($Y$5*POWER(0.001*$Y$2*E187,$Y$6),2))</f>
        <v>6.406839674977105</v>
      </c>
      <c r="G187" s="14">
        <v>0</v>
      </c>
      <c r="H187" s="14">
        <v>0</v>
      </c>
      <c r="I187" s="14">
        <v>0</v>
      </c>
      <c r="J187" s="14">
        <v>0</v>
      </c>
      <c r="K187" s="14">
        <v>0</v>
      </c>
      <c r="L187" s="35">
        <f>L186-($Y$11/(E187))*L186*$Y$12</f>
        <v>82.29512214628825</v>
      </c>
      <c r="M187" s="14">
        <f>(-2*C175*$Y$8*$Y$8*$Y$9*$Y$9+2*$Y$10*(SQRT($Y$7)+$Y$10*C175)/$Y$7)</f>
        <v>7.4711507983810472</v>
      </c>
      <c r="O187" s="14">
        <f t="shared" si="6"/>
        <v>684.61029805186581</v>
      </c>
    </row>
    <row r="188" spans="1:15" x14ac:dyDescent="0.25">
      <c r="A188" s="1" t="s">
        <v>47</v>
      </c>
      <c r="B188" s="14">
        <f t="shared" si="0"/>
        <v>69.5</v>
      </c>
      <c r="C188" s="10">
        <v>92</v>
      </c>
      <c r="D188" s="15">
        <f t="shared" si="1"/>
        <v>92</v>
      </c>
      <c r="E188" s="15">
        <v>69.5</v>
      </c>
      <c r="F188" s="17">
        <f>SQRT($Y$4*$Y$4+POWER($Y$5*POWER(0.001*$Y$2*E188,$Y$6),2))</f>
        <v>6.4364988052285161</v>
      </c>
      <c r="G188" s="14">
        <v>0</v>
      </c>
      <c r="H188" s="14">
        <v>0</v>
      </c>
      <c r="I188" s="14">
        <v>0</v>
      </c>
      <c r="J188" s="14">
        <v>0</v>
      </c>
      <c r="K188" s="14">
        <v>0</v>
      </c>
      <c r="L188" s="35">
        <f>L187-($Y$11/(E188))*L187*$Y$12</f>
        <v>82.11395446731872</v>
      </c>
      <c r="M188" s="14">
        <f>(-2*C176*$Y$8*$Y$8*$Y$9*$Y$9+2*$Y$10*(SQRT($Y$7)+$Y$10*C176)/$Y$7)</f>
        <v>7.5124497068623857</v>
      </c>
      <c r="O188" s="14">
        <f t="shared" si="6"/>
        <v>692.14537303133943</v>
      </c>
    </row>
    <row r="189" spans="1:15" x14ac:dyDescent="0.25">
      <c r="A189" s="1" t="s">
        <v>47</v>
      </c>
      <c r="B189" s="14">
        <f t="shared" si="0"/>
        <v>70</v>
      </c>
      <c r="C189" s="10">
        <v>92.5</v>
      </c>
      <c r="D189" s="15">
        <f t="shared" si="1"/>
        <v>92.5</v>
      </c>
      <c r="E189" s="15">
        <v>70</v>
      </c>
      <c r="F189" s="17">
        <f>SQRT($Y$4*$Y$4+POWER($Y$5*POWER(0.001*$Y$2*E189,$Y$6),2))</f>
        <v>6.4661961723003678</v>
      </c>
      <c r="G189" s="14">
        <v>0</v>
      </c>
      <c r="H189" s="14">
        <v>0</v>
      </c>
      <c r="I189" s="14">
        <v>0</v>
      </c>
      <c r="J189" s="14">
        <v>0</v>
      </c>
      <c r="K189" s="14">
        <v>0</v>
      </c>
      <c r="L189" s="35">
        <f>L188-($Y$11/(E189))*L188*$Y$12</f>
        <v>81.934476823983005</v>
      </c>
      <c r="M189" s="14">
        <f>(-2*C177*$Y$8*$Y$8*$Y$9*$Y$9+2*$Y$10*(SQRT($Y$7)+$Y$10*C177)/$Y$7)</f>
        <v>7.5537486153437241</v>
      </c>
      <c r="O189" s="14">
        <f t="shared" si="6"/>
        <v>699.72174691929445</v>
      </c>
    </row>
    <row r="190" spans="1:15" x14ac:dyDescent="0.25">
      <c r="A190" s="1" t="s">
        <v>47</v>
      </c>
      <c r="B190" s="14">
        <f t="shared" si="0"/>
        <v>70.5</v>
      </c>
      <c r="C190" s="10">
        <v>93</v>
      </c>
      <c r="D190" s="15">
        <f t="shared" si="1"/>
        <v>93</v>
      </c>
      <c r="E190" s="15">
        <v>70.5</v>
      </c>
      <c r="F190" s="17">
        <f>SQRT($Y$4*$Y$4+POWER($Y$5*POWER(0.001*$Y$2*E190,$Y$6),2))</f>
        <v>6.4959310280690943</v>
      </c>
      <c r="G190" s="14">
        <v>0</v>
      </c>
      <c r="H190" s="14">
        <v>0</v>
      </c>
      <c r="I190" s="14">
        <v>0</v>
      </c>
      <c r="J190" s="14">
        <v>0</v>
      </c>
      <c r="K190" s="14">
        <v>0</v>
      </c>
      <c r="L190" s="35">
        <f>L189-($Y$11/(E190))*L189*$Y$12</f>
        <v>81.756661576407552</v>
      </c>
      <c r="M190" s="14">
        <f>(-2*C178*$Y$8*$Y$8*$Y$9*$Y$9+2*$Y$10*(SQRT($Y$7)+$Y$10*C178)/$Y$7)</f>
        <v>7.5950475238250625</v>
      </c>
      <c r="O190" s="14">
        <f t="shared" si="6"/>
        <v>707.33941971573086</v>
      </c>
    </row>
    <row r="191" spans="1:15" x14ac:dyDescent="0.25">
      <c r="A191" s="1" t="s">
        <v>47</v>
      </c>
      <c r="B191" s="14">
        <f t="shared" si="0"/>
        <v>71</v>
      </c>
      <c r="C191" s="10">
        <v>93.5</v>
      </c>
      <c r="D191" s="15">
        <f t="shared" si="1"/>
        <v>93.5</v>
      </c>
      <c r="E191" s="15">
        <v>71</v>
      </c>
      <c r="F191" s="17">
        <f>SQRT($Y$4*$Y$4+POWER($Y$5*POWER(0.001*$Y$2*E191,$Y$6),2))</f>
        <v>6.5257026392609507</v>
      </c>
      <c r="G191" s="14">
        <v>0</v>
      </c>
      <c r="H191" s="14">
        <v>0</v>
      </c>
      <c r="I191" s="14">
        <v>0</v>
      </c>
      <c r="J191" s="14">
        <v>0</v>
      </c>
      <c r="K191" s="14">
        <v>0</v>
      </c>
      <c r="L191" s="35">
        <f>L190-($Y$11/(E191))*L190*$Y$12</f>
        <v>81.58048172822177</v>
      </c>
      <c r="M191" s="14">
        <f>(-2*C179*$Y$8*$Y$8*$Y$9*$Y$9+2*$Y$10*(SQRT($Y$7)+$Y$10*C179)/$Y$7)</f>
        <v>7.6363464323064028</v>
      </c>
      <c r="O191" s="14">
        <f t="shared" si="6"/>
        <v>714.99839142064866</v>
      </c>
    </row>
    <row r="192" spans="1:15" x14ac:dyDescent="0.25">
      <c r="A192" s="1" t="s">
        <v>47</v>
      </c>
      <c r="B192" s="14">
        <f t="shared" si="0"/>
        <v>71.5</v>
      </c>
      <c r="C192" s="10">
        <v>94</v>
      </c>
      <c r="D192" s="15">
        <f t="shared" si="1"/>
        <v>94</v>
      </c>
      <c r="E192" s="15">
        <v>71.5</v>
      </c>
      <c r="F192" s="17">
        <f>SQRT($Y$4*$Y$4+POWER($Y$5*POWER(0.001*$Y$2*E192,$Y$6),2))</f>
        <v>6.5555102871281177</v>
      </c>
      <c r="G192" s="14">
        <v>0</v>
      </c>
      <c r="H192" s="14">
        <v>0</v>
      </c>
      <c r="I192" s="14">
        <v>0</v>
      </c>
      <c r="J192" s="14">
        <v>0</v>
      </c>
      <c r="K192" s="14">
        <v>0</v>
      </c>
      <c r="L192" s="35">
        <f>L191-($Y$11/(E192))*L191*$Y$12</f>
        <v>81.405910907180953</v>
      </c>
      <c r="M192" s="14">
        <f>(-2*C180*$Y$8*$Y$8*$Y$9*$Y$9+2*$Y$10*(SQRT($Y$7)+$Y$10*C180)/$Y$7)</f>
        <v>7.6776453407877412</v>
      </c>
      <c r="O192" s="14">
        <f t="shared" si="6"/>
        <v>722.69866203404763</v>
      </c>
    </row>
    <row r="193" spans="1:15" x14ac:dyDescent="0.25">
      <c r="A193" s="1" t="s">
        <v>47</v>
      </c>
      <c r="B193" s="14">
        <f t="shared" si="0"/>
        <v>72</v>
      </c>
      <c r="C193" s="10">
        <v>94.5</v>
      </c>
      <c r="D193" s="15">
        <f t="shared" si="1"/>
        <v>94.5</v>
      </c>
      <c r="E193" s="15">
        <v>72</v>
      </c>
      <c r="F193" s="17">
        <f>SQRT($Y$4*$Y$4+POWER($Y$5*POWER(0.001*$Y$2*E193,$Y$6),2))</f>
        <v>6.5853532671321888</v>
      </c>
      <c r="G193" s="14">
        <v>0</v>
      </c>
      <c r="H193" s="14">
        <v>0</v>
      </c>
      <c r="I193" s="14">
        <v>0</v>
      </c>
      <c r="J193" s="14">
        <v>0</v>
      </c>
      <c r="K193" s="14">
        <v>0</v>
      </c>
      <c r="L193" s="35">
        <f>L192-($Y$11/(E193))*L192*$Y$12</f>
        <v>81.232923346503199</v>
      </c>
      <c r="M193" s="14">
        <f>(-2*C181*$Y$8*$Y$8*$Y$9*$Y$9+2*$Y$10*(SQRT($Y$7)+$Y$10*C181)/$Y$7)</f>
        <v>7.7189442492690796</v>
      </c>
      <c r="O193" s="14">
        <f t="shared" si="6"/>
        <v>730.44023155592799</v>
      </c>
    </row>
    <row r="194" spans="1:15" x14ac:dyDescent="0.25">
      <c r="A194" s="1" t="s">
        <v>47</v>
      </c>
      <c r="B194" s="14">
        <f t="shared" si="0"/>
        <v>72.5</v>
      </c>
      <c r="C194" s="10">
        <v>95</v>
      </c>
      <c r="D194" s="15">
        <f t="shared" si="1"/>
        <v>95</v>
      </c>
      <c r="E194" s="15">
        <v>72.5</v>
      </c>
      <c r="F194" s="17">
        <f>SQRT($Y$4*$Y$4+POWER($Y$5*POWER(0.001*$Y$2*E194,$Y$6),2))</f>
        <v>6.6152308886349234</v>
      </c>
      <c r="G194" s="14">
        <v>0</v>
      </c>
      <c r="H194" s="14">
        <v>0</v>
      </c>
      <c r="I194" s="14">
        <v>0</v>
      </c>
      <c r="J194" s="14">
        <v>0</v>
      </c>
      <c r="K194" s="14">
        <v>0</v>
      </c>
      <c r="L194" s="35">
        <f>L193-($Y$11/(E194))*L193*$Y$12</f>
        <v>81.061493866889194</v>
      </c>
      <c r="M194" s="14">
        <f>(-2*C182*$Y$8*$Y$8*$Y$9*$Y$9+2*$Y$10*(SQRT($Y$7)+$Y$10*C182)/$Y$7)</f>
        <v>7.7602431577504181</v>
      </c>
      <c r="O194" s="14">
        <f t="shared" si="6"/>
        <v>738.22309998628975</v>
      </c>
    </row>
    <row r="195" spans="1:15" x14ac:dyDescent="0.25">
      <c r="A195" s="1" t="s">
        <v>47</v>
      </c>
      <c r="B195" s="14">
        <f t="shared" si="0"/>
        <v>73</v>
      </c>
      <c r="C195" s="10">
        <v>95.5</v>
      </c>
      <c r="D195" s="15">
        <f t="shared" si="1"/>
        <v>95.5</v>
      </c>
      <c r="E195" s="15">
        <v>73</v>
      </c>
      <c r="F195" s="17">
        <f>SQRT($Y$4*$Y$4+POWER($Y$5*POWER(0.001*$Y$2*E195,$Y$6),2))</f>
        <v>6.6451424745960672</v>
      </c>
      <c r="G195" s="14">
        <v>0</v>
      </c>
      <c r="H195" s="14">
        <v>0</v>
      </c>
      <c r="I195" s="14">
        <v>0</v>
      </c>
      <c r="J195" s="14">
        <v>0</v>
      </c>
      <c r="K195" s="14">
        <v>0</v>
      </c>
      <c r="L195" s="35">
        <f>L194-($Y$11/(E195))*L194*$Y$12</f>
        <v>80.891597859195571</v>
      </c>
      <c r="M195" s="14">
        <f>(-2*C183*$Y$8*$Y$8*$Y$9*$Y$9+2*$Y$10*(SQRT($Y$7)+$Y$10*C183)/$Y$7)</f>
        <v>7.8015420662317565</v>
      </c>
      <c r="O195" s="14">
        <f t="shared" si="6"/>
        <v>746.04726732513279</v>
      </c>
    </row>
    <row r="196" spans="1:15" x14ac:dyDescent="0.25">
      <c r="A196" s="1" t="s">
        <v>47</v>
      </c>
      <c r="B196" s="14">
        <f t="shared" si="0"/>
        <v>73.5</v>
      </c>
      <c r="C196" s="10">
        <v>96</v>
      </c>
      <c r="D196" s="15">
        <f t="shared" si="1"/>
        <v>96</v>
      </c>
      <c r="E196" s="15">
        <v>73.5</v>
      </c>
      <c r="F196" s="17">
        <f>SQRT($Y$4*$Y$4+POWER($Y$5*POWER(0.001*$Y$2*E196,$Y$6),2))</f>
        <v>6.6750873612780843</v>
      </c>
      <c r="G196" s="14">
        <v>0</v>
      </c>
      <c r="H196" s="14">
        <v>0</v>
      </c>
      <c r="I196" s="14">
        <v>0</v>
      </c>
      <c r="J196" s="14">
        <v>0</v>
      </c>
      <c r="K196" s="14">
        <v>0</v>
      </c>
      <c r="L196" s="35">
        <f>L195-($Y$11/(E196))*L195*$Y$12</f>
        <v>80.723211267733575</v>
      </c>
      <c r="M196" s="14">
        <f>(-2*C184*$Y$8*$Y$8*$Y$9*$Y$9+2*$Y$10*(SQRT($Y$7)+$Y$10*C184)/$Y$7)</f>
        <v>7.8428409747130958</v>
      </c>
      <c r="O196" s="14">
        <f t="shared" si="6"/>
        <v>753.91273357245723</v>
      </c>
    </row>
    <row r="197" spans="1:15" x14ac:dyDescent="0.25">
      <c r="A197" s="1" t="s">
        <v>47</v>
      </c>
      <c r="B197" s="14">
        <f t="shared" si="0"/>
        <v>74</v>
      </c>
      <c r="C197" s="10">
        <v>96.5</v>
      </c>
      <c r="D197" s="15">
        <f t="shared" si="1"/>
        <v>96.5</v>
      </c>
      <c r="E197" s="15">
        <v>74</v>
      </c>
      <c r="F197" s="17">
        <f>SQRT($Y$4*$Y$4+POWER($Y$5*POWER(0.001*$Y$2*E197,$Y$6),2))</f>
        <v>6.7050648979576897</v>
      </c>
      <c r="G197" s="14">
        <v>0</v>
      </c>
      <c r="H197" s="14">
        <v>0</v>
      </c>
      <c r="I197" s="14">
        <v>0</v>
      </c>
      <c r="J197" s="14">
        <v>0</v>
      </c>
      <c r="K197" s="14">
        <v>0</v>
      </c>
      <c r="L197" s="35">
        <f>L196-($Y$11/(E197))*L196*$Y$12</f>
        <v>80.556310574166503</v>
      </c>
      <c r="M197" s="14">
        <f>(-2*C185*$Y$8*$Y$8*$Y$9*$Y$9+2*$Y$10*(SQRT($Y$7)+$Y$10*C185)/$Y$7)</f>
        <v>7.8841398831944343</v>
      </c>
      <c r="O197" s="14">
        <f>1+M197*C197</f>
        <v>761.81949872826294</v>
      </c>
    </row>
    <row r="198" spans="1:15" x14ac:dyDescent="0.25">
      <c r="A198" s="1" t="s">
        <v>47</v>
      </c>
      <c r="B198" s="14">
        <f t="shared" si="0"/>
        <v>74.5</v>
      </c>
      <c r="C198" s="10">
        <v>97</v>
      </c>
      <c r="D198" s="15">
        <f t="shared" si="1"/>
        <v>97</v>
      </c>
      <c r="E198" s="15">
        <v>74.5</v>
      </c>
      <c r="F198" s="17">
        <f>SQRT($Y$4*$Y$4+POWER($Y$5*POWER(0.001*$Y$2*E198,$Y$6),2))</f>
        <v>6.7350744466439849</v>
      </c>
      <c r="G198" s="14">
        <v>0</v>
      </c>
      <c r="H198" s="14">
        <v>0</v>
      </c>
      <c r="I198" s="14">
        <v>0</v>
      </c>
      <c r="J198" s="14">
        <v>0</v>
      </c>
      <c r="K198" s="14">
        <v>0</v>
      </c>
      <c r="L198" s="35">
        <f>L197-($Y$11/(E198))*L197*$Y$12</f>
        <v>80.390872781980633</v>
      </c>
      <c r="M198" s="14">
        <f>(-2*C186*$Y$8*$Y$8*$Y$9*$Y$9+2*$Y$10*(SQRT($Y$7)+$Y$10*C186)/$Y$7)</f>
        <v>7.9254387916757736</v>
      </c>
      <c r="O198" s="14">
        <f>1+M198*C198</f>
        <v>769.76756279255005</v>
      </c>
    </row>
    <row r="199" spans="1:15" x14ac:dyDescent="0.25">
      <c r="A199" s="1" t="s">
        <v>47</v>
      </c>
      <c r="B199" s="14">
        <f t="shared" si="0"/>
        <v>75</v>
      </c>
      <c r="C199" s="10">
        <v>97.5</v>
      </c>
      <c r="D199" s="15">
        <f t="shared" si="1"/>
        <v>97.5</v>
      </c>
      <c r="E199" s="15">
        <v>75</v>
      </c>
      <c r="F199" s="17">
        <f>SQRT($Y$4*$Y$4+POWER($Y$5*POWER(0.001*$Y$2*E199,$Y$6),2))</f>
        <v>6.7651153818030734</v>
      </c>
      <c r="G199" s="14">
        <v>0</v>
      </c>
      <c r="H199" s="14">
        <v>0</v>
      </c>
      <c r="I199" s="14">
        <v>0</v>
      </c>
      <c r="J199" s="14">
        <v>0</v>
      </c>
      <c r="K199" s="14">
        <v>0</v>
      </c>
      <c r="L199" s="35">
        <f>L198-($Y$11/(E199))*L198*$Y$12</f>
        <v>80.226875401505396</v>
      </c>
      <c r="M199" s="14">
        <f>(-2*C187*$Y$8*$Y$8*$Y$9*$Y$9+2*$Y$10*(SQRT($Y$7)+$Y$10*C187)/$Y$7)</f>
        <v>7.9667377001571111</v>
      </c>
      <c r="O199" s="14">
        <f>1+M199*C199</f>
        <v>777.75692576531833</v>
      </c>
    </row>
    <row r="200" spans="1:15" x14ac:dyDescent="0.25">
      <c r="A200" s="1" t="s">
        <v>47</v>
      </c>
      <c r="B200" s="14">
        <f t="shared" si="0"/>
        <v>75.5</v>
      </c>
      <c r="C200" s="10">
        <v>98</v>
      </c>
      <c r="D200" s="15">
        <f t="shared" si="1"/>
        <v>98</v>
      </c>
      <c r="E200" s="15">
        <v>75.5</v>
      </c>
      <c r="F200" s="17">
        <f>SQRT($Y$4*$Y$4+POWER($Y$5*POWER(0.001*$Y$2*E200,$Y$6),2))</f>
        <v>6.7951870900890032</v>
      </c>
      <c r="G200" s="14">
        <v>0</v>
      </c>
      <c r="H200" s="14">
        <v>0</v>
      </c>
      <c r="I200" s="14">
        <v>0</v>
      </c>
      <c r="J200" s="14">
        <v>0</v>
      </c>
      <c r="K200" s="14">
        <v>0</v>
      </c>
      <c r="L200" s="35">
        <f>L199-($Y$11/(E200))*L199*$Y$12</f>
        <v>80.064296435459966</v>
      </c>
      <c r="M200" s="14">
        <f>(-2*C188*$Y$8*$Y$8*$Y$9*$Y$9+2*$Y$10*(SQRT($Y$7)+$Y$10*C188)/$Y$7)</f>
        <v>8.0080366086384505</v>
      </c>
      <c r="O200" s="14">
        <f>1+M200*C200</f>
        <v>785.78758764656811</v>
      </c>
    </row>
    <row r="201" spans="1:15" x14ac:dyDescent="0.25">
      <c r="A201" s="1" t="s">
        <v>47</v>
      </c>
      <c r="B201" s="14">
        <f t="shared" si="0"/>
        <v>76</v>
      </c>
      <c r="C201" s="10">
        <v>98.5</v>
      </c>
      <c r="D201" s="15">
        <f t="shared" si="1"/>
        <v>98.5</v>
      </c>
      <c r="E201" s="15">
        <v>76</v>
      </c>
      <c r="F201" s="17">
        <f>SQRT($Y$4*$Y$4+POWER($Y$5*POWER(0.001*$Y$2*E201,$Y$6),2))</f>
        <v>6.8252889700808987</v>
      </c>
      <c r="G201" s="14">
        <v>0</v>
      </c>
      <c r="H201" s="14">
        <v>0</v>
      </c>
      <c r="I201" s="14">
        <v>0</v>
      </c>
      <c r="J201" s="14">
        <v>0</v>
      </c>
      <c r="K201" s="14">
        <v>0</v>
      </c>
      <c r="L201" s="35">
        <f>L200-($Y$11/(E201))*L200*$Y$12</f>
        <v>79.90311436500437</v>
      </c>
      <c r="M201" s="14">
        <f>(-2*C189*$Y$8*$Y$8*$Y$9*$Y$9+2*$Y$10*(SQRT($Y$7)+$Y$10*C189)/$Y$7)</f>
        <v>8.0493355171197898</v>
      </c>
      <c r="O201" s="14">
        <f>1+M201*C201</f>
        <v>793.85954843629929</v>
      </c>
    </row>
    <row r="202" spans="1:15" x14ac:dyDescent="0.25">
      <c r="A202" s="1" t="s">
        <v>47</v>
      </c>
      <c r="B202" s="14">
        <f t="shared" si="0"/>
        <v>76.5</v>
      </c>
      <c r="C202" s="10">
        <v>99</v>
      </c>
      <c r="D202" s="15">
        <f t="shared" si="1"/>
        <v>99</v>
      </c>
      <c r="E202" s="15">
        <v>76.5</v>
      </c>
      <c r="F202" s="17">
        <f>SQRT($Y$4*$Y$4+POWER($Y$5*POWER(0.001*$Y$2*E202,$Y$6),2))</f>
        <v>6.8554204320261309</v>
      </c>
      <c r="G202" s="14">
        <v>0</v>
      </c>
      <c r="H202" s="14">
        <v>0</v>
      </c>
      <c r="I202" s="14">
        <v>0</v>
      </c>
      <c r="J202" s="14">
        <v>0</v>
      </c>
      <c r="K202" s="14">
        <v>0</v>
      </c>
      <c r="L202" s="35">
        <f>L201-($Y$11/(E202))*L201*$Y$12</f>
        <v>79.743308136274365</v>
      </c>
      <c r="M202" s="14">
        <f>(-2*C190*$Y$8*$Y$8*$Y$9*$Y$9+2*$Y$10*(SQRT($Y$7)+$Y$10*C190)/$Y$7)</f>
        <v>8.0906344256011273</v>
      </c>
      <c r="O202" s="14">
        <f>1+M202*C202</f>
        <v>801.97280813451164</v>
      </c>
    </row>
    <row r="203" spans="1:15" x14ac:dyDescent="0.25">
      <c r="A203" s="1" t="s">
        <v>47</v>
      </c>
      <c r="B203" s="14">
        <f t="shared" si="0"/>
        <v>77</v>
      </c>
      <c r="C203" s="10">
        <v>99.5</v>
      </c>
      <c r="D203" s="15">
        <f t="shared" si="1"/>
        <v>99.5</v>
      </c>
      <c r="E203" s="15">
        <v>77</v>
      </c>
      <c r="F203" s="17">
        <f>SQRT($Y$4*$Y$4+POWER($Y$5*POWER(0.001*$Y$2*E203,$Y$6),2))</f>
        <v>6.8855808975894011</v>
      </c>
      <c r="G203" s="14">
        <v>0</v>
      </c>
      <c r="H203" s="14">
        <v>0</v>
      </c>
      <c r="I203" s="14">
        <v>0</v>
      </c>
      <c r="J203" s="14">
        <v>0</v>
      </c>
      <c r="K203" s="14">
        <v>0</v>
      </c>
      <c r="L203" s="35">
        <f>L202-($Y$11/(E203))*L202*$Y$12</f>
        <v>79.584857147380205</v>
      </c>
      <c r="M203" s="14">
        <f>(-2*C191*$Y$8*$Y$8*$Y$9*$Y$9+2*$Y$10*(SQRT($Y$7)+$Y$10*C191)/$Y$7)</f>
        <v>8.1319333340824667</v>
      </c>
      <c r="O203" s="14">
        <f>1+M203*C203</f>
        <v>810.12736674120538</v>
      </c>
    </row>
    <row r="204" spans="1:15" x14ac:dyDescent="0.25">
      <c r="A204" s="1" t="s">
        <v>47</v>
      </c>
      <c r="B204" s="14">
        <f t="shared" si="0"/>
        <v>77.5</v>
      </c>
      <c r="C204" s="10">
        <v>100</v>
      </c>
      <c r="D204" s="15">
        <f t="shared" si="1"/>
        <v>100</v>
      </c>
      <c r="E204" s="15">
        <v>77.5</v>
      </c>
      <c r="F204" s="17">
        <f>SQRT($Y$4*$Y$4+POWER($Y$5*POWER(0.001*$Y$2*E204,$Y$6),2))</f>
        <v>6.9157697996075989</v>
      </c>
      <c r="G204" s="14">
        <v>0</v>
      </c>
      <c r="H204" s="14">
        <v>0</v>
      </c>
      <c r="I204" s="14">
        <v>0</v>
      </c>
      <c r="J204" s="14">
        <v>0</v>
      </c>
      <c r="K204" s="14">
        <v>0</v>
      </c>
      <c r="L204" s="35">
        <f>L203-($Y$11/(E204))*L203*$Y$12</f>
        <v>79.427741235850533</v>
      </c>
      <c r="M204" s="14">
        <f>(-2*C192*$Y$8*$Y$8*$Y$9*$Y$9+2*$Y$10*(SQRT($Y$7)+$Y$10*C192)/$Y$7)</f>
        <v>8.173232242563806</v>
      </c>
      <c r="O204" s="14">
        <f>1+M204*C204</f>
        <v>818.32322425638063</v>
      </c>
    </row>
    <row r="205" spans="1:15" x14ac:dyDescent="0.25">
      <c r="A205" s="1" t="s">
        <v>47</v>
      </c>
      <c r="B205" s="14">
        <f t="shared" si="0"/>
        <v>78</v>
      </c>
      <c r="C205" s="10">
        <v>100.5</v>
      </c>
      <c r="D205" s="15">
        <f t="shared" si="1"/>
        <v>100.5</v>
      </c>
      <c r="E205" s="15">
        <v>78</v>
      </c>
      <c r="F205" s="17">
        <f>SQRT($Y$4*$Y$4+POWER($Y$5*POWER(0.001*$Y$2*E205,$Y$6),2))</f>
        <v>6.9459865818502928</v>
      </c>
      <c r="G205" s="14">
        <v>0</v>
      </c>
      <c r="H205" s="14">
        <v>0</v>
      </c>
      <c r="I205" s="14">
        <v>0</v>
      </c>
      <c r="J205" s="14">
        <v>0</v>
      </c>
      <c r="K205" s="14">
        <v>0</v>
      </c>
      <c r="L205" s="35">
        <f>L204-($Y$11/(E205))*L204*$Y$12</f>
        <v>79.271940666503284</v>
      </c>
      <c r="M205" s="14">
        <f>(-2*C193*$Y$8*$Y$8*$Y$9*$Y$9+2*$Y$10*(SQRT($Y$7)+$Y$10*C193)/$Y$7)</f>
        <v>8.2145311510451435</v>
      </c>
      <c r="O205" s="14">
        <f>1+M205*C205</f>
        <v>826.56038068003693</v>
      </c>
    </row>
    <row r="206" spans="1:15" x14ac:dyDescent="0.25">
      <c r="A206" s="1" t="s">
        <v>47</v>
      </c>
      <c r="B206" s="14">
        <f t="shared" si="0"/>
        <v>78.5</v>
      </c>
      <c r="C206" s="10">
        <v>101</v>
      </c>
      <c r="D206" s="15">
        <f t="shared" si="1"/>
        <v>101</v>
      </c>
      <c r="E206" s="15">
        <v>78.5</v>
      </c>
      <c r="F206" s="17">
        <f>SQRT($Y$4*$Y$4+POWER($Y$5*POWER(0.001*$Y$2*E206,$Y$6),2))</f>
        <v>6.9762306987857299</v>
      </c>
      <c r="G206" s="14">
        <v>0</v>
      </c>
      <c r="H206" s="14">
        <v>0</v>
      </c>
      <c r="I206" s="14">
        <v>0</v>
      </c>
      <c r="J206" s="14">
        <v>0</v>
      </c>
      <c r="K206" s="14">
        <v>0</v>
      </c>
      <c r="L206" s="35">
        <f>L205-($Y$11/(E206))*L205*$Y$12</f>
        <v>79.117436119726534</v>
      </c>
      <c r="M206" s="14">
        <f>(-2*C194*$Y$8*$Y$8*$Y$9*$Y$9+2*$Y$10*(SQRT($Y$7)+$Y$10*C194)/$Y$7)</f>
        <v>8.2558300595264829</v>
      </c>
      <c r="O206" s="14">
        <f>1+M206*C206</f>
        <v>834.83883601217474</v>
      </c>
    </row>
    <row r="207" spans="1:15" x14ac:dyDescent="0.25">
      <c r="A207" s="1" t="s">
        <v>47</v>
      </c>
      <c r="B207" s="14">
        <f t="shared" si="0"/>
        <v>79</v>
      </c>
      <c r="C207" s="10">
        <v>101.5</v>
      </c>
      <c r="D207" s="15">
        <f t="shared" si="1"/>
        <v>101.5</v>
      </c>
      <c r="E207" s="15">
        <v>79</v>
      </c>
      <c r="F207" s="17">
        <f>SQRT($Y$4*$Y$4+POWER($Y$5*POWER(0.001*$Y$2*E207,$Y$6),2))</f>
        <v>7.0065016153522404</v>
      </c>
      <c r="G207" s="14">
        <v>0</v>
      </c>
      <c r="H207" s="14">
        <v>0</v>
      </c>
      <c r="I207" s="14">
        <v>0</v>
      </c>
      <c r="J207" s="14">
        <v>0</v>
      </c>
      <c r="K207" s="14">
        <v>0</v>
      </c>
      <c r="L207" s="35">
        <f>L206-($Y$11/(E207))*L206*$Y$12</f>
        <v>78.964208680152893</v>
      </c>
      <c r="M207" s="14">
        <f>(-2*C195*$Y$8*$Y$8*$Y$9*$Y$9+2*$Y$10*(SQRT($Y$7)+$Y$10*C195)/$Y$7)</f>
        <v>8.2971289680078204</v>
      </c>
      <c r="O207" s="14">
        <f>1+M207*C207</f>
        <v>843.15859025279372</v>
      </c>
    </row>
    <row r="208" spans="1:15" x14ac:dyDescent="0.25">
      <c r="A208" s="1" t="s">
        <v>47</v>
      </c>
      <c r="B208" s="14">
        <f t="shared" si="0"/>
        <v>79.5</v>
      </c>
      <c r="C208" s="10">
        <v>102</v>
      </c>
      <c r="D208" s="15">
        <f t="shared" si="1"/>
        <v>102</v>
      </c>
      <c r="E208" s="15">
        <v>79.5</v>
      </c>
      <c r="F208" s="17">
        <f>SQRT($Y$4*$Y$4+POWER($Y$5*POWER(0.001*$Y$2*E208,$Y$6),2))</f>
        <v>7.0367988067348559</v>
      </c>
      <c r="G208" s="14">
        <v>0</v>
      </c>
      <c r="H208" s="14">
        <v>0</v>
      </c>
      <c r="I208" s="14">
        <v>0</v>
      </c>
      <c r="J208" s="14">
        <v>0</v>
      </c>
      <c r="K208" s="14">
        <v>0</v>
      </c>
      <c r="L208" s="35">
        <f>L207-($Y$11/(E208))*L207*$Y$12</f>
        <v>78.812239825711842</v>
      </c>
      <c r="M208" s="14">
        <f>(-2*C196*$Y$8*$Y$8*$Y$9*$Y$9+2*$Y$10*(SQRT($Y$7)+$Y$10*C196)/$Y$7)</f>
        <v>8.3384278764891597</v>
      </c>
      <c r="O208" s="14">
        <f>1+M208*C208</f>
        <v>851.51964340189431</v>
      </c>
    </row>
    <row r="209" spans="1:15" x14ac:dyDescent="0.25">
      <c r="A209" s="1" t="s">
        <v>47</v>
      </c>
      <c r="B209" s="14">
        <f t="shared" si="0"/>
        <v>80</v>
      </c>
      <c r="C209" s="10">
        <v>102.5</v>
      </c>
      <c r="D209" s="15">
        <f t="shared" si="1"/>
        <v>102.5</v>
      </c>
      <c r="E209" s="15">
        <v>80</v>
      </c>
      <c r="F209" s="17">
        <f>SQRT($Y$4*$Y$4+POWER($Y$5*POWER(0.001*$Y$2*E209,$Y$6),2))</f>
        <v>7.0671217581471124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35">
        <f>L208-($Y$11/(E209))*L208*$Y$12</f>
        <v>78.661511417045162</v>
      </c>
      <c r="M209" s="14">
        <f>(-2*C197*$Y$8*$Y$8*$Y$9*$Y$9+2*$Y$10*(SQRT($Y$7)+$Y$10*C197)/$Y$7)</f>
        <v>8.3797267849704991</v>
      </c>
      <c r="O209" s="14">
        <f>1+M209*C209</f>
        <v>859.92199545947619</v>
      </c>
    </row>
    <row r="210" spans="1:15" x14ac:dyDescent="0.25">
      <c r="A210" s="1" t="s">
        <v>47</v>
      </c>
      <c r="B210" s="14">
        <f t="shared" si="0"/>
        <v>80.5</v>
      </c>
      <c r="C210" s="10">
        <v>103</v>
      </c>
      <c r="D210" s="15">
        <f t="shared" si="1"/>
        <v>103</v>
      </c>
      <c r="E210" s="15">
        <v>80.5</v>
      </c>
      <c r="F210" s="17">
        <f>SQRT($Y$4*$Y$4+POWER($Y$5*POWER(0.001*$Y$2*E210,$Y$6),2))</f>
        <v>7.0974699646178339</v>
      </c>
      <c r="G210" s="14">
        <v>0</v>
      </c>
      <c r="H210" s="14">
        <v>0</v>
      </c>
      <c r="I210" s="14">
        <v>0</v>
      </c>
      <c r="J210" s="14">
        <v>0</v>
      </c>
      <c r="K210" s="14">
        <v>0</v>
      </c>
      <c r="L210" s="35">
        <f>L209-($Y$11/(E210))*L209*$Y$12</f>
        <v>78.512005687271156</v>
      </c>
      <c r="M210" s="14">
        <f>(-2*C198*$Y$8*$Y$8*$Y$9*$Y$9+2*$Y$10*(SQRT($Y$7)+$Y$10*C198)/$Y$7)</f>
        <v>8.4210256934518366</v>
      </c>
      <c r="O210" s="14">
        <f>1+M210*C210</f>
        <v>868.36564642553913</v>
      </c>
    </row>
    <row r="211" spans="1:15" x14ac:dyDescent="0.25">
      <c r="A211" s="1" t="s">
        <v>47</v>
      </c>
      <c r="B211" s="14">
        <f t="shared" si="0"/>
        <v>81</v>
      </c>
      <c r="C211" s="10">
        <v>103.5</v>
      </c>
      <c r="D211" s="15">
        <f t="shared" si="1"/>
        <v>103.5</v>
      </c>
      <c r="E211" s="15">
        <v>81</v>
      </c>
      <c r="F211" s="17">
        <f>SQRT($Y$4*$Y$4+POWER($Y$5*POWER(0.001*$Y$2*E211,$Y$6),2))</f>
        <v>7.1278429307828324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35">
        <f>L210-($Y$11/(E211))*L210*$Y$12</f>
        <v>78.363705232084087</v>
      </c>
      <c r="M211" s="14">
        <f>(-2*C199*$Y$8*$Y$8*$Y$9*$Y$9+2*$Y$10*(SQRT($Y$7)+$Y$10*C199)/$Y$7)</f>
        <v>8.4623246019331759</v>
      </c>
      <c r="O211" s="14">
        <f>1+M211*C211</f>
        <v>876.85059630008368</v>
      </c>
    </row>
    <row r="212" spans="1:15" x14ac:dyDescent="0.25">
      <c r="A212" s="1" t="s">
        <v>47</v>
      </c>
      <c r="B212" s="14">
        <f t="shared" si="0"/>
        <v>81.5</v>
      </c>
      <c r="C212" s="10">
        <v>104</v>
      </c>
      <c r="D212" s="15">
        <f t="shared" si="1"/>
        <v>104</v>
      </c>
      <c r="E212" s="15">
        <v>81.5</v>
      </c>
      <c r="F212" s="17">
        <f>SQRT($Y$4*$Y$4+POWER($Y$5*POWER(0.001*$Y$2*E212,$Y$6),2))</f>
        <v>7.1582401706813759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35">
        <f>L211-($Y$11/(E212))*L211*$Y$12</f>
        <v>78.216593000176005</v>
      </c>
      <c r="M212" s="14">
        <f>(-2*C200*$Y$8*$Y$8*$Y$9*$Y$9+2*$Y$10*(SQRT($Y$7)+$Y$10*C200)/$Y$7)</f>
        <v>8.503623510414517</v>
      </c>
      <c r="O212" s="14">
        <f>1+M212*C212</f>
        <v>885.37684508310974</v>
      </c>
    </row>
    <row r="213" spans="1:15" x14ac:dyDescent="0.25">
      <c r="A213" s="1" t="s">
        <v>47</v>
      </c>
      <c r="B213" s="14">
        <f t="shared" si="0"/>
        <v>82</v>
      </c>
      <c r="C213" s="10">
        <v>104.5</v>
      </c>
      <c r="D213" s="15">
        <f t="shared" si="1"/>
        <v>104.5</v>
      </c>
      <c r="E213" s="15">
        <v>82</v>
      </c>
      <c r="F213" s="17">
        <f>SQRT($Y$4*$Y$4+POWER($Y$5*POWER(0.001*$Y$2*E213,$Y$6),2))</f>
        <v>7.1886612075573408</v>
      </c>
      <c r="G213" s="14">
        <v>0</v>
      </c>
      <c r="H213" s="14">
        <v>0</v>
      </c>
      <c r="I213" s="14">
        <v>0</v>
      </c>
      <c r="J213" s="14">
        <v>0</v>
      </c>
      <c r="K213" s="14">
        <v>0</v>
      </c>
      <c r="L213" s="35">
        <f>L212-($Y$11/(E213))*L212*$Y$12</f>
        <v>78.070652283968357</v>
      </c>
      <c r="M213" s="14">
        <f>(-2*C201*$Y$8*$Y$8*$Y$9*$Y$9+2*$Y$10*(SQRT($Y$7)+$Y$10*C201)/$Y$7)</f>
        <v>8.5449224188958546</v>
      </c>
      <c r="O213" s="14">
        <f>1+M213*C213</f>
        <v>893.94439277461686</v>
      </c>
    </row>
    <row r="214" spans="1:15" x14ac:dyDescent="0.25">
      <c r="A214" s="1" t="s">
        <v>47</v>
      </c>
      <c r="B214" s="14">
        <f t="shared" si="0"/>
        <v>82.5</v>
      </c>
      <c r="C214" s="10">
        <v>105</v>
      </c>
      <c r="D214" s="15">
        <f t="shared" si="1"/>
        <v>105</v>
      </c>
      <c r="E214" s="15">
        <v>82.5</v>
      </c>
      <c r="F214" s="17">
        <f>SQRT($Y$4*$Y$4+POWER($Y$5*POWER(0.001*$Y$2*E214,$Y$6),2))</f>
        <v>7.219105573664935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35">
        <f>L213-($Y$11/(E214))*L213*$Y$12</f>
        <v>77.925866710641728</v>
      </c>
      <c r="M214" s="14">
        <f>(-2*C202*$Y$8*$Y$8*$Y$9*$Y$9+2*$Y$10*(SQRT($Y$7)+$Y$10*C202)/$Y$7)</f>
        <v>8.5862213273771939</v>
      </c>
      <c r="O214" s="14">
        <f>1+M214*C214</f>
        <v>902.55323937460537</v>
      </c>
    </row>
    <row r="215" spans="1:15" x14ac:dyDescent="0.25">
      <c r="A215" s="1" t="s">
        <v>47</v>
      </c>
      <c r="B215" s="14">
        <f t="shared" si="0"/>
        <v>83</v>
      </c>
      <c r="C215" s="10">
        <v>105.5</v>
      </c>
      <c r="D215" s="15">
        <f t="shared" si="1"/>
        <v>105.5</v>
      </c>
      <c r="E215" s="15">
        <v>83</v>
      </c>
      <c r="F215" s="17">
        <f>SQRT($Y$4*$Y$4+POWER($Y$5*POWER(0.001*$Y$2*E215,$Y$6),2))</f>
        <v>7.2495728100788392</v>
      </c>
      <c r="G215" s="14">
        <v>0</v>
      </c>
      <c r="H215" s="14">
        <v>0</v>
      </c>
      <c r="I215" s="14">
        <v>0</v>
      </c>
      <c r="J215" s="14">
        <v>0</v>
      </c>
      <c r="K215" s="14">
        <v>0</v>
      </c>
      <c r="L215" s="35">
        <f>L214-($Y$11/(E215))*L214*$Y$12</f>
        <v>77.782220233452236</v>
      </c>
      <c r="M215" s="14">
        <f>(-2*C203*$Y$8*$Y$8*$Y$9*$Y$9+2*$Y$10*(SQRT($Y$7)+$Y$10*C203)/$Y$7)</f>
        <v>8.6275202358585314</v>
      </c>
      <c r="O215" s="14">
        <f>1+M215*C215</f>
        <v>911.20338488307505</v>
      </c>
    </row>
    <row r="216" spans="1:15" x14ac:dyDescent="0.25">
      <c r="A216" s="1" t="s">
        <v>47</v>
      </c>
      <c r="B216" s="14">
        <f t="shared" si="0"/>
        <v>83.5</v>
      </c>
      <c r="C216" s="10">
        <v>106</v>
      </c>
      <c r="D216" s="15">
        <f t="shared" si="1"/>
        <v>106</v>
      </c>
      <c r="E216" s="15">
        <v>83.5</v>
      </c>
      <c r="F216" s="17">
        <f>SQRT($Y$4*$Y$4+POWER($Y$5*POWER(0.001*$Y$2*E216,$Y$6),2))</f>
        <v>7.2800624665087286</v>
      </c>
      <c r="G216" s="14">
        <v>0</v>
      </c>
      <c r="H216" s="14">
        <v>0</v>
      </c>
      <c r="I216" s="14">
        <v>0</v>
      </c>
      <c r="J216" s="14">
        <v>0</v>
      </c>
      <c r="K216" s="14">
        <v>0</v>
      </c>
      <c r="L216" s="35">
        <f>L215-($Y$11/(E216))*L215*$Y$12</f>
        <v>77.63969712332387</v>
      </c>
      <c r="M216" s="14">
        <f>(-2*C204*$Y$8*$Y$8*$Y$9*$Y$9+2*$Y$10*(SQRT($Y$7)+$Y$10*C204)/$Y$7)</f>
        <v>8.668819144339869</v>
      </c>
      <c r="O216" s="14">
        <f>1+M216*C216</f>
        <v>919.89482930002612</v>
      </c>
    </row>
    <row r="217" spans="1:15" x14ac:dyDescent="0.25">
      <c r="A217" s="1" t="s">
        <v>47</v>
      </c>
      <c r="B217" s="14">
        <f t="shared" si="0"/>
        <v>84</v>
      </c>
      <c r="C217" s="10">
        <v>106.5</v>
      </c>
      <c r="D217" s="15">
        <f t="shared" si="1"/>
        <v>106.5</v>
      </c>
      <c r="E217" s="15">
        <v>84</v>
      </c>
      <c r="F217" s="17">
        <f>SQRT($Y$4*$Y$4+POWER($Y$5*POWER(0.001*$Y$2*E217,$Y$6),2))</f>
        <v>7.310574101118033</v>
      </c>
      <c r="G217" s="14">
        <v>0</v>
      </c>
      <c r="H217" s="14">
        <v>0</v>
      </c>
      <c r="I217" s="14">
        <v>0</v>
      </c>
      <c r="J217" s="14">
        <v>0</v>
      </c>
      <c r="K217" s="14">
        <v>0</v>
      </c>
      <c r="L217" s="35">
        <f>L216-($Y$11/(E217))*L216*$Y$12</f>
        <v>77.498281960706393</v>
      </c>
      <c r="M217" s="14">
        <f>(-2*C205*$Y$8*$Y$8*$Y$9*$Y$9+2*$Y$10*(SQRT($Y$7)+$Y$10*C205)/$Y$7)</f>
        <v>8.7101180528212101</v>
      </c>
      <c r="O217" s="14">
        <f>1+M217*C217</f>
        <v>928.62757262545892</v>
      </c>
    </row>
    <row r="218" spans="1:15" x14ac:dyDescent="0.25">
      <c r="A218" s="1" t="s">
        <v>47</v>
      </c>
      <c r="B218" s="14">
        <f t="shared" si="0"/>
        <v>84.5</v>
      </c>
      <c r="C218" s="10">
        <v>107</v>
      </c>
      <c r="D218" s="15">
        <f t="shared" si="1"/>
        <v>107</v>
      </c>
      <c r="E218" s="15">
        <v>84.5</v>
      </c>
      <c r="F218" s="17">
        <f>SQRT($Y$4*$Y$4+POWER($Y$5*POWER(0.001*$Y$2*E218,$Y$6),2))</f>
        <v>7.3411072803468285</v>
      </c>
      <c r="G218" s="14">
        <v>0</v>
      </c>
      <c r="H218" s="14">
        <v>0</v>
      </c>
      <c r="I218" s="14">
        <v>0</v>
      </c>
      <c r="J218" s="14">
        <v>0</v>
      </c>
      <c r="K218" s="14">
        <v>0</v>
      </c>
      <c r="L218" s="35">
        <f>L217-($Y$11/(E218))*L217*$Y$12</f>
        <v>77.357959627688786</v>
      </c>
      <c r="M218" s="14">
        <f>(-2*C206*$Y$8*$Y$8*$Y$9*$Y$9+2*$Y$10*(SQRT($Y$7)+$Y$10*C206)/$Y$7)</f>
        <v>8.7514169613025476</v>
      </c>
      <c r="O218" s="14">
        <f>1+M218*C218</f>
        <v>937.40161485937256</v>
      </c>
    </row>
    <row r="219" spans="1:15" x14ac:dyDescent="0.25">
      <c r="A219" s="1" t="s">
        <v>47</v>
      </c>
      <c r="B219" s="14">
        <f t="shared" si="0"/>
        <v>85</v>
      </c>
      <c r="C219" s="10">
        <v>107.5</v>
      </c>
      <c r="D219" s="15">
        <f t="shared" si="1"/>
        <v>107.5</v>
      </c>
      <c r="E219" s="15">
        <v>85</v>
      </c>
      <c r="F219" s="17">
        <f>SQRT($Y$4*$Y$4+POWER($Y$5*POWER(0.001*$Y$2*E219,$Y$6),2))</f>
        <v>7.3716615787387925</v>
      </c>
      <c r="G219" s="14">
        <v>0</v>
      </c>
      <c r="H219" s="14">
        <v>0</v>
      </c>
      <c r="I219" s="14">
        <v>0</v>
      </c>
      <c r="J219" s="14">
        <v>0</v>
      </c>
      <c r="K219" s="14">
        <v>0</v>
      </c>
      <c r="L219" s="35">
        <f>L218-($Y$11/(E219))*L218*$Y$12</f>
        <v>77.218715300358951</v>
      </c>
      <c r="M219" s="14">
        <f>(-2*C207*$Y$8*$Y$8*$Y$9*$Y$9+2*$Y$10*(SQRT($Y$7)+$Y$10*C207)/$Y$7)</f>
        <v>8.792715869783887</v>
      </c>
      <c r="O219" s="14">
        <f>1+M219*C219</f>
        <v>946.21695600176781</v>
      </c>
    </row>
    <row r="220" spans="1:15" x14ac:dyDescent="0.25">
      <c r="A220" s="1" t="s">
        <v>47</v>
      </c>
      <c r="B220" s="14">
        <f t="shared" si="0"/>
        <v>85.5</v>
      </c>
      <c r="C220" s="10">
        <v>108</v>
      </c>
      <c r="D220" s="15">
        <f t="shared" si="1"/>
        <v>108</v>
      </c>
      <c r="E220" s="15">
        <v>85.5</v>
      </c>
      <c r="F220" s="17">
        <f>SQRT($Y$4*$Y$4+POWER($Y$5*POWER(0.001*$Y$2*E220,$Y$6),2))</f>
        <v>7.4022365787721007</v>
      </c>
      <c r="G220" s="14">
        <v>0</v>
      </c>
      <c r="H220" s="14">
        <v>0</v>
      </c>
      <c r="I220" s="14">
        <v>0</v>
      </c>
      <c r="J220" s="14">
        <v>0</v>
      </c>
      <c r="K220" s="14">
        <v>0</v>
      </c>
      <c r="L220" s="35">
        <f>L219-($Y$11/(E220))*L219*$Y$12</f>
        <v>77.080534441400417</v>
      </c>
      <c r="M220" s="14">
        <f>(-2*C208*$Y$8*$Y$8*$Y$9*$Y$9+2*$Y$10*(SQRT($Y$7)+$Y$10*C208)/$Y$7)</f>
        <v>8.8340147782652263</v>
      </c>
      <c r="O220" s="14">
        <f>1+M220*C220</f>
        <v>955.07359605264446</v>
      </c>
    </row>
    <row r="221" spans="1:15" x14ac:dyDescent="0.25">
      <c r="A221" s="1" t="s">
        <v>47</v>
      </c>
      <c r="B221" s="14">
        <f t="shared" si="0"/>
        <v>86</v>
      </c>
      <c r="C221" s="10">
        <v>108.5</v>
      </c>
      <c r="D221" s="15">
        <f t="shared" si="1"/>
        <v>108.5</v>
      </c>
      <c r="E221" s="15">
        <v>86</v>
      </c>
      <c r="F221" s="17">
        <f>SQRT($Y$4*$Y$4+POWER($Y$5*POWER(0.001*$Y$2*E221,$Y$6),2))</f>
        <v>7.4328318706941801</v>
      </c>
      <c r="G221" s="14">
        <v>0</v>
      </c>
      <c r="H221" s="14">
        <v>0</v>
      </c>
      <c r="I221" s="14">
        <v>0</v>
      </c>
      <c r="J221" s="14">
        <v>0</v>
      </c>
      <c r="K221" s="14">
        <v>0</v>
      </c>
      <c r="L221" s="35">
        <f>L220-($Y$11/(E221))*L220*$Y$12</f>
        <v>76.943402792917453</v>
      </c>
      <c r="M221" s="14">
        <f>(-2*C209*$Y$8*$Y$8*$Y$9*$Y$9+2*$Y$10*(SQRT($Y$7)+$Y$10*C209)/$Y$7)</f>
        <v>8.8753136867465638</v>
      </c>
      <c r="O221" s="14">
        <f>1+M221*C221</f>
        <v>963.97153501200216</v>
      </c>
    </row>
    <row r="222" spans="1:15" x14ac:dyDescent="0.25">
      <c r="A222" s="1" t="s">
        <v>47</v>
      </c>
      <c r="B222" s="14">
        <f t="shared" si="0"/>
        <v>86.5</v>
      </c>
      <c r="C222" s="10">
        <v>109</v>
      </c>
      <c r="D222" s="15">
        <f t="shared" si="1"/>
        <v>109</v>
      </c>
      <c r="E222" s="15">
        <v>86.5</v>
      </c>
      <c r="F222" s="17">
        <f>SQRT($Y$4*$Y$4+POWER($Y$5*POWER(0.001*$Y$2*E222,$Y$6),2))</f>
        <v>7.4634470523602259</v>
      </c>
      <c r="G222" s="14">
        <v>0</v>
      </c>
      <c r="H222" s="14">
        <v>0</v>
      </c>
      <c r="I222" s="14">
        <v>0</v>
      </c>
      <c r="J222" s="14">
        <v>0</v>
      </c>
      <c r="K222" s="14">
        <v>0</v>
      </c>
      <c r="L222" s="35">
        <f>L221-($Y$11/(E222))*L221*$Y$12</f>
        <v>76.807306369480273</v>
      </c>
      <c r="M222" s="14">
        <f>(-2*C210*$Y$8*$Y$8*$Y$9*$Y$9+2*$Y$10*(SQRT($Y$7)+$Y$10*C210)/$Y$7)</f>
        <v>8.9166125952279032</v>
      </c>
      <c r="O222" s="14">
        <f>1+M222*C222</f>
        <v>972.91077287984149</v>
      </c>
    </row>
    <row r="223" spans="1:15" x14ac:dyDescent="0.25">
      <c r="A223" s="1" t="s">
        <v>47</v>
      </c>
      <c r="B223" s="14">
        <f t="shared" si="0"/>
        <v>87</v>
      </c>
      <c r="C223" s="10">
        <v>109.5</v>
      </c>
      <c r="D223" s="15">
        <f t="shared" si="1"/>
        <v>109.5</v>
      </c>
      <c r="E223" s="15">
        <v>87</v>
      </c>
      <c r="F223" s="17">
        <f>SQRT($Y$4*$Y$4+POWER($Y$5*POWER(0.001*$Y$2*E223,$Y$6),2))</f>
        <v>7.4940817290753996</v>
      </c>
      <c r="G223" s="14">
        <v>0</v>
      </c>
      <c r="H223" s="14">
        <v>0</v>
      </c>
      <c r="I223" s="14">
        <v>0</v>
      </c>
      <c r="J223" s="14">
        <v>0</v>
      </c>
      <c r="K223" s="14">
        <v>0</v>
      </c>
      <c r="L223" s="35">
        <f>L222-($Y$11/(E223))*L222*$Y$12</f>
        <v>76.672231451382217</v>
      </c>
      <c r="M223" s="14">
        <f>(-2*C211*$Y$8*$Y$8*$Y$9*$Y$9+2*$Y$10*(SQRT($Y$7)+$Y$10*C211)/$Y$7)</f>
        <v>8.9579115037092407</v>
      </c>
      <c r="O223" s="14">
        <f>1+M223*C223</f>
        <v>981.89130965616187</v>
      </c>
    </row>
    <row r="224" spans="1:15" x14ac:dyDescent="0.25">
      <c r="A224" s="1" t="s">
        <v>47</v>
      </c>
      <c r="B224" s="14">
        <f t="shared" si="0"/>
        <v>87.5</v>
      </c>
      <c r="C224" s="10">
        <v>110</v>
      </c>
      <c r="D224" s="15">
        <f t="shared" si="1"/>
        <v>110</v>
      </c>
      <c r="E224" s="15">
        <v>87.5</v>
      </c>
      <c r="F224" s="17">
        <f>SQRT($Y$4*$Y$4+POWER($Y$5*POWER(0.001*$Y$2*E224,$Y$6),2))</f>
        <v>7.5247355134406035</v>
      </c>
      <c r="G224" s="14">
        <v>0</v>
      </c>
      <c r="H224" s="14">
        <v>0</v>
      </c>
      <c r="I224" s="14">
        <v>0</v>
      </c>
      <c r="J224" s="14">
        <v>0</v>
      </c>
      <c r="K224" s="14">
        <v>0</v>
      </c>
      <c r="L224" s="35">
        <f>L223-($Y$11/(E224))*L223*$Y$12</f>
        <v>76.538164578101515</v>
      </c>
      <c r="M224" s="14">
        <f>(-2*C212*$Y$8*$Y$8*$Y$9*$Y$9+2*$Y$10*(SQRT($Y$7)+$Y$10*C212)/$Y$7)</f>
        <v>8.9992104121905783</v>
      </c>
      <c r="O224" s="14">
        <f>1+M224*C224</f>
        <v>990.91314534096364</v>
      </c>
    </row>
    <row r="225" spans="1:15" x14ac:dyDescent="0.25">
      <c r="A225" s="1" t="s">
        <v>47</v>
      </c>
      <c r="B225" s="14">
        <f t="shared" si="0"/>
        <v>88</v>
      </c>
      <c r="C225" s="10">
        <v>110.5</v>
      </c>
      <c r="D225" s="15">
        <f t="shared" si="1"/>
        <v>110.5</v>
      </c>
      <c r="E225" s="15">
        <v>88</v>
      </c>
      <c r="F225" s="17">
        <f>SQRT($Y$4*$Y$4+POWER($Y$5*POWER(0.001*$Y$2*E225,$Y$6),2))</f>
        <v>7.555408025201765</v>
      </c>
      <c r="G225" s="14">
        <v>0</v>
      </c>
      <c r="H225" s="14">
        <v>0</v>
      </c>
      <c r="I225" s="14">
        <v>0</v>
      </c>
      <c r="J225" s="14">
        <v>0</v>
      </c>
      <c r="K225" s="14">
        <v>0</v>
      </c>
      <c r="L225" s="35">
        <f>L224-($Y$11/(E225))*L224*$Y$12</f>
        <v>76.405092541960045</v>
      </c>
      <c r="M225" s="14">
        <f>(-2*C213*$Y$8*$Y$8*$Y$9*$Y$9+2*$Y$10*(SQRT($Y$7)+$Y$10*C213)/$Y$7)</f>
        <v>9.0405093206719176</v>
      </c>
      <c r="O225" s="14">
        <f>1+M225*C225</f>
        <v>999.97627993424692</v>
      </c>
    </row>
    <row r="226" spans="1:15" x14ac:dyDescent="0.25">
      <c r="A226" s="1" t="s">
        <v>47</v>
      </c>
      <c r="B226" s="14">
        <f t="shared" si="0"/>
        <v>88.5</v>
      </c>
      <c r="C226" s="10">
        <v>111</v>
      </c>
      <c r="D226" s="15">
        <f t="shared" si="1"/>
        <v>111</v>
      </c>
      <c r="E226" s="15">
        <v>88.5</v>
      </c>
      <c r="F226" s="17">
        <f>SQRT($Y$4*$Y$4+POWER($Y$5*POWER(0.001*$Y$2*E226,$Y$6),2))</f>
        <v>7.5860988911025489</v>
      </c>
      <c r="G226" s="14">
        <v>0</v>
      </c>
      <c r="H226" s="14">
        <v>0</v>
      </c>
      <c r="I226" s="14">
        <v>0</v>
      </c>
      <c r="J226" s="14">
        <v>0</v>
      </c>
      <c r="K226" s="14">
        <v>0</v>
      </c>
      <c r="L226" s="35">
        <f>L225-($Y$11/(E226))*L225*$Y$12</f>
        <v>76.273002381972248</v>
      </c>
      <c r="M226" s="14">
        <f>(-2*C214*$Y$8*$Y$8*$Y$9*$Y$9+2*$Y$10*(SQRT($Y$7)+$Y$10*C214)/$Y$7)</f>
        <v>9.0818082291532569</v>
      </c>
      <c r="O226" s="14">
        <f>1+M226*C226</f>
        <v>1009.0807134360115</v>
      </c>
    </row>
    <row r="227" spans="1:15" x14ac:dyDescent="0.25">
      <c r="A227" s="1" t="s">
        <v>47</v>
      </c>
      <c r="B227" s="14">
        <f t="shared" si="0"/>
        <v>89</v>
      </c>
      <c r="C227" s="10">
        <v>111.5</v>
      </c>
      <c r="D227" s="15">
        <f t="shared" si="1"/>
        <v>111.5</v>
      </c>
      <c r="E227" s="15">
        <v>89</v>
      </c>
      <c r="F227" s="17">
        <f>SQRT($Y$4*$Y$4+POWER($Y$5*POWER(0.001*$Y$2*E227,$Y$6),2))</f>
        <v>7.6168077447403695</v>
      </c>
      <c r="G227" s="14">
        <v>0</v>
      </c>
      <c r="H227" s="14">
        <v>0</v>
      </c>
      <c r="I227" s="14">
        <v>0</v>
      </c>
      <c r="J227" s="14">
        <v>0</v>
      </c>
      <c r="K227" s="14">
        <v>0</v>
      </c>
      <c r="L227" s="35">
        <f>L226-($Y$11/(E227))*L226*$Y$12</f>
        <v>76.141881377877397</v>
      </c>
      <c r="M227" s="14">
        <f>(-2*C215*$Y$8*$Y$8*$Y$9*$Y$9+2*$Y$10*(SQRT($Y$7)+$Y$10*C215)/$Y$7)</f>
        <v>9.1231071376345962</v>
      </c>
      <c r="O227" s="14">
        <f>1+M227*C227</f>
        <v>1018.2264458462574</v>
      </c>
    </row>
    <row r="228" spans="1:15" x14ac:dyDescent="0.25">
      <c r="A228" s="1" t="s">
        <v>47</v>
      </c>
      <c r="B228" s="14">
        <f t="shared" si="0"/>
        <v>89.5</v>
      </c>
      <c r="C228" s="10">
        <v>112</v>
      </c>
      <c r="D228" s="15">
        <f t="shared" si="1"/>
        <v>112</v>
      </c>
      <c r="E228" s="15">
        <v>89.5</v>
      </c>
      <c r="F228" s="17">
        <f>SQRT($Y$4*$Y$4+POWER($Y$5*POWER(0.001*$Y$2*E228,$Y$6),2))</f>
        <v>7.6475342264257042</v>
      </c>
      <c r="G228" s="14">
        <v>0</v>
      </c>
      <c r="H228" s="14">
        <v>0</v>
      </c>
      <c r="I228" s="14">
        <v>0</v>
      </c>
      <c r="J228" s="14">
        <v>0</v>
      </c>
      <c r="K228" s="14">
        <v>0</v>
      </c>
      <c r="L228" s="35">
        <f>L227-($Y$11/(E228))*L227*$Y$12</f>
        <v>76.011717044348728</v>
      </c>
      <c r="M228" s="14">
        <f>(-2*C216*$Y$8*$Y$8*$Y$9*$Y$9+2*$Y$10*(SQRT($Y$7)+$Y$10*C216)/$Y$7)</f>
        <v>9.1644060461159373</v>
      </c>
      <c r="O228" s="14">
        <f>1+M228*C228</f>
        <v>1027.4134771649849</v>
      </c>
    </row>
    <row r="229" spans="1:15" x14ac:dyDescent="0.25">
      <c r="A229" s="1" t="s">
        <v>47</v>
      </c>
      <c r="B229" s="14">
        <f t="shared" si="0"/>
        <v>90</v>
      </c>
      <c r="C229" s="10">
        <v>112.5</v>
      </c>
      <c r="D229" s="15">
        <f t="shared" si="1"/>
        <v>112.5</v>
      </c>
      <c r="E229" s="15">
        <v>90</v>
      </c>
      <c r="F229" s="17">
        <f>SQRT($Y$4*$Y$4+POWER($Y$5*POWER(0.001*$Y$2*E229,$Y$6),2))</f>
        <v>7.6782779830445538</v>
      </c>
      <c r="G229" s="14">
        <v>0</v>
      </c>
      <c r="H229" s="14">
        <v>0</v>
      </c>
      <c r="I229" s="14">
        <v>0</v>
      </c>
      <c r="J229" s="14">
        <v>0</v>
      </c>
      <c r="K229" s="14">
        <v>0</v>
      </c>
      <c r="L229" s="35">
        <f>L228-($Y$11/(E229))*L228*$Y$12</f>
        <v>75.882497125373334</v>
      </c>
      <c r="M229" s="14">
        <f>(-2*C217*$Y$8*$Y$8*$Y$9*$Y$9+2*$Y$10*(SQRT($Y$7)+$Y$10*C217)/$Y$7)</f>
        <v>9.2057049545972731</v>
      </c>
      <c r="O229" s="14">
        <f>1+M229*C229</f>
        <v>1036.6418073921932</v>
      </c>
    </row>
    <row r="230" spans="1:15" x14ac:dyDescent="0.25">
      <c r="A230" s="1" t="s">
        <v>47</v>
      </c>
      <c r="B230" s="14">
        <f t="shared" si="0"/>
        <v>90.5</v>
      </c>
      <c r="C230" s="10">
        <v>113</v>
      </c>
      <c r="D230" s="15">
        <f t="shared" si="1"/>
        <v>113</v>
      </c>
      <c r="E230" s="15">
        <v>90.5</v>
      </c>
      <c r="F230" s="17">
        <f>SQRT($Y$4*$Y$4+POWER($Y$5*POWER(0.001*$Y$2*E230,$Y$6),2))</f>
        <v>7.7090386679240224</v>
      </c>
      <c r="G230" s="14">
        <v>0</v>
      </c>
      <c r="H230" s="14">
        <v>0</v>
      </c>
      <c r="I230" s="14">
        <v>0</v>
      </c>
      <c r="J230" s="14">
        <v>0</v>
      </c>
      <c r="K230" s="14">
        <v>0</v>
      </c>
      <c r="L230" s="35">
        <f>L229-($Y$11/(E230))*L229*$Y$12</f>
        <v>75.754209588796741</v>
      </c>
      <c r="M230" s="14">
        <f>(-2*C218*$Y$8*$Y$8*$Y$9*$Y$9+2*$Y$10*(SQRT($Y$7)+$Y$10*C218)/$Y$7)</f>
        <v>9.2470038630786142</v>
      </c>
      <c r="O230" s="14">
        <f>1+M230*C230</f>
        <v>1045.9114365278833</v>
      </c>
    </row>
    <row r="231" spans="1:15" x14ac:dyDescent="0.25">
      <c r="A231" s="1" t="s">
        <v>47</v>
      </c>
      <c r="B231" s="14">
        <f t="shared" si="0"/>
        <v>91</v>
      </c>
      <c r="C231" s="10">
        <v>113.5</v>
      </c>
      <c r="D231" s="15">
        <f t="shared" si="1"/>
        <v>113.5</v>
      </c>
      <c r="E231" s="15">
        <v>91</v>
      </c>
      <c r="F231" s="17">
        <f>SQRT($Y$4*$Y$4+POWER($Y$5*POWER(0.001*$Y$2*E231,$Y$6),2))</f>
        <v>7.7398159407009173</v>
      </c>
      <c r="G231" s="14">
        <v>0</v>
      </c>
      <c r="H231" s="14">
        <v>0</v>
      </c>
      <c r="I231" s="14">
        <v>0</v>
      </c>
      <c r="J231" s="14">
        <v>0</v>
      </c>
      <c r="K231" s="14">
        <v>0</v>
      </c>
      <c r="L231" s="35">
        <f>L230-($Y$11/(E231))*L230*$Y$12</f>
        <v>75.626842621026569</v>
      </c>
      <c r="M231" s="14">
        <f>(-2*C219*$Y$8*$Y$8*$Y$9*$Y$9+2*$Y$10*(SQRT($Y$7)+$Y$10*C219)/$Y$7)</f>
        <v>9.2883027715599518</v>
      </c>
      <c r="O231" s="14">
        <f>1+M231*C231</f>
        <v>1055.2223645720546</v>
      </c>
    </row>
    <row r="232" spans="1:15" x14ac:dyDescent="0.25">
      <c r="A232" s="1" t="s">
        <v>47</v>
      </c>
      <c r="B232" s="14">
        <f t="shared" si="0"/>
        <v>91.5</v>
      </c>
      <c r="C232" s="10">
        <v>114</v>
      </c>
      <c r="D232" s="15">
        <f t="shared" si="1"/>
        <v>114</v>
      </c>
      <c r="E232" s="15">
        <v>91.5</v>
      </c>
      <c r="F232" s="17">
        <f>SQRT($Y$4*$Y$4+POWER($Y$5*POWER(0.001*$Y$2*E232,$Y$6),2))</f>
        <v>7.770609467193311</v>
      </c>
      <c r="G232" s="14">
        <v>0</v>
      </c>
      <c r="H232" s="14">
        <v>0</v>
      </c>
      <c r="I232" s="14">
        <v>0</v>
      </c>
      <c r="J232" s="14">
        <v>0</v>
      </c>
      <c r="K232" s="14">
        <v>0</v>
      </c>
      <c r="L232" s="35">
        <f>L231-($Y$11/(E232))*L231*$Y$12</f>
        <v>75.500384621889765</v>
      </c>
      <c r="M232" s="14">
        <f>(-2*C220*$Y$8*$Y$8*$Y$9*$Y$9+2*$Y$10*(SQRT($Y$7)+$Y$10*C220)/$Y$7)</f>
        <v>9.3296016800412893</v>
      </c>
      <c r="O232" s="14">
        <f>1+M232*C232</f>
        <v>1064.5745915247069</v>
      </c>
    </row>
    <row r="233" spans="1:15" x14ac:dyDescent="0.25">
      <c r="A233" s="1" t="s">
        <v>47</v>
      </c>
      <c r="B233" s="14">
        <f t="shared" si="0"/>
        <v>92</v>
      </c>
      <c r="C233" s="10">
        <v>114.5</v>
      </c>
      <c r="D233" s="15">
        <f t="shared" si="1"/>
        <v>114.5</v>
      </c>
      <c r="E233" s="15">
        <v>92</v>
      </c>
      <c r="F233" s="17">
        <f>SQRT($Y$4*$Y$4+POWER($Y$5*POWER(0.001*$Y$2*E233,$Y$6),2))</f>
        <v>7.8014189192749805</v>
      </c>
      <c r="G233" s="14">
        <v>0</v>
      </c>
      <c r="H233" s="14">
        <v>0</v>
      </c>
      <c r="I233" s="14">
        <v>0</v>
      </c>
      <c r="J233" s="14">
        <v>0</v>
      </c>
      <c r="K233" s="14">
        <v>0</v>
      </c>
      <c r="L233" s="35">
        <f>L232-($Y$11/(E233))*L232*$Y$12</f>
        <v>75.374824199638141</v>
      </c>
      <c r="M233" s="14">
        <f>(-2*C221*$Y$8*$Y$8*$Y$9*$Y$9+2*$Y$10*(SQRT($Y$7)+$Y$10*C221)/$Y$7)</f>
        <v>9.3709005885226286</v>
      </c>
      <c r="O233" s="14">
        <f>1+M233*C233</f>
        <v>1073.968117385841</v>
      </c>
    </row>
    <row r="234" spans="1:15" x14ac:dyDescent="0.25">
      <c r="A234" s="1" t="s">
        <v>47</v>
      </c>
      <c r="B234" s="14">
        <f t="shared" si="0"/>
        <v>92.5</v>
      </c>
      <c r="C234" s="10">
        <v>115</v>
      </c>
      <c r="D234" s="15">
        <f t="shared" si="1"/>
        <v>115</v>
      </c>
      <c r="E234" s="15">
        <v>92.5</v>
      </c>
      <c r="F234" s="17">
        <f>SQRT($Y$4*$Y$4+POWER($Y$5*POWER(0.001*$Y$2*E234,$Y$6),2))</f>
        <v>7.8322439747526724</v>
      </c>
      <c r="G234" s="14">
        <v>0</v>
      </c>
      <c r="H234" s="14">
        <v>0</v>
      </c>
      <c r="I234" s="14">
        <v>0</v>
      </c>
      <c r="J234" s="14">
        <v>0</v>
      </c>
      <c r="K234" s="14">
        <v>0</v>
      </c>
      <c r="L234" s="35">
        <f>L233-($Y$11/(E234))*L233*$Y$12</f>
        <v>75.250150166097114</v>
      </c>
      <c r="M234" s="14">
        <f>(-2*C222*$Y$8*$Y$8*$Y$9*$Y$9+2*$Y$10*(SQRT($Y$7)+$Y$10*C222)/$Y$7)</f>
        <v>9.4121994970039662</v>
      </c>
      <c r="O234" s="14">
        <f>1+M234*C234</f>
        <v>1083.402942155456</v>
      </c>
    </row>
    <row r="235" spans="1:15" x14ac:dyDescent="0.25">
      <c r="A235" s="1" t="s">
        <v>47</v>
      </c>
      <c r="B235" s="14">
        <f t="shared" si="0"/>
        <v>93</v>
      </c>
      <c r="C235" s="10">
        <v>115.5</v>
      </c>
      <c r="D235" s="15">
        <f t="shared" si="1"/>
        <v>115.5</v>
      </c>
      <c r="E235" s="15">
        <v>93</v>
      </c>
      <c r="F235" s="17">
        <f>SQRT($Y$4*$Y$4+POWER($Y$5*POWER(0.001*$Y$2*E235,$Y$6),2))</f>
        <v>7.8630843172461091</v>
      </c>
      <c r="G235" s="14">
        <v>0</v>
      </c>
      <c r="H235" s="14">
        <v>0</v>
      </c>
      <c r="I235" s="14">
        <v>0</v>
      </c>
      <c r="J235" s="14">
        <v>0</v>
      </c>
      <c r="K235" s="14">
        <v>0</v>
      </c>
      <c r="L235" s="35">
        <f>L234-($Y$11/(E235))*L234*$Y$12</f>
        <v>75.126351531952892</v>
      </c>
      <c r="M235" s="14">
        <f>(-2*C223*$Y$8*$Y$8*$Y$9*$Y$9+2*$Y$10*(SQRT($Y$7)+$Y$10*C223)/$Y$7)</f>
        <v>9.4534984054853073</v>
      </c>
      <c r="O235" s="14">
        <f>1+M235*C235</f>
        <v>1092.8790658335529</v>
      </c>
    </row>
    <row r="236" spans="1:15" x14ac:dyDescent="0.25">
      <c r="A236" s="1" t="s">
        <v>47</v>
      </c>
      <c r="B236" s="14">
        <f t="shared" si="0"/>
        <v>93.5</v>
      </c>
      <c r="C236" s="10">
        <v>116</v>
      </c>
      <c r="D236" s="15">
        <f t="shared" si="1"/>
        <v>116</v>
      </c>
      <c r="E236" s="15">
        <v>93.5</v>
      </c>
      <c r="F236" s="17">
        <f>SQRT($Y$4*$Y$4+POWER($Y$5*POWER(0.001*$Y$2*E236,$Y$6),2))</f>
        <v>7.8939396360706873</v>
      </c>
      <c r="G236" s="14">
        <v>0</v>
      </c>
      <c r="H236" s="14">
        <v>0</v>
      </c>
      <c r="I236" s="14">
        <v>0</v>
      </c>
      <c r="J236" s="14">
        <v>0</v>
      </c>
      <c r="K236" s="14">
        <v>0</v>
      </c>
      <c r="L236" s="35">
        <f>L235-($Y$11/(E236))*L235*$Y$12</f>
        <v>75.003417502173335</v>
      </c>
      <c r="M236" s="14">
        <f>(-2*C224*$Y$8*$Y$8*$Y$9*$Y$9+2*$Y$10*(SQRT($Y$7)+$Y$10*C224)/$Y$7)</f>
        <v>9.4947973139666466</v>
      </c>
      <c r="O236" s="14">
        <f>1+M236*C236</f>
        <v>1102.3964884201309</v>
      </c>
    </row>
    <row r="237" spans="1:15" x14ac:dyDescent="0.25">
      <c r="A237" s="1" t="s">
        <v>47</v>
      </c>
      <c r="B237" s="14">
        <f t="shared" si="0"/>
        <v>94</v>
      </c>
      <c r="C237" s="10">
        <v>116.5</v>
      </c>
      <c r="D237" s="15">
        <f t="shared" si="1"/>
        <v>116.5</v>
      </c>
      <c r="E237" s="15">
        <v>94</v>
      </c>
      <c r="F237" s="17">
        <f>SQRT($Y$4*$Y$4+POWER($Y$5*POWER(0.001*$Y$2*E237,$Y$6),2))</f>
        <v>7.9248096261227916</v>
      </c>
      <c r="G237" s="14">
        <v>0</v>
      </c>
      <c r="H237" s="14">
        <v>0</v>
      </c>
      <c r="I237" s="14">
        <v>0</v>
      </c>
      <c r="J237" s="14">
        <v>0</v>
      </c>
      <c r="K237" s="14">
        <v>0</v>
      </c>
      <c r="L237" s="35">
        <f>L236-($Y$11/(E237))*L236*$Y$12</f>
        <v>74.881337471558098</v>
      </c>
      <c r="M237" s="14">
        <f>(-2*C225*$Y$8*$Y$8*$Y$9*$Y$9+2*$Y$10*(SQRT($Y$7)+$Y$10*C225)/$Y$7)</f>
        <v>9.5360962224479824</v>
      </c>
      <c r="O237" s="14">
        <f>1+M237*C237</f>
        <v>1111.9552099151899</v>
      </c>
    </row>
    <row r="238" spans="1:15" x14ac:dyDescent="0.25">
      <c r="A238" s="1" t="s">
        <v>47</v>
      </c>
      <c r="B238" s="14">
        <f t="shared" si="0"/>
        <v>94.5</v>
      </c>
      <c r="C238" s="10">
        <v>117</v>
      </c>
      <c r="D238" s="15">
        <f t="shared" si="1"/>
        <v>117</v>
      </c>
      <c r="E238" s="15">
        <v>94.5</v>
      </c>
      <c r="F238" s="17">
        <f>SQRT($Y$4*$Y$4+POWER($Y$5*POWER(0.001*$Y$2*E238,$Y$6),2))</f>
        <v>7.9556939877676447</v>
      </c>
      <c r="G238" s="14">
        <v>0</v>
      </c>
      <c r="H238" s="14">
        <v>0</v>
      </c>
      <c r="I238" s="14">
        <v>0</v>
      </c>
      <c r="J238" s="14">
        <v>0</v>
      </c>
      <c r="K238" s="14">
        <v>0</v>
      </c>
      <c r="L238" s="35">
        <f>L237-($Y$11/(E238))*L237*$Y$12</f>
        <v>74.760101020413671</v>
      </c>
      <c r="M238" s="14">
        <f>(-2*C226*$Y$8*$Y$8*$Y$9*$Y$9+2*$Y$10*(SQRT($Y$7)+$Y$10*C226)/$Y$7)</f>
        <v>9.5773951309293235</v>
      </c>
      <c r="O238" s="14">
        <f>1+M238*C238</f>
        <v>1121.5552303187308</v>
      </c>
    </row>
    <row r="239" spans="1:15" x14ac:dyDescent="0.25">
      <c r="A239" s="1" t="s">
        <v>47</v>
      </c>
      <c r="B239" s="14">
        <f t="shared" si="0"/>
        <v>95</v>
      </c>
      <c r="C239" s="10">
        <v>117.5</v>
      </c>
      <c r="D239" s="15">
        <f t="shared" si="1"/>
        <v>117.5</v>
      </c>
      <c r="E239" s="15">
        <v>95</v>
      </c>
      <c r="F239" s="17">
        <f>SQRT($Y$4*$Y$4+POWER($Y$5*POWER(0.001*$Y$2*E239,$Y$6),2))</f>
        <v>7.986592426729703</v>
      </c>
      <c r="G239" s="14">
        <v>0</v>
      </c>
      <c r="H239" s="14">
        <v>0</v>
      </c>
      <c r="I239" s="14">
        <v>0</v>
      </c>
      <c r="J239" s="14">
        <v>0</v>
      </c>
      <c r="K239" s="14">
        <v>0</v>
      </c>
      <c r="L239" s="35">
        <f>L238-($Y$11/(E239))*L238*$Y$12</f>
        <v>74.639697910349213</v>
      </c>
      <c r="M239" s="14">
        <f>(-2*C227*$Y$8*$Y$8*$Y$9*$Y$9+2*$Y$10*(SQRT($Y$7)+$Y$10*C227)/$Y$7)</f>
        <v>9.6186940394106628</v>
      </c>
      <c r="O239" s="14">
        <f>1+M239*C239</f>
        <v>1131.1965496307528</v>
      </c>
    </row>
    <row r="240" spans="1:15" x14ac:dyDescent="0.25">
      <c r="A240" s="1" t="s">
        <v>47</v>
      </c>
      <c r="B240" s="14">
        <f t="shared" si="0"/>
        <v>95.5</v>
      </c>
      <c r="C240" s="10">
        <v>118</v>
      </c>
      <c r="D240" s="15">
        <f t="shared" si="1"/>
        <v>118</v>
      </c>
      <c r="E240" s="15">
        <v>95.5</v>
      </c>
      <c r="F240" s="17">
        <f>SQRT($Y$4*$Y$4+POWER($Y$5*POWER(0.001*$Y$2*E240,$Y$6),2))</f>
        <v>8.0175046539854318</v>
      </c>
      <c r="G240" s="14">
        <v>0</v>
      </c>
      <c r="H240" s="14">
        <v>0</v>
      </c>
      <c r="I240" s="14">
        <v>0</v>
      </c>
      <c r="J240" s="14">
        <v>0</v>
      </c>
      <c r="K240" s="14">
        <v>0</v>
      </c>
      <c r="L240" s="35">
        <f>L239-($Y$11/(E240))*L239*$Y$12</f>
        <v>74.520118080189178</v>
      </c>
      <c r="M240" s="14">
        <f>(-2*C228*$Y$8*$Y$8*$Y$9*$Y$9+2*$Y$10*(SQRT($Y$7)+$Y$10*C228)/$Y$7)</f>
        <v>9.6599929478919986</v>
      </c>
      <c r="O240" s="14">
        <f>1+M240*C240</f>
        <v>1140.8791678512559</v>
      </c>
    </row>
    <row r="241" spans="1:15" x14ac:dyDescent="0.25">
      <c r="A241" s="1" t="s">
        <v>47</v>
      </c>
      <c r="B241" s="14">
        <f t="shared" si="0"/>
        <v>96</v>
      </c>
      <c r="C241" s="10">
        <v>118.5</v>
      </c>
      <c r="D241" s="15">
        <f t="shared" si="1"/>
        <v>118.5</v>
      </c>
      <c r="E241" s="15">
        <v>96</v>
      </c>
      <c r="F241" s="17">
        <f>SQRT($Y$4*$Y$4+POWER($Y$5*POWER(0.001*$Y$2*E241,$Y$6),2))</f>
        <v>8.0484303856585004</v>
      </c>
      <c r="G241" s="14">
        <v>0</v>
      </c>
      <c r="H241" s="14">
        <v>0</v>
      </c>
      <c r="I241" s="14">
        <v>0</v>
      </c>
      <c r="J241" s="14">
        <v>0</v>
      </c>
      <c r="K241" s="14">
        <v>0</v>
      </c>
      <c r="L241" s="35">
        <f>L240-($Y$11/(E241))*L240*$Y$12</f>
        <v>74.401351641998872</v>
      </c>
      <c r="M241" s="14">
        <f>(-2*C229*$Y$8*$Y$8*$Y$9*$Y$9+2*$Y$10*(SQRT($Y$7)+$Y$10*C229)/$Y$7)</f>
        <v>9.7012918563733397</v>
      </c>
      <c r="O241" s="14">
        <f>1+M241*C241</f>
        <v>1150.6030849802407</v>
      </c>
    </row>
    <row r="242" spans="1:15" x14ac:dyDescent="0.25">
      <c r="A242" s="1" t="s">
        <v>47</v>
      </c>
      <c r="B242" s="14">
        <f t="shared" si="0"/>
        <v>96.5</v>
      </c>
      <c r="C242" s="10">
        <v>119</v>
      </c>
      <c r="D242" s="15">
        <f t="shared" si="1"/>
        <v>119</v>
      </c>
      <c r="E242" s="15">
        <v>96.5</v>
      </c>
      <c r="F242" s="17">
        <f>SQRT($Y$4*$Y$4+POWER($Y$5*POWER(0.001*$Y$2*E242,$Y$6),2))</f>
        <v>8.0793693429172784</v>
      </c>
      <c r="G242" s="14">
        <v>0</v>
      </c>
      <c r="H242" s="14">
        <v>0</v>
      </c>
      <c r="I242" s="14">
        <v>0</v>
      </c>
      <c r="J242" s="14">
        <v>0</v>
      </c>
      <c r="K242" s="14">
        <v>0</v>
      </c>
      <c r="L242" s="35">
        <f>L241-($Y$11/(E242))*L241*$Y$12</f>
        <v>74.283388877219323</v>
      </c>
      <c r="M242" s="14">
        <f>(-2*C230*$Y$8*$Y$8*$Y$9*$Y$9+2*$Y$10*(SQRT($Y$7)+$Y$10*C230)/$Y$7)</f>
        <v>9.7425907648546755</v>
      </c>
      <c r="O242" s="14">
        <f>1+M242*C242</f>
        <v>1160.3683010177065</v>
      </c>
    </row>
    <row r="243" spans="1:15" x14ac:dyDescent="0.25">
      <c r="A243" s="1" t="s">
        <v>47</v>
      </c>
      <c r="B243" s="14">
        <f t="shared" si="0"/>
        <v>97</v>
      </c>
      <c r="C243" s="10">
        <v>119.5</v>
      </c>
      <c r="D243" s="15">
        <f t="shared" si="1"/>
        <v>119.5</v>
      </c>
      <c r="E243" s="15">
        <v>97</v>
      </c>
      <c r="F243" s="17">
        <f>SQRT($Y$4*$Y$4+POWER($Y$5*POWER(0.001*$Y$2*E243,$Y$6),2))</f>
        <v>8.1103212518745949</v>
      </c>
      <c r="G243" s="14">
        <v>0</v>
      </c>
      <c r="H243" s="14">
        <v>0</v>
      </c>
      <c r="I243" s="14">
        <v>0</v>
      </c>
      <c r="J243" s="14">
        <v>0</v>
      </c>
      <c r="K243" s="14">
        <v>0</v>
      </c>
      <c r="L243" s="35">
        <f>L242-($Y$11/(E243))*L242*$Y$12</f>
        <v>74.166220232907833</v>
      </c>
      <c r="M243" s="14">
        <f>(-2*C231*$Y$8*$Y$8*$Y$9*$Y$9+2*$Y$10*(SQRT($Y$7)+$Y$10*C231)/$Y$7)</f>
        <v>9.7838896733360166</v>
      </c>
      <c r="O243" s="14">
        <f>1+M243*C243</f>
        <v>1170.1748159636541</v>
      </c>
    </row>
    <row r="244" spans="1:15" x14ac:dyDescent="0.25">
      <c r="A244" s="1" t="s">
        <v>47</v>
      </c>
      <c r="B244" s="14">
        <f t="shared" si="0"/>
        <v>97.5</v>
      </c>
      <c r="C244" s="10">
        <v>120</v>
      </c>
      <c r="D244" s="15">
        <f t="shared" si="1"/>
        <v>120</v>
      </c>
      <c r="E244" s="15">
        <v>97.5</v>
      </c>
      <c r="F244" s="17">
        <f>SQRT($Y$4*$Y$4+POWER($Y$5*POWER(0.001*$Y$2*E244,$Y$6),2))</f>
        <v>8.1412858434897242</v>
      </c>
      <c r="G244" s="14">
        <v>0</v>
      </c>
      <c r="H244" s="14">
        <v>0</v>
      </c>
      <c r="I244" s="14">
        <v>0</v>
      </c>
      <c r="J244" s="14">
        <v>0</v>
      </c>
      <c r="K244" s="14">
        <v>0</v>
      </c>
      <c r="L244" s="35">
        <f>L243-($Y$11/(E244))*L243*$Y$12</f>
        <v>74.049836318080807</v>
      </c>
      <c r="M244" s="14">
        <f>(-2*C232*$Y$8*$Y$8*$Y$9*$Y$9+2*$Y$10*(SQRT($Y$7)+$Y$10*C232)/$Y$7)</f>
        <v>9.8251885818173541</v>
      </c>
      <c r="O244" s="14">
        <f>1+M244*C244</f>
        <v>1180.0226298180826</v>
      </c>
    </row>
    <row r="245" spans="1:15" x14ac:dyDescent="0.25">
      <c r="A245" s="25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 r:id="rId1"/>
  <headerFooter alignWithMargins="0">
    <oddHeader>&amp;C&amp;"Times New Roman,Regular"&amp;12&amp;A</oddHeader>
    <oddFooter>&amp;C&amp;"Times New Roman,Regular"&amp;12Page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Karl,  Matthias</dc:creator>
  <cp:lastModifiedBy>Karl,  Matthias</cp:lastModifiedBy>
  <dcterms:created xsi:type="dcterms:W3CDTF">2021-04-27T13:25:14Z</dcterms:created>
  <dcterms:modified xsi:type="dcterms:W3CDTF">2021-11-15T16:32:19Z</dcterms:modified>
</cp:coreProperties>
</file>