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6" yWindow="576" windowWidth="20736" windowHeight="11700" activeTab="6"/>
  </bookViews>
  <sheets>
    <sheet name="Whole Brain" sheetId="13" r:id="rId1"/>
    <sheet name="Thalami" sheetId="1" r:id="rId2"/>
    <sheet name="Tracking" sheetId="2" r:id="rId3"/>
    <sheet name="CSAs" sheetId="9" r:id="rId4"/>
    <sheet name="FA and AFD under OR" sheetId="12" r:id="rId5"/>
    <sheet name="LGN" sheetId="7" r:id="rId6"/>
    <sheet name="EEG" sheetId="3" r:id="rId7"/>
  </sheets>
  <calcPr calcId="145621"/>
</workbook>
</file>

<file path=xl/calcChain.xml><?xml version="1.0" encoding="utf-8"?>
<calcChain xmlns="http://schemas.openxmlformats.org/spreadsheetml/2006/main">
  <c r="K4" i="2" l="1"/>
  <c r="K19" i="2" l="1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4" i="2"/>
  <c r="J27" i="2"/>
  <c r="J26" i="2"/>
  <c r="J25" i="2"/>
  <c r="J24" i="2"/>
  <c r="P27" i="2"/>
  <c r="P26" i="2"/>
  <c r="P25" i="2"/>
  <c r="P24" i="2"/>
  <c r="E27" i="2"/>
  <c r="E26" i="2"/>
  <c r="E25" i="2"/>
  <c r="E24" i="2"/>
  <c r="V25" i="2" l="1"/>
  <c r="K26" i="2"/>
  <c r="V24" i="2"/>
  <c r="K24" i="2"/>
  <c r="K25" i="2"/>
  <c r="V26" i="2"/>
  <c r="V27" i="2"/>
  <c r="K27" i="2"/>
  <c r="G23" i="1" l="1"/>
  <c r="G24" i="1"/>
  <c r="G25" i="1"/>
  <c r="G26" i="1"/>
  <c r="F24" i="1"/>
  <c r="C23" i="1"/>
  <c r="C24" i="1"/>
  <c r="C25" i="1"/>
  <c r="C26" i="1"/>
  <c r="B24" i="1"/>
  <c r="O5" i="7" l="1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4" i="7"/>
  <c r="H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  <c r="D24" i="1" l="1"/>
  <c r="D26" i="1"/>
  <c r="D23" i="1"/>
  <c r="D25" i="1"/>
  <c r="H23" i="1"/>
  <c r="H25" i="1"/>
  <c r="H24" i="1"/>
  <c r="H26" i="1"/>
  <c r="F25" i="7"/>
  <c r="O26" i="7"/>
  <c r="O27" i="7"/>
  <c r="F27" i="7"/>
  <c r="F24" i="7"/>
  <c r="F26" i="7"/>
  <c r="O24" i="7"/>
  <c r="O25" i="7"/>
  <c r="L26" i="9" l="1"/>
  <c r="K26" i="9"/>
  <c r="H26" i="9"/>
  <c r="J26" i="9"/>
  <c r="F26" i="9"/>
  <c r="E26" i="9"/>
  <c r="B26" i="9"/>
  <c r="D26" i="9"/>
  <c r="L25" i="9"/>
  <c r="K25" i="9"/>
  <c r="H25" i="9"/>
  <c r="J25" i="9"/>
  <c r="F25" i="9"/>
  <c r="E25" i="9"/>
  <c r="B25" i="9"/>
  <c r="D25" i="9"/>
  <c r="L24" i="9"/>
  <c r="K24" i="9"/>
  <c r="H24" i="9"/>
  <c r="J24" i="9"/>
  <c r="F24" i="9"/>
  <c r="E24" i="9"/>
  <c r="B24" i="9"/>
  <c r="D24" i="9"/>
  <c r="L23" i="9"/>
  <c r="K23" i="9"/>
  <c r="H23" i="9"/>
  <c r="J23" i="9"/>
  <c r="F23" i="9"/>
  <c r="E23" i="9"/>
  <c r="B23" i="9"/>
  <c r="D23" i="9"/>
  <c r="C26" i="9" l="1"/>
  <c r="I25" i="9"/>
  <c r="C23" i="9"/>
  <c r="I24" i="9"/>
  <c r="C25" i="9"/>
  <c r="I26" i="9"/>
  <c r="I23" i="9"/>
  <c r="C24" i="9"/>
  <c r="T27" i="2" l="1"/>
  <c r="T26" i="2"/>
  <c r="T25" i="2"/>
  <c r="T24" i="2"/>
  <c r="I27" i="2"/>
  <c r="I26" i="2"/>
  <c r="I25" i="2"/>
  <c r="I24" i="2"/>
  <c r="H26" i="12" l="1"/>
  <c r="H25" i="12"/>
  <c r="H24" i="12"/>
  <c r="H23" i="12"/>
  <c r="D26" i="12"/>
  <c r="D25" i="12"/>
  <c r="D24" i="12"/>
  <c r="D23" i="12"/>
  <c r="Q5" i="2" l="1"/>
  <c r="R5" i="2" s="1"/>
  <c r="Q6" i="2"/>
  <c r="R6" i="2" s="1"/>
  <c r="Q7" i="2"/>
  <c r="R7" i="2" s="1"/>
  <c r="Q8" i="2"/>
  <c r="R8" i="2" s="1"/>
  <c r="Q9" i="2"/>
  <c r="R9" i="2" s="1"/>
  <c r="Q10" i="2"/>
  <c r="R10" i="2" s="1"/>
  <c r="Q11" i="2"/>
  <c r="R11" i="2" s="1"/>
  <c r="Q12" i="2"/>
  <c r="R12" i="2" s="1"/>
  <c r="Q13" i="2"/>
  <c r="R13" i="2" s="1"/>
  <c r="Q14" i="2"/>
  <c r="R14" i="2" s="1"/>
  <c r="Q15" i="2"/>
  <c r="R15" i="2" s="1"/>
  <c r="Q16" i="2"/>
  <c r="R16" i="2" s="1"/>
  <c r="Q17" i="2"/>
  <c r="R17" i="2" s="1"/>
  <c r="Q18" i="2"/>
  <c r="R18" i="2" s="1"/>
  <c r="Q19" i="2"/>
  <c r="R19" i="2" s="1"/>
  <c r="Q20" i="2"/>
  <c r="R20" i="2" s="1"/>
  <c r="Q21" i="2"/>
  <c r="R21" i="2" s="1"/>
  <c r="Q22" i="2"/>
  <c r="R22" i="2" s="1"/>
  <c r="Q23" i="2"/>
  <c r="R23" i="2" s="1"/>
  <c r="Q4" i="2"/>
  <c r="F5" i="2"/>
  <c r="G5" i="2" s="1"/>
  <c r="F6" i="2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4" i="2"/>
  <c r="B25" i="13"/>
  <c r="B24" i="13"/>
  <c r="B23" i="13"/>
  <c r="B22" i="13"/>
  <c r="F27" i="2" l="1"/>
  <c r="R4" i="2"/>
  <c r="R26" i="2" s="1"/>
  <c r="R27" i="2"/>
  <c r="F26" i="2"/>
  <c r="G4" i="2"/>
  <c r="Q24" i="2"/>
  <c r="Q25" i="2"/>
  <c r="Q26" i="2"/>
  <c r="Q27" i="2"/>
  <c r="F24" i="2"/>
  <c r="F25" i="2"/>
  <c r="Y27" i="3"/>
  <c r="X27" i="3"/>
  <c r="Y26" i="3"/>
  <c r="X26" i="3"/>
  <c r="Y25" i="3"/>
  <c r="X25" i="3"/>
  <c r="Y24" i="3"/>
  <c r="X24" i="3"/>
  <c r="Y23" i="3"/>
  <c r="X23" i="3"/>
  <c r="Y22" i="3"/>
  <c r="X22" i="3"/>
  <c r="Y21" i="3"/>
  <c r="X21" i="3"/>
  <c r="Y20" i="3"/>
  <c r="X20" i="3"/>
  <c r="Y18" i="3"/>
  <c r="X18" i="3"/>
  <c r="Y17" i="3"/>
  <c r="X17" i="3"/>
  <c r="Y16" i="3"/>
  <c r="X16" i="3"/>
  <c r="Y15" i="3"/>
  <c r="X15" i="3"/>
  <c r="Y14" i="3"/>
  <c r="X14" i="3"/>
  <c r="Y13" i="3"/>
  <c r="X13" i="3"/>
  <c r="Y12" i="3"/>
  <c r="X12" i="3"/>
  <c r="Y11" i="3"/>
  <c r="X11" i="3"/>
  <c r="X3" i="3"/>
  <c r="Y3" i="3"/>
  <c r="X4" i="3"/>
  <c r="Y4" i="3"/>
  <c r="X5" i="3"/>
  <c r="Y5" i="3"/>
  <c r="X6" i="3"/>
  <c r="Y6" i="3"/>
  <c r="X7" i="3"/>
  <c r="Y7" i="3"/>
  <c r="X8" i="3"/>
  <c r="Y8" i="3"/>
  <c r="X9" i="3"/>
  <c r="Y9" i="3"/>
  <c r="Y2" i="3"/>
  <c r="X2" i="3"/>
  <c r="R25" i="2" l="1"/>
  <c r="R24" i="2"/>
  <c r="G27" i="2"/>
  <c r="G25" i="2"/>
  <c r="G24" i="2"/>
  <c r="G26" i="2"/>
  <c r="F26" i="12"/>
  <c r="F25" i="12"/>
  <c r="F24" i="12"/>
  <c r="F23" i="12"/>
  <c r="G26" i="12"/>
  <c r="G25" i="12"/>
  <c r="G24" i="12"/>
  <c r="G23" i="12"/>
  <c r="C26" i="12"/>
  <c r="C25" i="12"/>
  <c r="C24" i="12"/>
  <c r="C23" i="12"/>
  <c r="B26" i="12"/>
  <c r="B25" i="12"/>
  <c r="B24" i="12"/>
  <c r="B23" i="12"/>
  <c r="R27" i="7"/>
  <c r="Q27" i="7"/>
  <c r="P27" i="7"/>
  <c r="N27" i="7"/>
  <c r="M27" i="7"/>
  <c r="L27" i="7"/>
  <c r="K27" i="7"/>
  <c r="R26" i="7"/>
  <c r="Q26" i="7"/>
  <c r="P26" i="7"/>
  <c r="N26" i="7"/>
  <c r="M26" i="7"/>
  <c r="L26" i="7"/>
  <c r="K26" i="7"/>
  <c r="R25" i="7"/>
  <c r="Q25" i="7"/>
  <c r="P25" i="7"/>
  <c r="N25" i="7"/>
  <c r="M25" i="7"/>
  <c r="L25" i="7"/>
  <c r="K25" i="7"/>
  <c r="R24" i="7"/>
  <c r="Q24" i="7"/>
  <c r="P24" i="7"/>
  <c r="N24" i="7"/>
  <c r="M24" i="7"/>
  <c r="L24" i="7"/>
  <c r="K24" i="7"/>
  <c r="C24" i="7"/>
  <c r="D24" i="7"/>
  <c r="C25" i="7"/>
  <c r="D25" i="7"/>
  <c r="G27" i="7" l="1"/>
  <c r="G26" i="7"/>
  <c r="G25" i="7"/>
  <c r="G24" i="7"/>
  <c r="E24" i="7"/>
  <c r="H24" i="7"/>
  <c r="I24" i="7"/>
  <c r="E25" i="7"/>
  <c r="H25" i="7"/>
  <c r="I25" i="7"/>
  <c r="C26" i="7"/>
  <c r="D26" i="7"/>
  <c r="E26" i="7"/>
  <c r="H26" i="7"/>
  <c r="I26" i="7"/>
  <c r="C27" i="7"/>
  <c r="D27" i="7"/>
  <c r="E27" i="7"/>
  <c r="H27" i="7"/>
  <c r="I27" i="7"/>
  <c r="B24" i="7"/>
  <c r="B27" i="7"/>
  <c r="B26" i="7"/>
  <c r="B25" i="7"/>
  <c r="S27" i="2" l="1"/>
  <c r="O27" i="2"/>
  <c r="N27" i="2"/>
  <c r="M27" i="2"/>
  <c r="S26" i="2"/>
  <c r="O26" i="2"/>
  <c r="N26" i="2"/>
  <c r="M26" i="2"/>
  <c r="S25" i="2"/>
  <c r="O25" i="2"/>
  <c r="N25" i="2"/>
  <c r="M25" i="2"/>
  <c r="S24" i="2"/>
  <c r="O24" i="2"/>
  <c r="N24" i="2"/>
  <c r="M24" i="2"/>
  <c r="C24" i="2"/>
  <c r="D24" i="2"/>
  <c r="H24" i="2"/>
  <c r="C25" i="2"/>
  <c r="D25" i="2"/>
  <c r="H25" i="2"/>
  <c r="C26" i="2"/>
  <c r="D26" i="2"/>
  <c r="H26" i="2"/>
  <c r="C27" i="2"/>
  <c r="D27" i="2"/>
  <c r="H27" i="2"/>
  <c r="B27" i="2"/>
  <c r="B26" i="2"/>
  <c r="B25" i="2"/>
  <c r="B24" i="2"/>
  <c r="F23" i="1"/>
  <c r="F25" i="1"/>
  <c r="F26" i="1"/>
  <c r="B26" i="1"/>
  <c r="B25" i="1"/>
  <c r="B23" i="1"/>
</calcChain>
</file>

<file path=xl/sharedStrings.xml><?xml version="1.0" encoding="utf-8"?>
<sst xmlns="http://schemas.openxmlformats.org/spreadsheetml/2006/main" count="163" uniqueCount="52">
  <si>
    <t>Moyenne</t>
  </si>
  <si>
    <t>Écart-type</t>
  </si>
  <si>
    <t>Min</t>
  </si>
  <si>
    <t>Max</t>
  </si>
  <si>
    <t>Différence</t>
  </si>
  <si>
    <t>EC</t>
  </si>
  <si>
    <t>EO</t>
  </si>
  <si>
    <t>OR</t>
  </si>
  <si>
    <t>x</t>
  </si>
  <si>
    <t>y</t>
  </si>
  <si>
    <t>z</t>
  </si>
  <si>
    <t>Average length</t>
  </si>
  <si>
    <t xml:space="preserve"> </t>
  </si>
  <si>
    <t>Mean</t>
  </si>
  <si>
    <t>SD</t>
  </si>
  <si>
    <t>Brain Size as computed by FSL</t>
  </si>
  <si>
    <t>Left</t>
  </si>
  <si>
    <t>Right</t>
  </si>
  <si>
    <t>Initial Sizes (in nb of voxels)</t>
  </si>
  <si>
    <t>Final Sizes after threshold based on FA (in nb of voxels)</t>
  </si>
  <si>
    <t>As % of the brain</t>
  </si>
  <si>
    <t>Nb streamlines (init)</t>
  </si>
  <si>
    <t>Nb streamlines (touching occipital lobe)</t>
  </si>
  <si>
    <t>Nb streamlines (final, probabilistic, fODF tracking)</t>
  </si>
  <si>
    <t>As % of the thalamus size</t>
  </si>
  <si>
    <t>As % of the brain size</t>
  </si>
  <si>
    <t>Most anterior y point with at least 5 streamlines (probabilistic, fODF tracking)</t>
  </si>
  <si>
    <t>Most anterior y point with at least 5 streamlines (deterministic, DTI tracking)</t>
  </si>
  <si>
    <t>Nb streamlines (final, deterministic, DTI tracking)</t>
  </si>
  <si>
    <t>Difference in the y point, probabilistic vs deterministic</t>
  </si>
  <si>
    <t>?</t>
  </si>
  <si>
    <t>(min length parameter: 10)</t>
  </si>
  <si>
    <t>As % of brain</t>
  </si>
  <si>
    <t>Minimum
(planes 4-14) (=STEM)</t>
  </si>
  <si>
    <t>Maximum
(planes 15-18)
(=SPAN)</t>
  </si>
  <si>
    <t>Average 
(planes 15-18)
(=SPAN2)</t>
  </si>
  <si>
    <t>Average (planes 4-14)
(=CSA)</t>
  </si>
  <si>
    <t>mean FA
(under OR)</t>
  </si>
  <si>
    <t>mean FA
(under OR with at least 5 steramlines)</t>
  </si>
  <si>
    <t>mean AFD
(under OR with at least 5 streamlines)</t>
  </si>
  <si>
    <t>Position of the strongest point (most streamlines)</t>
  </si>
  <si>
    <t>Nb of voxels</t>
  </si>
  <si>
    <t>as % of the thalamus</t>
  </si>
  <si>
    <t>Nb voxels
(Z-score of nb of streamlines higher than 3.5)</t>
  </si>
  <si>
    <t>Nb voxels
(Z-score of nb of streamlines higher than 4)</t>
  </si>
  <si>
    <t>Nb voxels
(Z-score of nb of streamlines higher than 4.5)</t>
  </si>
  <si>
    <t>Subject</t>
  </si>
  <si>
    <t>Mean alpha (8-13 Hz) amplitude</t>
  </si>
  <si>
    <t>Alpha peak (Hz)</t>
  </si>
  <si>
    <t>Mean across posterior electrodes</t>
  </si>
  <si>
    <t>Maximum alpha (8-13 Hz) amplitude</t>
  </si>
  <si>
    <t>Amplitude at the alpha peak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</si>
</sst>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&quot; &quot;[$$-C0C];[Red]&quot;-&quot;#,##0.00&quot; &quot;[$$-C0C]"/>
    <numFmt numFmtId="165" formatCode="0.0"/>
    <numFmt numFmtId="166" formatCode="0.00000"/>
    <numFmt numFmtId="167" formatCode="0.0000"/>
    <numFmt numFmtId="169" formatCode="0.000"/>
    <numFmt numFmtId="170" formatCode="0.0000000"/>
    <numFmt numFmtId="171" formatCode="0.000000"/>
  </numFmts>
  <fonts count="9">
    <font>
      <sz val="11"/>
      <color rgb="FF000000"/>
      <name val="Liberation Sans"/>
    </font>
    <font>
      <b/>
      <i/>
      <sz val="16"/>
      <color rgb="FF000000"/>
      <name val="Liberation Sans"/>
    </font>
    <font>
      <b/>
      <i/>
      <u/>
      <sz val="11"/>
      <color rgb="FF000000"/>
      <name val="Liberation Sans"/>
    </font>
    <font>
      <sz val="10"/>
      <color rgb="FF000000"/>
      <name val="Liberation Sans"/>
    </font>
    <font>
      <sz val="10"/>
      <color rgb="FF000000"/>
      <name val="Arial"/>
      <family val="2"/>
      <charset val="1"/>
    </font>
    <font>
      <sz val="9"/>
      <color rgb="FF000000"/>
      <name val="Liberation Sans"/>
    </font>
    <font>
      <sz val="9"/>
      <color theme="0" tint="-0.499984740745262"/>
      <name val="Liberation Sans"/>
    </font>
    <font>
      <sz val="11"/>
      <color rgb="FF000000"/>
      <name val="Liberation Sans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B3B3B3"/>
        <bgColor rgb="FFB3B3B3"/>
      </patternFill>
    </fill>
    <fill>
      <patternFill patternType="solid">
        <fgColor rgb="FFDDD9C3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3B3B3"/>
        <bgColor rgb="FFBFBFBF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B3B3B3"/>
      </patternFill>
    </fill>
    <fill>
      <patternFill patternType="solid">
        <fgColor theme="1"/>
        <bgColor rgb="FF92D050"/>
      </patternFill>
    </fill>
    <fill>
      <patternFill patternType="solid">
        <fgColor theme="1" tint="4.9989318521683403E-2"/>
        <bgColor rgb="FFB3B3B3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rgb="FF969696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210">
    <xf numFmtId="0" fontId="0" fillId="0" borderId="0" xfId="0"/>
    <xf numFmtId="1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Border="1"/>
    <xf numFmtId="0" fontId="0" fillId="2" borderId="2" xfId="0" applyFill="1" applyBorder="1"/>
    <xf numFmtId="0" fontId="3" fillId="2" borderId="4" xfId="0" applyFont="1" applyFill="1" applyBorder="1" applyAlignment="1">
      <alignment vertical="center" wrapText="1"/>
    </xf>
    <xf numFmtId="0" fontId="5" fillId="0" borderId="0" xfId="0" applyFont="1"/>
    <xf numFmtId="0" fontId="5" fillId="3" borderId="0" xfId="0" applyFont="1" applyFill="1" applyBorder="1" applyAlignment="1">
      <alignment horizontal="center" wrapText="1"/>
    </xf>
    <xf numFmtId="0" fontId="0" fillId="0" borderId="8" xfId="0" applyBorder="1"/>
    <xf numFmtId="0" fontId="7" fillId="0" borderId="0" xfId="0" applyFont="1" applyFill="1" applyBorder="1" applyAlignment="1"/>
    <xf numFmtId="165" fontId="7" fillId="0" borderId="0" xfId="0" applyNumberFormat="1" applyFont="1" applyFill="1" applyBorder="1"/>
    <xf numFmtId="165" fontId="7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0" fillId="0" borderId="2" xfId="0" applyBorder="1"/>
    <xf numFmtId="0" fontId="4" fillId="5" borderId="1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6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4" borderId="18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0" xfId="0" applyFont="1" applyFill="1" applyAlignment="1">
      <alignment horizontal="center" wrapText="1"/>
    </xf>
    <xf numFmtId="0" fontId="5" fillId="4" borderId="18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5" fillId="6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5" fillId="6" borderId="0" xfId="0" applyNumberFormat="1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2" fontId="5" fillId="0" borderId="23" xfId="0" applyNumberFormat="1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1" fontId="0" fillId="0" borderId="0" xfId="0" applyNumberFormat="1" applyBorder="1"/>
    <xf numFmtId="0" fontId="3" fillId="7" borderId="1" xfId="0" applyFont="1" applyFill="1" applyBorder="1" applyAlignment="1">
      <alignment vertical="center" wrapText="1"/>
    </xf>
    <xf numFmtId="0" fontId="3" fillId="7" borderId="9" xfId="0" applyFont="1" applyFill="1" applyBorder="1" applyAlignment="1">
      <alignment horizontal="center" vertical="center" wrapText="1"/>
    </xf>
    <xf numFmtId="165" fontId="7" fillId="8" borderId="0" xfId="0" applyNumberFormat="1" applyFont="1" applyFill="1" applyBorder="1" applyAlignment="1"/>
    <xf numFmtId="1" fontId="0" fillId="6" borderId="1" xfId="0" applyNumberFormat="1" applyFill="1" applyBorder="1"/>
    <xf numFmtId="0" fontId="0" fillId="6" borderId="0" xfId="0" applyFill="1"/>
    <xf numFmtId="0" fontId="0" fillId="0" borderId="0" xfId="0" applyFill="1"/>
    <xf numFmtId="0" fontId="0" fillId="0" borderId="2" xfId="0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3" fillId="7" borderId="27" xfId="0" applyFont="1" applyFill="1" applyBorder="1" applyAlignment="1">
      <alignment vertical="center" wrapText="1"/>
    </xf>
    <xf numFmtId="0" fontId="0" fillId="2" borderId="30" xfId="0" applyFill="1" applyBorder="1"/>
    <xf numFmtId="165" fontId="0" fillId="0" borderId="0" xfId="0" applyNumberFormat="1" applyBorder="1"/>
    <xf numFmtId="0" fontId="0" fillId="6" borderId="0" xfId="0" applyFill="1" applyBorder="1"/>
    <xf numFmtId="165" fontId="0" fillId="0" borderId="0" xfId="0" applyNumberFormat="1" applyFill="1" applyBorder="1"/>
    <xf numFmtId="2" fontId="0" fillId="0" borderId="0" xfId="0" applyNumberFormat="1" applyBorder="1"/>
    <xf numFmtId="0" fontId="0" fillId="2" borderId="31" xfId="0" applyFill="1" applyBorder="1"/>
    <xf numFmtId="1" fontId="0" fillId="6" borderId="0" xfId="0" applyNumberFormat="1" applyFill="1" applyBorder="1"/>
    <xf numFmtId="0" fontId="0" fillId="2" borderId="32" xfId="0" applyFill="1" applyBorder="1"/>
    <xf numFmtId="0" fontId="0" fillId="0" borderId="23" xfId="0" applyBorder="1"/>
    <xf numFmtId="0" fontId="0" fillId="6" borderId="23" xfId="0" applyFill="1" applyBorder="1"/>
    <xf numFmtId="165" fontId="0" fillId="0" borderId="1" xfId="0" applyNumberFormat="1" applyBorder="1"/>
    <xf numFmtId="0" fontId="0" fillId="0" borderId="18" xfId="0" applyBorder="1"/>
    <xf numFmtId="1" fontId="0" fillId="0" borderId="3" xfId="0" applyNumberFormat="1" applyBorder="1"/>
    <xf numFmtId="1" fontId="0" fillId="0" borderId="2" xfId="0" applyNumberFormat="1" applyBorder="1"/>
    <xf numFmtId="1" fontId="7" fillId="0" borderId="8" xfId="0" applyNumberFormat="1" applyFont="1" applyFill="1" applyBorder="1" applyAlignment="1"/>
    <xf numFmtId="1" fontId="7" fillId="0" borderId="0" xfId="0" applyNumberFormat="1" applyFont="1" applyFill="1" applyBorder="1" applyAlignment="1"/>
    <xf numFmtId="1" fontId="7" fillId="0" borderId="8" xfId="0" applyNumberFormat="1" applyFont="1" applyFill="1" applyBorder="1"/>
    <xf numFmtId="1" fontId="7" fillId="0" borderId="12" xfId="0" applyNumberFormat="1" applyFont="1" applyFill="1" applyBorder="1" applyAlignment="1"/>
    <xf numFmtId="1" fontId="0" fillId="0" borderId="0" xfId="0" applyNumberFormat="1" applyFont="1" applyFill="1" applyBorder="1" applyAlignment="1"/>
    <xf numFmtId="1" fontId="7" fillId="0" borderId="0" xfId="0" applyNumberFormat="1" applyFont="1" applyFill="1" applyBorder="1"/>
    <xf numFmtId="1" fontId="7" fillId="0" borderId="7" xfId="0" applyNumberFormat="1" applyFont="1" applyFill="1" applyBorder="1" applyAlignment="1"/>
    <xf numFmtId="165" fontId="0" fillId="6" borderId="0" xfId="0" applyNumberFormat="1" applyFill="1" applyBorder="1"/>
    <xf numFmtId="165" fontId="0" fillId="0" borderId="0" xfId="0" applyNumberFormat="1" applyFont="1" applyFill="1" applyBorder="1"/>
    <xf numFmtId="0" fontId="0" fillId="2" borderId="18" xfId="0" applyFill="1" applyBorder="1"/>
    <xf numFmtId="0" fontId="4" fillId="5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vertical="center" wrapText="1"/>
    </xf>
    <xf numFmtId="0" fontId="3" fillId="2" borderId="36" xfId="0" applyFont="1" applyFill="1" applyBorder="1" applyAlignment="1">
      <alignment vertical="center" wrapText="1"/>
    </xf>
    <xf numFmtId="0" fontId="3" fillId="9" borderId="28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vertical="center" wrapText="1"/>
    </xf>
    <xf numFmtId="0" fontId="0" fillId="10" borderId="0" xfId="0" applyFill="1" applyBorder="1"/>
    <xf numFmtId="1" fontId="0" fillId="10" borderId="1" xfId="0" applyNumberFormat="1" applyFill="1" applyBorder="1"/>
    <xf numFmtId="1" fontId="0" fillId="10" borderId="0" xfId="0" applyNumberFormat="1" applyFill="1" applyBorder="1"/>
    <xf numFmtId="0" fontId="0" fillId="10" borderId="0" xfId="0" applyFill="1" applyBorder="1" applyAlignment="1">
      <alignment wrapText="1"/>
    </xf>
    <xf numFmtId="0" fontId="7" fillId="10" borderId="0" xfId="0" applyFont="1" applyFill="1" applyBorder="1"/>
    <xf numFmtId="0" fontId="0" fillId="10" borderId="14" xfId="0" applyFill="1" applyBorder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 applyAlignment="1"/>
    <xf numFmtId="0" fontId="0" fillId="0" borderId="30" xfId="0" applyFill="1" applyBorder="1"/>
    <xf numFmtId="165" fontId="0" fillId="0" borderId="7" xfId="0" applyNumberFormat="1" applyBorder="1"/>
    <xf numFmtId="165" fontId="0" fillId="0" borderId="8" xfId="0" applyNumberFormat="1" applyBorder="1"/>
    <xf numFmtId="0" fontId="0" fillId="2" borderId="7" xfId="0" applyFill="1" applyBorder="1"/>
    <xf numFmtId="0" fontId="0" fillId="2" borderId="8" xfId="0" applyFill="1" applyBorder="1"/>
    <xf numFmtId="0" fontId="0" fillId="2" borderId="12" xfId="0" applyFill="1" applyBorder="1"/>
    <xf numFmtId="167" fontId="0" fillId="0" borderId="7" xfId="0" applyNumberFormat="1" applyBorder="1"/>
    <xf numFmtId="167" fontId="0" fillId="0" borderId="8" xfId="0" applyNumberFormat="1" applyBorder="1"/>
    <xf numFmtId="167" fontId="0" fillId="6" borderId="7" xfId="0" applyNumberFormat="1" applyFill="1" applyBorder="1"/>
    <xf numFmtId="167" fontId="0" fillId="6" borderId="8" xfId="0" applyNumberFormat="1" applyFill="1" applyBorder="1"/>
    <xf numFmtId="0" fontId="0" fillId="6" borderId="8" xfId="0" applyFill="1" applyBorder="1"/>
    <xf numFmtId="0" fontId="3" fillId="7" borderId="16" xfId="0" applyFont="1" applyFill="1" applyBorder="1" applyAlignment="1">
      <alignment horizontal="center" vertical="center" wrapText="1"/>
    </xf>
    <xf numFmtId="167" fontId="0" fillId="0" borderId="0" xfId="0" applyNumberFormat="1" applyBorder="1"/>
    <xf numFmtId="167" fontId="0" fillId="6" borderId="0" xfId="0" applyNumberFormat="1" applyFill="1" applyBorder="1"/>
    <xf numFmtId="0" fontId="0" fillId="2" borderId="20" xfId="0" applyFill="1" applyBorder="1"/>
    <xf numFmtId="167" fontId="0" fillId="0" borderId="37" xfId="0" applyNumberFormat="1" applyBorder="1"/>
    <xf numFmtId="167" fontId="0" fillId="0" borderId="38" xfId="0" applyNumberFormat="1" applyBorder="1"/>
    <xf numFmtId="0" fontId="0" fillId="0" borderId="38" xfId="0" applyBorder="1"/>
    <xf numFmtId="0" fontId="0" fillId="2" borderId="22" xfId="0" applyFill="1" applyBorder="1"/>
    <xf numFmtId="0" fontId="0" fillId="0" borderId="39" xfId="0" applyBorder="1"/>
    <xf numFmtId="0" fontId="0" fillId="6" borderId="39" xfId="0" applyFill="1" applyBorder="1"/>
    <xf numFmtId="0" fontId="0" fillId="0" borderId="40" xfId="0" applyBorder="1"/>
    <xf numFmtId="0" fontId="3" fillId="2" borderId="15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3" fillId="7" borderId="23" xfId="0" applyFont="1" applyFill="1" applyBorder="1" applyAlignment="1">
      <alignment vertical="center" wrapText="1"/>
    </xf>
    <xf numFmtId="0" fontId="3" fillId="2" borderId="41" xfId="0" applyFont="1" applyFill="1" applyBorder="1" applyAlignment="1">
      <alignment vertical="center" wrapText="1"/>
    </xf>
    <xf numFmtId="0" fontId="3" fillId="2" borderId="42" xfId="0" applyFont="1" applyFill="1" applyBorder="1" applyAlignment="1">
      <alignment vertical="center" wrapText="1"/>
    </xf>
    <xf numFmtId="169" fontId="7" fillId="0" borderId="0" xfId="0" applyNumberFormat="1" applyFont="1" applyFill="1" applyBorder="1"/>
    <xf numFmtId="0" fontId="7" fillId="0" borderId="0" xfId="0" applyFont="1" applyFill="1" applyBorder="1"/>
    <xf numFmtId="0" fontId="3" fillId="2" borderId="3" xfId="0" applyFont="1" applyFill="1" applyBorder="1" applyAlignment="1">
      <alignment horizontal="center" vertical="center" wrapText="1"/>
    </xf>
    <xf numFmtId="166" fontId="0" fillId="0" borderId="0" xfId="0" applyNumberFormat="1" applyBorder="1"/>
    <xf numFmtId="170" fontId="0" fillId="0" borderId="1" xfId="0" applyNumberFormat="1" applyBorder="1"/>
    <xf numFmtId="170" fontId="0" fillId="0" borderId="0" xfId="0" applyNumberFormat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5" fillId="0" borderId="16" xfId="0" applyFont="1" applyBorder="1"/>
    <xf numFmtId="0" fontId="5" fillId="0" borderId="23" xfId="0" applyFont="1" applyBorder="1"/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textRotation="90" wrapText="1"/>
    </xf>
    <xf numFmtId="0" fontId="5" fillId="3" borderId="16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43" xfId="0" applyFont="1" applyFill="1" applyBorder="1" applyAlignment="1">
      <alignment horizontal="center" wrapText="1"/>
    </xf>
    <xf numFmtId="0" fontId="5" fillId="4" borderId="44" xfId="0" applyFont="1" applyFill="1" applyBorder="1" applyAlignment="1">
      <alignment horizontal="center" wrapText="1"/>
    </xf>
    <xf numFmtId="0" fontId="5" fillId="6" borderId="44" xfId="0" applyFont="1" applyFill="1" applyBorder="1" applyAlignment="1">
      <alignment horizontal="center" wrapText="1"/>
    </xf>
    <xf numFmtId="0" fontId="5" fillId="4" borderId="45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2" fontId="5" fillId="0" borderId="19" xfId="0" applyNumberFormat="1" applyFont="1" applyFill="1" applyBorder="1" applyAlignment="1">
      <alignment horizontal="center"/>
    </xf>
    <xf numFmtId="2" fontId="5" fillId="0" borderId="21" xfId="0" applyNumberFormat="1" applyFont="1" applyBorder="1" applyAlignment="1">
      <alignment horizontal="center"/>
    </xf>
    <xf numFmtId="2" fontId="5" fillId="0" borderId="24" xfId="0" applyNumberFormat="1" applyFont="1" applyBorder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165" fontId="7" fillId="0" borderId="3" xfId="0" applyNumberFormat="1" applyFont="1" applyFill="1" applyBorder="1" applyAlignment="1"/>
    <xf numFmtId="167" fontId="7" fillId="0" borderId="0" xfId="0" applyNumberFormat="1" applyFont="1" applyFill="1" applyBorder="1" applyAlignment="1"/>
    <xf numFmtId="165" fontId="0" fillId="0" borderId="2" xfId="0" applyNumberFormat="1" applyFont="1" applyFill="1" applyBorder="1" applyAlignment="1"/>
    <xf numFmtId="165" fontId="0" fillId="0" borderId="0" xfId="0" applyNumberFormat="1" applyFont="1" applyFill="1" applyBorder="1" applyAlignment="1"/>
    <xf numFmtId="165" fontId="7" fillId="0" borderId="2" xfId="0" applyNumberFormat="1" applyFont="1" applyFill="1" applyBorder="1" applyAlignment="1"/>
    <xf numFmtId="165" fontId="7" fillId="0" borderId="13" xfId="0" applyNumberFormat="1" applyFont="1" applyFill="1" applyBorder="1" applyAlignment="1"/>
    <xf numFmtId="165" fontId="0" fillId="0" borderId="19" xfId="0" applyNumberFormat="1" applyFont="1" applyFill="1" applyBorder="1" applyAlignment="1"/>
    <xf numFmtId="165" fontId="7" fillId="0" borderId="19" xfId="0" applyNumberFormat="1" applyFont="1" applyFill="1" applyBorder="1" applyAlignment="1"/>
    <xf numFmtId="165" fontId="7" fillId="0" borderId="19" xfId="0" applyNumberFormat="1" applyFont="1" applyFill="1" applyBorder="1"/>
    <xf numFmtId="0" fontId="3" fillId="2" borderId="3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67" fontId="0" fillId="0" borderId="0" xfId="0" applyNumberFormat="1" applyFill="1" applyBorder="1"/>
    <xf numFmtId="167" fontId="0" fillId="0" borderId="19" xfId="0" applyNumberFormat="1" applyFill="1" applyBorder="1"/>
    <xf numFmtId="0" fontId="0" fillId="0" borderId="19" xfId="0" applyFill="1" applyBorder="1"/>
    <xf numFmtId="0" fontId="3" fillId="9" borderId="1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71" fontId="0" fillId="0" borderId="1" xfId="0" applyNumberFormat="1" applyBorder="1"/>
    <xf numFmtId="171" fontId="0" fillId="0" borderId="0" xfId="0" applyNumberFormat="1" applyBorder="1"/>
    <xf numFmtId="0" fontId="5" fillId="0" borderId="16" xfId="0" applyFont="1" applyFill="1" applyBorder="1"/>
    <xf numFmtId="0" fontId="6" fillId="0" borderId="16" xfId="0" applyFont="1" applyFill="1" applyBorder="1"/>
    <xf numFmtId="165" fontId="5" fillId="0" borderId="16" xfId="0" applyNumberFormat="1" applyFont="1" applyFill="1" applyBorder="1"/>
    <xf numFmtId="0" fontId="5" fillId="0" borderId="23" xfId="0" applyFont="1" applyFill="1" applyBorder="1"/>
    <xf numFmtId="0" fontId="6" fillId="0" borderId="23" xfId="0" applyFont="1" applyFill="1" applyBorder="1"/>
    <xf numFmtId="165" fontId="5" fillId="0" borderId="23" xfId="0" applyNumberFormat="1" applyFont="1" applyFill="1" applyBorder="1"/>
    <xf numFmtId="0" fontId="5" fillId="0" borderId="16" xfId="0" applyFont="1" applyFill="1" applyBorder="1" applyAlignment="1">
      <alignment wrapText="1"/>
    </xf>
    <xf numFmtId="0" fontId="5" fillId="6" borderId="0" xfId="0" applyFont="1" applyFill="1"/>
    <xf numFmtId="0" fontId="5" fillId="11" borderId="0" xfId="0" applyFont="1" applyFill="1"/>
    <xf numFmtId="0" fontId="5" fillId="3" borderId="16" xfId="0" applyFont="1" applyFill="1" applyBorder="1" applyAlignment="1">
      <alignment horizontal="center" wrapText="1"/>
    </xf>
    <xf numFmtId="0" fontId="5" fillId="3" borderId="23" xfId="0" applyFont="1" applyFill="1" applyBorder="1" applyAlignment="1">
      <alignment horizontal="center" wrapText="1"/>
    </xf>
    <xf numFmtId="0" fontId="5" fillId="11" borderId="0" xfId="0" applyFont="1" applyFill="1" applyAlignment="1">
      <alignment horizontal="center" wrapText="1"/>
    </xf>
    <xf numFmtId="0" fontId="5" fillId="12" borderId="0" xfId="0" applyFont="1" applyFill="1" applyAlignment="1">
      <alignment horizontal="center"/>
    </xf>
    <xf numFmtId="0" fontId="0" fillId="11" borderId="0" xfId="0" applyFont="1" applyFill="1"/>
    <xf numFmtId="0" fontId="0" fillId="11" borderId="0" xfId="0" applyFont="1" applyFill="1" applyAlignment="1">
      <alignment horizontal="center" textRotation="90"/>
    </xf>
    <xf numFmtId="0" fontId="5" fillId="0" borderId="0" xfId="0" applyFont="1" applyFill="1" applyBorder="1"/>
    <xf numFmtId="0" fontId="6" fillId="0" borderId="0" xfId="0" applyFont="1" applyFill="1" applyBorder="1"/>
    <xf numFmtId="165" fontId="5" fillId="0" borderId="0" xfId="0" applyNumberFormat="1" applyFont="1" applyFill="1" applyBorder="1"/>
    <xf numFmtId="0" fontId="5" fillId="0" borderId="0" xfId="0" applyFont="1" applyBorder="1"/>
    <xf numFmtId="2" fontId="5" fillId="0" borderId="16" xfId="0" applyNumberFormat="1" applyFont="1" applyFill="1" applyBorder="1"/>
    <xf numFmtId="0" fontId="0" fillId="6" borderId="0" xfId="0" applyFont="1" applyFill="1"/>
    <xf numFmtId="0" fontId="5" fillId="3" borderId="6" xfId="0" applyFont="1" applyFill="1" applyBorder="1" applyAlignment="1">
      <alignment horizontal="center" wrapText="1"/>
    </xf>
    <xf numFmtId="0" fontId="5" fillId="3" borderId="46" xfId="0" applyFont="1" applyFill="1" applyBorder="1" applyAlignment="1">
      <alignment horizontal="center" wrapText="1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Thalamus:</a:t>
            </a:r>
            <a:r>
              <a:rPr lang="en-US" baseline="0"/>
              <a:t> left vs right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Final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-0.1490206804901881"/>
                  <c:y val="-5.9836679571374292E-2"/>
                </c:manualLayout>
              </c:layout>
              <c:numFmt formatCode="General" sourceLinked="0"/>
              <c:spPr>
                <a:solidFill>
                  <a:schemeClr val="accent1"/>
                </a:solidFill>
              </c:spPr>
            </c:trendlineLbl>
          </c:trendline>
          <c:xVal>
            <c:numRef>
              <c:f>Thalami!$C$3:$C$22</c:f>
              <c:numCache>
                <c:formatCode>General</c:formatCode>
                <c:ptCount val="20"/>
                <c:pt idx="0">
                  <c:v>9367</c:v>
                </c:pt>
                <c:pt idx="1">
                  <c:v>9025</c:v>
                </c:pt>
                <c:pt idx="2">
                  <c:v>9238</c:v>
                </c:pt>
                <c:pt idx="3">
                  <c:v>7873</c:v>
                </c:pt>
                <c:pt idx="4">
                  <c:v>8865</c:v>
                </c:pt>
                <c:pt idx="5">
                  <c:v>10415</c:v>
                </c:pt>
                <c:pt idx="6">
                  <c:v>12429</c:v>
                </c:pt>
                <c:pt idx="7">
                  <c:v>8538</c:v>
                </c:pt>
                <c:pt idx="8">
                  <c:v>8187</c:v>
                </c:pt>
                <c:pt idx="9">
                  <c:v>10760</c:v>
                </c:pt>
                <c:pt idx="10">
                  <c:v>9808</c:v>
                </c:pt>
                <c:pt idx="11">
                  <c:v>7624</c:v>
                </c:pt>
                <c:pt idx="12">
                  <c:v>9955</c:v>
                </c:pt>
                <c:pt idx="13">
                  <c:v>10108</c:v>
                </c:pt>
                <c:pt idx="14">
                  <c:v>8890</c:v>
                </c:pt>
                <c:pt idx="15">
                  <c:v>10293</c:v>
                </c:pt>
                <c:pt idx="16">
                  <c:v>9800</c:v>
                </c:pt>
                <c:pt idx="17">
                  <c:v>10246</c:v>
                </c:pt>
                <c:pt idx="18">
                  <c:v>8083</c:v>
                </c:pt>
                <c:pt idx="19">
                  <c:v>8616</c:v>
                </c:pt>
              </c:numCache>
            </c:numRef>
          </c:xVal>
          <c:yVal>
            <c:numRef>
              <c:f>Thalami!$G$3:$G$22</c:f>
              <c:numCache>
                <c:formatCode>General</c:formatCode>
                <c:ptCount val="20"/>
                <c:pt idx="0">
                  <c:v>8403</c:v>
                </c:pt>
                <c:pt idx="1">
                  <c:v>8661</c:v>
                </c:pt>
                <c:pt idx="2">
                  <c:v>9045</c:v>
                </c:pt>
                <c:pt idx="3">
                  <c:v>7693</c:v>
                </c:pt>
                <c:pt idx="4">
                  <c:v>8248</c:v>
                </c:pt>
                <c:pt idx="5">
                  <c:v>10808</c:v>
                </c:pt>
                <c:pt idx="6">
                  <c:v>11609</c:v>
                </c:pt>
                <c:pt idx="7">
                  <c:v>9230</c:v>
                </c:pt>
                <c:pt idx="8">
                  <c:v>8800</c:v>
                </c:pt>
                <c:pt idx="9">
                  <c:v>9259</c:v>
                </c:pt>
                <c:pt idx="10">
                  <c:v>9473</c:v>
                </c:pt>
                <c:pt idx="11">
                  <c:v>7444</c:v>
                </c:pt>
                <c:pt idx="12">
                  <c:v>9635</c:v>
                </c:pt>
                <c:pt idx="13">
                  <c:v>9366</c:v>
                </c:pt>
                <c:pt idx="14">
                  <c:v>8401</c:v>
                </c:pt>
                <c:pt idx="15">
                  <c:v>10140</c:v>
                </c:pt>
                <c:pt idx="16">
                  <c:v>9385</c:v>
                </c:pt>
                <c:pt idx="17">
                  <c:v>10237</c:v>
                </c:pt>
                <c:pt idx="18">
                  <c:v>7953</c:v>
                </c:pt>
                <c:pt idx="19">
                  <c:v>8405</c:v>
                </c:pt>
              </c:numCache>
            </c:numRef>
          </c:yVal>
          <c:smooth val="0"/>
        </c:ser>
        <c:ser>
          <c:idx val="1"/>
          <c:order val="1"/>
          <c:tx>
            <c:v>Initial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6.265598948508562E-2"/>
                  <c:y val="0.34208057524319568"/>
                </c:manualLayout>
              </c:layout>
              <c:numFmt formatCode="General" sourceLinked="0"/>
              <c:spPr>
                <a:solidFill>
                  <a:schemeClr val="accent2"/>
                </a:solidFill>
              </c:spPr>
            </c:trendlineLbl>
          </c:trendline>
          <c:xVal>
            <c:numRef>
              <c:f>Thalami!$B$3:$B$22</c:f>
              <c:numCache>
                <c:formatCode>General</c:formatCode>
                <c:ptCount val="20"/>
                <c:pt idx="0">
                  <c:v>10805</c:v>
                </c:pt>
                <c:pt idx="1">
                  <c:v>10692</c:v>
                </c:pt>
                <c:pt idx="2">
                  <c:v>11864</c:v>
                </c:pt>
                <c:pt idx="3">
                  <c:v>9684</c:v>
                </c:pt>
                <c:pt idx="4">
                  <c:v>11038</c:v>
                </c:pt>
                <c:pt idx="5">
                  <c:v>12822</c:v>
                </c:pt>
                <c:pt idx="6">
                  <c:v>14739</c:v>
                </c:pt>
                <c:pt idx="7">
                  <c:v>11141</c:v>
                </c:pt>
                <c:pt idx="8">
                  <c:v>9619</c:v>
                </c:pt>
                <c:pt idx="9">
                  <c:v>13173</c:v>
                </c:pt>
                <c:pt idx="10">
                  <c:v>11970</c:v>
                </c:pt>
                <c:pt idx="11">
                  <c:v>9133</c:v>
                </c:pt>
                <c:pt idx="12">
                  <c:v>12816</c:v>
                </c:pt>
                <c:pt idx="13">
                  <c:v>11594</c:v>
                </c:pt>
                <c:pt idx="14">
                  <c:v>10950</c:v>
                </c:pt>
                <c:pt idx="15">
                  <c:v>12364</c:v>
                </c:pt>
                <c:pt idx="16">
                  <c:v>12391</c:v>
                </c:pt>
                <c:pt idx="17">
                  <c:v>12850</c:v>
                </c:pt>
                <c:pt idx="18">
                  <c:v>10547</c:v>
                </c:pt>
                <c:pt idx="19">
                  <c:v>11017</c:v>
                </c:pt>
              </c:numCache>
            </c:numRef>
          </c:xVal>
          <c:yVal>
            <c:numRef>
              <c:f>Thalami!$F$3:$F$22</c:f>
              <c:numCache>
                <c:formatCode>General</c:formatCode>
                <c:ptCount val="20"/>
                <c:pt idx="0">
                  <c:v>9588</c:v>
                </c:pt>
                <c:pt idx="1">
                  <c:v>9624</c:v>
                </c:pt>
                <c:pt idx="2">
                  <c:v>10252</c:v>
                </c:pt>
                <c:pt idx="3">
                  <c:v>9146</c:v>
                </c:pt>
                <c:pt idx="4">
                  <c:v>9681</c:v>
                </c:pt>
                <c:pt idx="5">
                  <c:v>13012</c:v>
                </c:pt>
                <c:pt idx="6">
                  <c:v>13136</c:v>
                </c:pt>
                <c:pt idx="7">
                  <c:v>10651</c:v>
                </c:pt>
                <c:pt idx="8">
                  <c:v>10096</c:v>
                </c:pt>
                <c:pt idx="9">
                  <c:v>10668</c:v>
                </c:pt>
                <c:pt idx="10">
                  <c:v>10965</c:v>
                </c:pt>
                <c:pt idx="11">
                  <c:v>8592</c:v>
                </c:pt>
                <c:pt idx="12">
                  <c:v>12317</c:v>
                </c:pt>
                <c:pt idx="13">
                  <c:v>10561</c:v>
                </c:pt>
                <c:pt idx="14">
                  <c:v>10267</c:v>
                </c:pt>
                <c:pt idx="15">
                  <c:v>11954</c:v>
                </c:pt>
                <c:pt idx="16">
                  <c:v>11107</c:v>
                </c:pt>
                <c:pt idx="17">
                  <c:v>12387</c:v>
                </c:pt>
                <c:pt idx="18">
                  <c:v>9657</c:v>
                </c:pt>
                <c:pt idx="19">
                  <c:v>10646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52736"/>
        <c:axId val="77655040"/>
      </c:scatterChart>
      <c:valAx>
        <c:axId val="77652736"/>
        <c:scaling>
          <c:orientation val="minMax"/>
          <c:min val="6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Left (mm^3)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7655040"/>
        <c:crosses val="autoZero"/>
        <c:crossBetween val="midCat"/>
      </c:valAx>
      <c:valAx>
        <c:axId val="77655040"/>
        <c:scaling>
          <c:orientation val="minMax"/>
          <c:min val="6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Right (mm^3)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7652736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  <c:overlay val="0"/>
    </c:legend>
    <c:plotVisOnly val="1"/>
    <c:dispBlanksAs val="gap"/>
    <c:showDLblsOverMax val="0"/>
  </c:chart>
  <c:spPr>
    <a:solidFill>
      <a:srgbClr val="92D050"/>
    </a:solidFill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AFD (OR</a:t>
            </a:r>
            <a:r>
              <a:rPr lang="en-US" baseline="0"/>
              <a:t> with 5 streamlines): left vs right</a:t>
            </a:r>
            <a:endParaRPr lang="en-US"/>
          </a:p>
        </c:rich>
      </c:tx>
      <c:layout>
        <c:manualLayout>
          <c:xMode val="edge"/>
          <c:yMode val="edge"/>
          <c:x val="0.10462963770132251"/>
          <c:y val="3.4527296085793281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Gauche vs droit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-0.24543330448728445"/>
                  <c:y val="-7.3967531836298242E-2"/>
                </c:manualLayout>
              </c:layout>
              <c:numFmt formatCode="General" sourceLinked="0"/>
            </c:trendlineLbl>
          </c:trendline>
          <c:xVal>
            <c:numRef>
              <c:f>'FA and AFD under OR'!$D$3:$D$22</c:f>
              <c:numCache>
                <c:formatCode>General</c:formatCode>
                <c:ptCount val="20"/>
                <c:pt idx="0">
                  <c:v>0.79910000000000003</c:v>
                </c:pt>
                <c:pt idx="1">
                  <c:v>0.75609999999999999</c:v>
                </c:pt>
                <c:pt idx="2" formatCode="0.0000">
                  <c:v>0.77490000000000003</c:v>
                </c:pt>
                <c:pt idx="3">
                  <c:v>0.7137</c:v>
                </c:pt>
                <c:pt idx="4">
                  <c:v>0.75309999999999999</c:v>
                </c:pt>
                <c:pt idx="5">
                  <c:v>0.7167</c:v>
                </c:pt>
                <c:pt idx="6" formatCode="0.0000">
                  <c:v>0.76800000000000002</c:v>
                </c:pt>
                <c:pt idx="7">
                  <c:v>0.79949999999999999</c:v>
                </c:pt>
                <c:pt idx="8">
                  <c:v>0.80210000000000004</c:v>
                </c:pt>
                <c:pt idx="9" formatCode="0.0000">
                  <c:v>0.76910000000000001</c:v>
                </c:pt>
                <c:pt idx="10">
                  <c:v>0.72540000000000004</c:v>
                </c:pt>
                <c:pt idx="11">
                  <c:v>0.78690000000000004</c:v>
                </c:pt>
                <c:pt idx="12">
                  <c:v>0.72719999999999996</c:v>
                </c:pt>
                <c:pt idx="13">
                  <c:v>0.78390000000000004</c:v>
                </c:pt>
                <c:pt idx="14">
                  <c:v>0.75049999999999994</c:v>
                </c:pt>
                <c:pt idx="15" formatCode="0.0000">
                  <c:v>0.80500000000000005</c:v>
                </c:pt>
                <c:pt idx="16" formatCode="0.0000">
                  <c:v>0.77449999999999997</c:v>
                </c:pt>
                <c:pt idx="17">
                  <c:v>0.79079999999999995</c:v>
                </c:pt>
                <c:pt idx="18">
                  <c:v>0.77739999999999998</c:v>
                </c:pt>
                <c:pt idx="19">
                  <c:v>0.7661</c:v>
                </c:pt>
              </c:numCache>
            </c:numRef>
          </c:xVal>
          <c:yVal>
            <c:numRef>
              <c:f>'FA and AFD under OR'!$H$3:$H$22</c:f>
              <c:numCache>
                <c:formatCode>General</c:formatCode>
                <c:ptCount val="20"/>
                <c:pt idx="0" formatCode="0.0000">
                  <c:v>0.82889999999999997</c:v>
                </c:pt>
                <c:pt idx="1">
                  <c:v>0.74380000000000002</c:v>
                </c:pt>
                <c:pt idx="2">
                  <c:v>0.76529999999999998</c:v>
                </c:pt>
                <c:pt idx="3">
                  <c:v>0.70450000000000002</c:v>
                </c:pt>
                <c:pt idx="4">
                  <c:v>0.76670000000000005</c:v>
                </c:pt>
                <c:pt idx="5">
                  <c:v>0.73809999999999998</c:v>
                </c:pt>
                <c:pt idx="6">
                  <c:v>0.75760000000000005</c:v>
                </c:pt>
                <c:pt idx="7">
                  <c:v>0.80110000000000003</c:v>
                </c:pt>
                <c:pt idx="8">
                  <c:v>0.76580000000000004</c:v>
                </c:pt>
                <c:pt idx="9" formatCode="0.0000">
                  <c:v>0.81469999999999998</c:v>
                </c:pt>
                <c:pt idx="10">
                  <c:v>0.73329999999999995</c:v>
                </c:pt>
                <c:pt idx="11" formatCode="0.0000">
                  <c:v>0.72499999999999998</c:v>
                </c:pt>
                <c:pt idx="12">
                  <c:v>0.74529999999999996</c:v>
                </c:pt>
                <c:pt idx="13" formatCode="0.0000">
                  <c:v>0.79269999999999996</c:v>
                </c:pt>
                <c:pt idx="14">
                  <c:v>0.73980000000000001</c:v>
                </c:pt>
                <c:pt idx="15">
                  <c:v>0.85440000000000005</c:v>
                </c:pt>
                <c:pt idx="16">
                  <c:v>0.75429999999999997</c:v>
                </c:pt>
                <c:pt idx="17">
                  <c:v>0.79779999999999995</c:v>
                </c:pt>
                <c:pt idx="18" formatCode="0.0000">
                  <c:v>0.76759999999999995</c:v>
                </c:pt>
                <c:pt idx="19">
                  <c:v>0.76319999999999999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02560"/>
        <c:axId val="110421120"/>
      </c:scatterChart>
      <c:valAx>
        <c:axId val="110402560"/>
        <c:scaling>
          <c:orientation val="minMax"/>
          <c:min val="0.7000000000000000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Left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0421120"/>
        <c:crosses val="autoZero"/>
        <c:crossBetween val="midCat"/>
      </c:valAx>
      <c:valAx>
        <c:axId val="110421120"/>
        <c:scaling>
          <c:orientation val="minMax"/>
          <c:min val="0.70000000000000007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Right</a:t>
                </a:r>
              </a:p>
            </c:rich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110402560"/>
        <c:crosses val="autoZero"/>
        <c:crossBetween val="midCat"/>
      </c:valAx>
    </c:plotArea>
    <c:plotVisOnly val="1"/>
    <c:dispBlanksAs val="gap"/>
    <c:showDLblsOverMax val="0"/>
  </c:chart>
  <c:spPr>
    <a:solidFill>
      <a:srgbClr val="92D050"/>
    </a:solidFill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LGN, nb of voxels : left vs right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Tout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4.8133713360373719E-2"/>
                  <c:y val="0.23586961830569733"/>
                </c:manualLayout>
              </c:layout>
              <c:numFmt formatCode="General" sourceLinked="0"/>
            </c:trendlineLbl>
          </c:trendline>
          <c:xVal>
            <c:numRef>
              <c:f>LGN!$E$4:$E$23</c:f>
              <c:numCache>
                <c:formatCode>General</c:formatCode>
                <c:ptCount val="20"/>
                <c:pt idx="0">
                  <c:v>6207</c:v>
                </c:pt>
                <c:pt idx="1">
                  <c:v>6105</c:v>
                </c:pt>
                <c:pt idx="2">
                  <c:v>5665</c:v>
                </c:pt>
                <c:pt idx="3">
                  <c:v>5164</c:v>
                </c:pt>
                <c:pt idx="4">
                  <c:v>5374</c:v>
                </c:pt>
                <c:pt idx="5">
                  <c:v>7936</c:v>
                </c:pt>
                <c:pt idx="6">
                  <c:v>7905</c:v>
                </c:pt>
                <c:pt idx="7">
                  <c:v>5179</c:v>
                </c:pt>
                <c:pt idx="8">
                  <c:v>5817</c:v>
                </c:pt>
                <c:pt idx="9">
                  <c:v>6991</c:v>
                </c:pt>
                <c:pt idx="10">
                  <c:v>5999</c:v>
                </c:pt>
                <c:pt idx="11">
                  <c:v>4406</c:v>
                </c:pt>
                <c:pt idx="12">
                  <c:v>6777</c:v>
                </c:pt>
                <c:pt idx="13">
                  <c:v>6797</c:v>
                </c:pt>
                <c:pt idx="14">
                  <c:v>5252</c:v>
                </c:pt>
                <c:pt idx="15">
                  <c:v>6636</c:v>
                </c:pt>
                <c:pt idx="16">
                  <c:v>6760</c:v>
                </c:pt>
                <c:pt idx="17">
                  <c:v>6540</c:v>
                </c:pt>
                <c:pt idx="18">
                  <c:v>4988</c:v>
                </c:pt>
                <c:pt idx="19">
                  <c:v>4634</c:v>
                </c:pt>
              </c:numCache>
            </c:numRef>
          </c:xVal>
          <c:yVal>
            <c:numRef>
              <c:f>LGN!$N$4:$N$23</c:f>
              <c:numCache>
                <c:formatCode>General</c:formatCode>
                <c:ptCount val="20"/>
                <c:pt idx="0">
                  <c:v>3964</c:v>
                </c:pt>
                <c:pt idx="1">
                  <c:v>5333</c:v>
                </c:pt>
                <c:pt idx="2">
                  <c:v>4456</c:v>
                </c:pt>
                <c:pt idx="3">
                  <c:v>4617</c:v>
                </c:pt>
                <c:pt idx="4">
                  <c:v>3618</c:v>
                </c:pt>
                <c:pt idx="5">
                  <c:v>5451</c:v>
                </c:pt>
                <c:pt idx="6">
                  <c:v>7002</c:v>
                </c:pt>
                <c:pt idx="7">
                  <c:v>4656</c:v>
                </c:pt>
                <c:pt idx="8">
                  <c:v>4894</c:v>
                </c:pt>
                <c:pt idx="9">
                  <c:v>4509</c:v>
                </c:pt>
                <c:pt idx="10">
                  <c:v>5970</c:v>
                </c:pt>
                <c:pt idx="11">
                  <c:v>4564</c:v>
                </c:pt>
                <c:pt idx="12">
                  <c:v>4174</c:v>
                </c:pt>
                <c:pt idx="13">
                  <c:v>4612</c:v>
                </c:pt>
                <c:pt idx="14">
                  <c:v>4150</c:v>
                </c:pt>
                <c:pt idx="15">
                  <c:v>4176</c:v>
                </c:pt>
                <c:pt idx="16">
                  <c:v>5558</c:v>
                </c:pt>
                <c:pt idx="17">
                  <c:v>5484</c:v>
                </c:pt>
                <c:pt idx="18">
                  <c:v>4248</c:v>
                </c:pt>
                <c:pt idx="19">
                  <c:v>4591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40064"/>
        <c:axId val="107242240"/>
      </c:scatterChart>
      <c:valAx>
        <c:axId val="107240064"/>
        <c:scaling>
          <c:orientation val="minMax"/>
          <c:min val="4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Left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7242240"/>
        <c:crosses val="autoZero"/>
        <c:crossBetween val="midCat"/>
      </c:valAx>
      <c:valAx>
        <c:axId val="107242240"/>
        <c:scaling>
          <c:orientation val="minMax"/>
          <c:min val="3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Right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7240064"/>
        <c:crosses val="autoZero"/>
        <c:crossBetween val="midCat"/>
      </c:valAx>
    </c:plotArea>
    <c:plotVisOnly val="1"/>
    <c:dispBlanksAs val="gap"/>
    <c:showDLblsOverMax val="0"/>
  </c:chart>
  <c:spPr>
    <a:solidFill>
      <a:srgbClr val="92D050"/>
    </a:solidFill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Maximum alpha amplitude:</a:t>
            </a:r>
            <a:r>
              <a:rPr lang="en-US" baseline="0"/>
              <a:t> EC vs EO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EC vs Diff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0.1831146551339938"/>
                  <c:y val="-7.0717573980141127E-2"/>
                </c:manualLayout>
              </c:layout>
              <c:numFmt formatCode="General" sourceLinked="0"/>
            </c:trendlineLbl>
          </c:trendline>
          <c:xVal>
            <c:numRef>
              <c:f>EEG!$D$2:$W$2</c:f>
              <c:numCache>
                <c:formatCode>General</c:formatCode>
                <c:ptCount val="20"/>
                <c:pt idx="0">
                  <c:v>23.755150819524999</c:v>
                </c:pt>
                <c:pt idx="1">
                  <c:v>8.2938726327336099</c:v>
                </c:pt>
                <c:pt idx="2">
                  <c:v>25.336108970104</c:v>
                </c:pt>
                <c:pt idx="3">
                  <c:v>10.5124594320068</c:v>
                </c:pt>
                <c:pt idx="4">
                  <c:v>30.291505242011699</c:v>
                </c:pt>
                <c:pt idx="5">
                  <c:v>20.976269061585199</c:v>
                </c:pt>
                <c:pt idx="6">
                  <c:v>12.1881893700989</c:v>
                </c:pt>
                <c:pt idx="7">
                  <c:v>9.6189482437800198</c:v>
                </c:pt>
                <c:pt idx="8">
                  <c:v>24.193930747834301</c:v>
                </c:pt>
                <c:pt idx="9">
                  <c:v>18.836333047188202</c:v>
                </c:pt>
                <c:pt idx="10">
                  <c:v>19.1762816824263</c:v>
                </c:pt>
                <c:pt idx="11">
                  <c:v>20.2783028049605</c:v>
                </c:pt>
                <c:pt idx="12">
                  <c:v>10.782811890950899</c:v>
                </c:pt>
                <c:pt idx="13">
                  <c:v>22.323703811110502</c:v>
                </c:pt>
                <c:pt idx="14">
                  <c:v>14.312391763493601</c:v>
                </c:pt>
                <c:pt idx="15">
                  <c:v>22.059001593361401</c:v>
                </c:pt>
                <c:pt idx="16">
                  <c:v>17.294522900497501</c:v>
                </c:pt>
                <c:pt idx="17">
                  <c:v>20.130587543105499</c:v>
                </c:pt>
                <c:pt idx="18" formatCode="0.00">
                  <c:v>21.996982413579499</c:v>
                </c:pt>
                <c:pt idx="19">
                  <c:v>21.184449971368601</c:v>
                </c:pt>
              </c:numCache>
            </c:numRef>
          </c:xVal>
          <c:yVal>
            <c:numRef>
              <c:f>EEG!$D$5:$W$5</c:f>
              <c:numCache>
                <c:formatCode>General</c:formatCode>
                <c:ptCount val="20"/>
                <c:pt idx="0">
                  <c:v>14.963577116868899</c:v>
                </c:pt>
                <c:pt idx="1">
                  <c:v>2.5922375845790602</c:v>
                </c:pt>
                <c:pt idx="2">
                  <c:v>7.1876362078734903</c:v>
                </c:pt>
                <c:pt idx="3">
                  <c:v>6.6520490152250202</c:v>
                </c:pt>
                <c:pt idx="4">
                  <c:v>5.7417674138921102</c:v>
                </c:pt>
                <c:pt idx="5">
                  <c:v>9.2341405140755608</c:v>
                </c:pt>
                <c:pt idx="6">
                  <c:v>0.868390087576554</c:v>
                </c:pt>
                <c:pt idx="7">
                  <c:v>0.87283084299400804</c:v>
                </c:pt>
                <c:pt idx="8">
                  <c:v>8.3718957339904705</c:v>
                </c:pt>
                <c:pt idx="9">
                  <c:v>5.5010005679112997</c:v>
                </c:pt>
                <c:pt idx="10">
                  <c:v>16.660449616903801</c:v>
                </c:pt>
                <c:pt idx="11">
                  <c:v>7.8851644010570903</c:v>
                </c:pt>
                <c:pt idx="12">
                  <c:v>0.53795342791412104</c:v>
                </c:pt>
                <c:pt idx="13">
                  <c:v>5.5304631325857301</c:v>
                </c:pt>
                <c:pt idx="14">
                  <c:v>-1.3089352429758101</c:v>
                </c:pt>
                <c:pt idx="15">
                  <c:v>14.521030590776901</c:v>
                </c:pt>
                <c:pt idx="16">
                  <c:v>-1.1267578332035799</c:v>
                </c:pt>
                <c:pt idx="17">
                  <c:v>5.96965550980042</c:v>
                </c:pt>
                <c:pt idx="18">
                  <c:v>13.2793527172373</c:v>
                </c:pt>
                <c:pt idx="19">
                  <c:v>10.2700470279068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386176"/>
        <c:axId val="130388352"/>
      </c:scatterChart>
      <c:valAx>
        <c:axId val="1303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0388352"/>
        <c:crosses val="autoZero"/>
        <c:crossBetween val="midCat"/>
      </c:valAx>
      <c:valAx>
        <c:axId val="130388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0386176"/>
        <c:crosses val="autoZero"/>
        <c:crossBetween val="midCat"/>
      </c:valAx>
    </c:plotArea>
    <c:plotVisOnly val="1"/>
    <c:dispBlanksAs val="gap"/>
    <c:showDLblsOverMax val="0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Maximum alpha amplitude</a:t>
            </a:r>
            <a:r>
              <a:rPr lang="en-US" baseline="0"/>
              <a:t> EC: left vs right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EC vs Diff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0.1831146551339938"/>
                  <c:y val="-7.0717573980141127E-2"/>
                </c:manualLayout>
              </c:layout>
              <c:numFmt formatCode="General" sourceLinked="0"/>
            </c:trendlineLbl>
          </c:trendline>
          <c:xVal>
            <c:numRef>
              <c:f>EEG!$D$11:$W$11</c:f>
              <c:numCache>
                <c:formatCode>General</c:formatCode>
                <c:ptCount val="20"/>
                <c:pt idx="0">
                  <c:v>22.0080126567712</c:v>
                </c:pt>
                <c:pt idx="1">
                  <c:v>6.0169310863366796</c:v>
                </c:pt>
                <c:pt idx="2">
                  <c:v>18.3437083966543</c:v>
                </c:pt>
                <c:pt idx="3">
                  <c:v>10.5124594320068</c:v>
                </c:pt>
                <c:pt idx="4">
                  <c:v>26.194587991214998</c:v>
                </c:pt>
                <c:pt idx="5">
                  <c:v>20.976269061585199</c:v>
                </c:pt>
                <c:pt idx="6">
                  <c:v>8.4322619640154599</c:v>
                </c:pt>
                <c:pt idx="7">
                  <c:v>4.4283956522446601</c:v>
                </c:pt>
                <c:pt idx="8">
                  <c:v>22.015337205726698</c:v>
                </c:pt>
                <c:pt idx="9">
                  <c:v>13.725888747785399</c:v>
                </c:pt>
                <c:pt idx="10">
                  <c:v>19.1762816824263</c:v>
                </c:pt>
                <c:pt idx="11">
                  <c:v>19.990803380294899</c:v>
                </c:pt>
                <c:pt idx="12">
                  <c:v>10.782811890950899</c:v>
                </c:pt>
                <c:pt idx="13">
                  <c:v>21.749294881698098</c:v>
                </c:pt>
                <c:pt idx="14">
                  <c:v>14.312391763493601</c:v>
                </c:pt>
                <c:pt idx="15" formatCode="0.00">
                  <c:v>18.475936536718802</c:v>
                </c:pt>
                <c:pt idx="16">
                  <c:v>17.294522900497501</c:v>
                </c:pt>
                <c:pt idx="17">
                  <c:v>19.136385826501598</c:v>
                </c:pt>
                <c:pt idx="18">
                  <c:v>22.783506372608301</c:v>
                </c:pt>
                <c:pt idx="19">
                  <c:v>19.3844048497388</c:v>
                </c:pt>
              </c:numCache>
            </c:numRef>
          </c:xVal>
          <c:yVal>
            <c:numRef>
              <c:f>EEG!$D$20:$W$20</c:f>
              <c:numCache>
                <c:formatCode>General</c:formatCode>
                <c:ptCount val="20"/>
                <c:pt idx="0">
                  <c:v>23.755150819524999</c:v>
                </c:pt>
                <c:pt idx="1">
                  <c:v>8.2938726327336099</c:v>
                </c:pt>
                <c:pt idx="2">
                  <c:v>25.336108970104</c:v>
                </c:pt>
                <c:pt idx="3">
                  <c:v>9.9661735935304403</c:v>
                </c:pt>
                <c:pt idx="4">
                  <c:v>30.291505242011699</c:v>
                </c:pt>
                <c:pt idx="5">
                  <c:v>19.101328215211499</c:v>
                </c:pt>
                <c:pt idx="6">
                  <c:v>12.1881893700989</c:v>
                </c:pt>
                <c:pt idx="7">
                  <c:v>9.6189482437800198</c:v>
                </c:pt>
                <c:pt idx="8">
                  <c:v>23.974980917260599</c:v>
                </c:pt>
                <c:pt idx="9">
                  <c:v>18.836333047188202</c:v>
                </c:pt>
                <c:pt idx="10">
                  <c:v>18.612190993447999</c:v>
                </c:pt>
                <c:pt idx="11">
                  <c:v>20.2783028049605</c:v>
                </c:pt>
                <c:pt idx="12">
                  <c:v>10.7783124500175</c:v>
                </c:pt>
                <c:pt idx="13">
                  <c:v>22.323703811110502</c:v>
                </c:pt>
                <c:pt idx="14">
                  <c:v>10.8561202720878</c:v>
                </c:pt>
                <c:pt idx="15" formatCode="0.00">
                  <c:v>21.996982413579499</c:v>
                </c:pt>
                <c:pt idx="16">
                  <c:v>16.840110757129398</c:v>
                </c:pt>
                <c:pt idx="17">
                  <c:v>20.130587543105499</c:v>
                </c:pt>
                <c:pt idx="18">
                  <c:v>23.567408687682001</c:v>
                </c:pt>
                <c:pt idx="19">
                  <c:v>21.184449971368601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32800"/>
        <c:axId val="112334720"/>
      </c:scatterChart>
      <c:valAx>
        <c:axId val="11233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Left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2334720"/>
        <c:crosses val="autoZero"/>
        <c:crossBetween val="midCat"/>
      </c:valAx>
      <c:valAx>
        <c:axId val="112334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Right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2332800"/>
        <c:crosses val="autoZero"/>
        <c:crossBetween val="midCat"/>
      </c:valAx>
    </c:plotArea>
    <c:plotVisOnly val="1"/>
    <c:dispBlanksAs val="gap"/>
    <c:showDLblsOverMax val="0"/>
  </c:chart>
  <c:spPr>
    <a:solidFill>
      <a:srgbClr val="92D050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Thalamus Final Size vs Initial</a:t>
            </a:r>
            <a:r>
              <a:rPr lang="en-US" baseline="0"/>
              <a:t> Size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Left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-0.19556515526348633"/>
                  <c:y val="4.2546011938252783E-2"/>
                </c:manualLayout>
              </c:layout>
              <c:numFmt formatCode="General" sourceLinked="0"/>
              <c:spPr>
                <a:solidFill>
                  <a:schemeClr val="accent1"/>
                </a:solidFill>
              </c:spPr>
            </c:trendlineLbl>
          </c:trendline>
          <c:xVal>
            <c:numRef>
              <c:f>Thalami!$B$3:$B$22</c:f>
              <c:numCache>
                <c:formatCode>General</c:formatCode>
                <c:ptCount val="20"/>
                <c:pt idx="0">
                  <c:v>10805</c:v>
                </c:pt>
                <c:pt idx="1">
                  <c:v>10692</c:v>
                </c:pt>
                <c:pt idx="2">
                  <c:v>11864</c:v>
                </c:pt>
                <c:pt idx="3">
                  <c:v>9684</c:v>
                </c:pt>
                <c:pt idx="4">
                  <c:v>11038</c:v>
                </c:pt>
                <c:pt idx="5">
                  <c:v>12822</c:v>
                </c:pt>
                <c:pt idx="6">
                  <c:v>14739</c:v>
                </c:pt>
                <c:pt idx="7">
                  <c:v>11141</c:v>
                </c:pt>
                <c:pt idx="8">
                  <c:v>9619</c:v>
                </c:pt>
                <c:pt idx="9">
                  <c:v>13173</c:v>
                </c:pt>
                <c:pt idx="10">
                  <c:v>11970</c:v>
                </c:pt>
                <c:pt idx="11">
                  <c:v>9133</c:v>
                </c:pt>
                <c:pt idx="12">
                  <c:v>12816</c:v>
                </c:pt>
                <c:pt idx="13">
                  <c:v>11594</c:v>
                </c:pt>
                <c:pt idx="14">
                  <c:v>10950</c:v>
                </c:pt>
                <c:pt idx="15">
                  <c:v>12364</c:v>
                </c:pt>
                <c:pt idx="16">
                  <c:v>12391</c:v>
                </c:pt>
                <c:pt idx="17">
                  <c:v>12850</c:v>
                </c:pt>
                <c:pt idx="18">
                  <c:v>10547</c:v>
                </c:pt>
                <c:pt idx="19">
                  <c:v>11017</c:v>
                </c:pt>
              </c:numCache>
            </c:numRef>
          </c:xVal>
          <c:yVal>
            <c:numRef>
              <c:f>Thalami!$C$3:$C$22</c:f>
              <c:numCache>
                <c:formatCode>General</c:formatCode>
                <c:ptCount val="20"/>
                <c:pt idx="0">
                  <c:v>9367</c:v>
                </c:pt>
                <c:pt idx="1">
                  <c:v>9025</c:v>
                </c:pt>
                <c:pt idx="2">
                  <c:v>9238</c:v>
                </c:pt>
                <c:pt idx="3">
                  <c:v>7873</c:v>
                </c:pt>
                <c:pt idx="4">
                  <c:v>8865</c:v>
                </c:pt>
                <c:pt idx="5">
                  <c:v>10415</c:v>
                </c:pt>
                <c:pt idx="6">
                  <c:v>12429</c:v>
                </c:pt>
                <c:pt idx="7">
                  <c:v>8538</c:v>
                </c:pt>
                <c:pt idx="8">
                  <c:v>8187</c:v>
                </c:pt>
                <c:pt idx="9">
                  <c:v>10760</c:v>
                </c:pt>
                <c:pt idx="10">
                  <c:v>9808</c:v>
                </c:pt>
                <c:pt idx="11">
                  <c:v>7624</c:v>
                </c:pt>
                <c:pt idx="12">
                  <c:v>9955</c:v>
                </c:pt>
                <c:pt idx="13">
                  <c:v>10108</c:v>
                </c:pt>
                <c:pt idx="14">
                  <c:v>8890</c:v>
                </c:pt>
                <c:pt idx="15">
                  <c:v>10293</c:v>
                </c:pt>
                <c:pt idx="16">
                  <c:v>9800</c:v>
                </c:pt>
                <c:pt idx="17">
                  <c:v>10246</c:v>
                </c:pt>
                <c:pt idx="18">
                  <c:v>8083</c:v>
                </c:pt>
                <c:pt idx="19">
                  <c:v>8616</c:v>
                </c:pt>
              </c:numCache>
            </c:numRef>
          </c:yVal>
          <c:smooth val="0"/>
        </c:ser>
        <c:ser>
          <c:idx val="1"/>
          <c:order val="1"/>
          <c:tx>
            <c:v>Right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0.14418985504914536"/>
                  <c:y val="0.26594175096114159"/>
                </c:manualLayout>
              </c:layout>
              <c:numFmt formatCode="General" sourceLinked="0"/>
              <c:spPr>
                <a:solidFill>
                  <a:schemeClr val="accent2"/>
                </a:solidFill>
              </c:spPr>
            </c:trendlineLbl>
          </c:trendline>
          <c:xVal>
            <c:numRef>
              <c:f>Thalami!$F$3:$F$22</c:f>
              <c:numCache>
                <c:formatCode>General</c:formatCode>
                <c:ptCount val="20"/>
                <c:pt idx="0">
                  <c:v>9588</c:v>
                </c:pt>
                <c:pt idx="1">
                  <c:v>9624</c:v>
                </c:pt>
                <c:pt idx="2">
                  <c:v>10252</c:v>
                </c:pt>
                <c:pt idx="3">
                  <c:v>9146</c:v>
                </c:pt>
                <c:pt idx="4">
                  <c:v>9681</c:v>
                </c:pt>
                <c:pt idx="5">
                  <c:v>13012</c:v>
                </c:pt>
                <c:pt idx="6">
                  <c:v>13136</c:v>
                </c:pt>
                <c:pt idx="7">
                  <c:v>10651</c:v>
                </c:pt>
                <c:pt idx="8">
                  <c:v>10096</c:v>
                </c:pt>
                <c:pt idx="9">
                  <c:v>10668</c:v>
                </c:pt>
                <c:pt idx="10">
                  <c:v>10965</c:v>
                </c:pt>
                <c:pt idx="11">
                  <c:v>8592</c:v>
                </c:pt>
                <c:pt idx="12">
                  <c:v>12317</c:v>
                </c:pt>
                <c:pt idx="13">
                  <c:v>10561</c:v>
                </c:pt>
                <c:pt idx="14">
                  <c:v>10267</c:v>
                </c:pt>
                <c:pt idx="15">
                  <c:v>11954</c:v>
                </c:pt>
                <c:pt idx="16">
                  <c:v>11107</c:v>
                </c:pt>
                <c:pt idx="17">
                  <c:v>12387</c:v>
                </c:pt>
                <c:pt idx="18">
                  <c:v>9657</c:v>
                </c:pt>
                <c:pt idx="19">
                  <c:v>10646</c:v>
                </c:pt>
              </c:numCache>
            </c:numRef>
          </c:xVal>
          <c:yVal>
            <c:numRef>
              <c:f>Thalami!$G$3:$G$22</c:f>
              <c:numCache>
                <c:formatCode>General</c:formatCode>
                <c:ptCount val="20"/>
                <c:pt idx="0">
                  <c:v>8403</c:v>
                </c:pt>
                <c:pt idx="1">
                  <c:v>8661</c:v>
                </c:pt>
                <c:pt idx="2">
                  <c:v>9045</c:v>
                </c:pt>
                <c:pt idx="3">
                  <c:v>7693</c:v>
                </c:pt>
                <c:pt idx="4">
                  <c:v>8248</c:v>
                </c:pt>
                <c:pt idx="5">
                  <c:v>10808</c:v>
                </c:pt>
                <c:pt idx="6">
                  <c:v>11609</c:v>
                </c:pt>
                <c:pt idx="7">
                  <c:v>9230</c:v>
                </c:pt>
                <c:pt idx="8">
                  <c:v>8800</c:v>
                </c:pt>
                <c:pt idx="9">
                  <c:v>9259</c:v>
                </c:pt>
                <c:pt idx="10">
                  <c:v>9473</c:v>
                </c:pt>
                <c:pt idx="11">
                  <c:v>7444</c:v>
                </c:pt>
                <c:pt idx="12">
                  <c:v>9635</c:v>
                </c:pt>
                <c:pt idx="13">
                  <c:v>9366</c:v>
                </c:pt>
                <c:pt idx="14">
                  <c:v>8401</c:v>
                </c:pt>
                <c:pt idx="15">
                  <c:v>10140</c:v>
                </c:pt>
                <c:pt idx="16">
                  <c:v>9385</c:v>
                </c:pt>
                <c:pt idx="17">
                  <c:v>10237</c:v>
                </c:pt>
                <c:pt idx="18">
                  <c:v>7953</c:v>
                </c:pt>
                <c:pt idx="19">
                  <c:v>8405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525632"/>
        <c:axId val="83527552"/>
      </c:scatterChart>
      <c:valAx>
        <c:axId val="83525632"/>
        <c:scaling>
          <c:orientation val="minMax"/>
          <c:min val="6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Initial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3527552"/>
        <c:crosses val="autoZero"/>
        <c:crossBetween val="midCat"/>
      </c:valAx>
      <c:valAx>
        <c:axId val="83527552"/>
        <c:scaling>
          <c:orientation val="minMax"/>
          <c:min val="6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Final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3525632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  <c:overlay val="0"/>
    </c:legend>
    <c:plotVisOnly val="1"/>
    <c:dispBlanksAs val="gap"/>
    <c:showDLblsOverMax val="0"/>
  </c:chart>
  <c:spPr>
    <a:solidFill>
      <a:srgbClr val="92D050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Nb streamlines touching</a:t>
            </a:r>
            <a:r>
              <a:rPr lang="en-US" baseline="0"/>
              <a:t> the occipital lobe vs final</a:t>
            </a:r>
            <a:endParaRPr lang="en-US"/>
          </a:p>
        </c:rich>
      </c:tx>
      <c:layout>
        <c:manualLayout>
          <c:xMode val="edge"/>
          <c:yMode val="edge"/>
          <c:x val="0.15209567477491423"/>
          <c:y val="5.341542520952343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Left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-3.091444929285302E-2"/>
                  <c:y val="0.20026437418773535"/>
                </c:manualLayout>
              </c:layout>
              <c:numFmt formatCode="General" sourceLinked="0"/>
              <c:spPr>
                <a:solidFill>
                  <a:schemeClr val="accent1"/>
                </a:solidFill>
              </c:spPr>
            </c:trendlineLbl>
          </c:trendline>
          <c:xVal>
            <c:numRef>
              <c:f>Tracking!$C$4:$C$23</c:f>
              <c:numCache>
                <c:formatCode>General</c:formatCode>
                <c:ptCount val="20"/>
                <c:pt idx="0">
                  <c:v>13674</c:v>
                </c:pt>
                <c:pt idx="1">
                  <c:v>15345</c:v>
                </c:pt>
                <c:pt idx="2">
                  <c:v>11981</c:v>
                </c:pt>
                <c:pt idx="3">
                  <c:v>8510</c:v>
                </c:pt>
                <c:pt idx="4">
                  <c:v>11327</c:v>
                </c:pt>
                <c:pt idx="5">
                  <c:v>17618</c:v>
                </c:pt>
                <c:pt idx="6">
                  <c:v>22882</c:v>
                </c:pt>
                <c:pt idx="7">
                  <c:v>6086</c:v>
                </c:pt>
                <c:pt idx="8">
                  <c:v>13039</c:v>
                </c:pt>
                <c:pt idx="9">
                  <c:v>19540</c:v>
                </c:pt>
                <c:pt idx="10">
                  <c:v>8869</c:v>
                </c:pt>
                <c:pt idx="11">
                  <c:v>6633</c:v>
                </c:pt>
                <c:pt idx="12">
                  <c:v>9665</c:v>
                </c:pt>
                <c:pt idx="13">
                  <c:v>16444</c:v>
                </c:pt>
                <c:pt idx="14">
                  <c:v>10033</c:v>
                </c:pt>
                <c:pt idx="15">
                  <c:v>13821</c:v>
                </c:pt>
                <c:pt idx="16">
                  <c:v>16330</c:v>
                </c:pt>
                <c:pt idx="17">
                  <c:v>14970</c:v>
                </c:pt>
                <c:pt idx="18">
                  <c:v>15374</c:v>
                </c:pt>
                <c:pt idx="19">
                  <c:v>7108</c:v>
                </c:pt>
              </c:numCache>
            </c:numRef>
          </c:xVal>
          <c:yVal>
            <c:numRef>
              <c:f>Tracking!$D$4:$D$23</c:f>
              <c:numCache>
                <c:formatCode>General</c:formatCode>
                <c:ptCount val="20"/>
                <c:pt idx="0">
                  <c:v>10605</c:v>
                </c:pt>
                <c:pt idx="1">
                  <c:v>13307</c:v>
                </c:pt>
                <c:pt idx="2">
                  <c:v>8430</c:v>
                </c:pt>
                <c:pt idx="3">
                  <c:v>6451</c:v>
                </c:pt>
                <c:pt idx="4">
                  <c:v>7421</c:v>
                </c:pt>
                <c:pt idx="5">
                  <c:v>15396</c:v>
                </c:pt>
                <c:pt idx="6">
                  <c:v>10356</c:v>
                </c:pt>
                <c:pt idx="7">
                  <c:v>4591</c:v>
                </c:pt>
                <c:pt idx="8">
                  <c:v>10486</c:v>
                </c:pt>
                <c:pt idx="9">
                  <c:v>13272</c:v>
                </c:pt>
                <c:pt idx="10">
                  <c:v>7755</c:v>
                </c:pt>
                <c:pt idx="11">
                  <c:v>4842</c:v>
                </c:pt>
                <c:pt idx="12">
                  <c:v>8368</c:v>
                </c:pt>
                <c:pt idx="13">
                  <c:v>12192</c:v>
                </c:pt>
                <c:pt idx="14">
                  <c:v>5609</c:v>
                </c:pt>
                <c:pt idx="15">
                  <c:v>7391</c:v>
                </c:pt>
                <c:pt idx="16">
                  <c:v>11460</c:v>
                </c:pt>
                <c:pt idx="17">
                  <c:v>8313</c:v>
                </c:pt>
                <c:pt idx="18">
                  <c:v>9557</c:v>
                </c:pt>
                <c:pt idx="19">
                  <c:v>3799</c:v>
                </c:pt>
              </c:numCache>
            </c:numRef>
          </c:yVal>
          <c:smooth val="0"/>
        </c:ser>
        <c:ser>
          <c:idx val="1"/>
          <c:order val="1"/>
          <c:tx>
            <c:v>Right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-6.1906310528610384E-2"/>
                  <c:y val="-9.3233244405222959E-2"/>
                </c:manualLayout>
              </c:layout>
              <c:numFmt formatCode="General" sourceLinked="0"/>
              <c:spPr>
                <a:solidFill>
                  <a:schemeClr val="accent2"/>
                </a:solidFill>
              </c:spPr>
            </c:trendlineLbl>
          </c:trendline>
          <c:xVal>
            <c:numRef>
              <c:f>Tracking!$N$4:$N$23</c:f>
              <c:numCache>
                <c:formatCode>General</c:formatCode>
                <c:ptCount val="20"/>
                <c:pt idx="0">
                  <c:v>4046</c:v>
                </c:pt>
                <c:pt idx="1">
                  <c:v>11108</c:v>
                </c:pt>
                <c:pt idx="2">
                  <c:v>8843</c:v>
                </c:pt>
                <c:pt idx="3">
                  <c:v>8699</c:v>
                </c:pt>
                <c:pt idx="4">
                  <c:v>7286</c:v>
                </c:pt>
                <c:pt idx="5">
                  <c:v>9648</c:v>
                </c:pt>
                <c:pt idx="6">
                  <c:v>13882</c:v>
                </c:pt>
                <c:pt idx="7">
                  <c:v>5511</c:v>
                </c:pt>
                <c:pt idx="8">
                  <c:v>10968</c:v>
                </c:pt>
                <c:pt idx="9">
                  <c:v>11323</c:v>
                </c:pt>
                <c:pt idx="10">
                  <c:v>10928</c:v>
                </c:pt>
                <c:pt idx="11">
                  <c:v>8362</c:v>
                </c:pt>
                <c:pt idx="12">
                  <c:v>3335</c:v>
                </c:pt>
                <c:pt idx="13">
                  <c:v>8518</c:v>
                </c:pt>
                <c:pt idx="14">
                  <c:v>7303</c:v>
                </c:pt>
                <c:pt idx="15">
                  <c:v>8403</c:v>
                </c:pt>
                <c:pt idx="16">
                  <c:v>8187</c:v>
                </c:pt>
                <c:pt idx="17">
                  <c:v>10884</c:v>
                </c:pt>
                <c:pt idx="18">
                  <c:v>10456</c:v>
                </c:pt>
                <c:pt idx="19">
                  <c:v>7034</c:v>
                </c:pt>
              </c:numCache>
            </c:numRef>
          </c:xVal>
          <c:yVal>
            <c:numRef>
              <c:f>Tracking!$O$4:$O$23</c:f>
              <c:numCache>
                <c:formatCode>General</c:formatCode>
                <c:ptCount val="20"/>
                <c:pt idx="0">
                  <c:v>2524</c:v>
                </c:pt>
                <c:pt idx="1">
                  <c:v>6273</c:v>
                </c:pt>
                <c:pt idx="2">
                  <c:v>3543</c:v>
                </c:pt>
                <c:pt idx="3">
                  <c:v>5850</c:v>
                </c:pt>
                <c:pt idx="4">
                  <c:v>3011</c:v>
                </c:pt>
                <c:pt idx="5">
                  <c:v>4898</c:v>
                </c:pt>
                <c:pt idx="6">
                  <c:v>7246</c:v>
                </c:pt>
                <c:pt idx="7">
                  <c:v>2279</c:v>
                </c:pt>
                <c:pt idx="8">
                  <c:v>5141</c:v>
                </c:pt>
                <c:pt idx="9">
                  <c:v>2377</c:v>
                </c:pt>
                <c:pt idx="10">
                  <c:v>9547</c:v>
                </c:pt>
                <c:pt idx="11">
                  <c:v>6468</c:v>
                </c:pt>
                <c:pt idx="12">
                  <c:v>1253</c:v>
                </c:pt>
                <c:pt idx="13">
                  <c:v>3704</c:v>
                </c:pt>
                <c:pt idx="14">
                  <c:v>3815</c:v>
                </c:pt>
                <c:pt idx="15">
                  <c:v>1566</c:v>
                </c:pt>
                <c:pt idx="16">
                  <c:v>4120</c:v>
                </c:pt>
                <c:pt idx="17">
                  <c:v>4645</c:v>
                </c:pt>
                <c:pt idx="18">
                  <c:v>3257</c:v>
                </c:pt>
                <c:pt idx="19">
                  <c:v>2529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95296"/>
        <c:axId val="86297216"/>
      </c:scatterChart>
      <c:valAx>
        <c:axId val="8629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Occipital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297216"/>
        <c:crosses val="autoZero"/>
        <c:crossBetween val="midCat"/>
      </c:valAx>
      <c:valAx>
        <c:axId val="86297216"/>
        <c:scaling>
          <c:orientation val="minMax"/>
          <c:min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Final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295296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  <c:overlay val="0"/>
    </c:legend>
    <c:plotVisOnly val="1"/>
    <c:dispBlanksAs val="gap"/>
    <c:showDLblsOverMax val="0"/>
  </c:chart>
  <c:spPr>
    <a:solidFill>
      <a:srgbClr val="92D050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Left vs Right (final nb streamlines)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Gauche vs droit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7.3861082815219553E-2"/>
                  <c:y val="-0.22798370450355859"/>
                </c:manualLayout>
              </c:layout>
              <c:numFmt formatCode="General" sourceLinked="0"/>
            </c:trendlineLbl>
          </c:trendline>
          <c:xVal>
            <c:numRef>
              <c:f>Tracking!$D$4:$D$23</c:f>
              <c:numCache>
                <c:formatCode>General</c:formatCode>
                <c:ptCount val="20"/>
                <c:pt idx="0">
                  <c:v>10605</c:v>
                </c:pt>
                <c:pt idx="1">
                  <c:v>13307</c:v>
                </c:pt>
                <c:pt idx="2">
                  <c:v>8430</c:v>
                </c:pt>
                <c:pt idx="3">
                  <c:v>6451</c:v>
                </c:pt>
                <c:pt idx="4">
                  <c:v>7421</c:v>
                </c:pt>
                <c:pt idx="5">
                  <c:v>15396</c:v>
                </c:pt>
                <c:pt idx="6">
                  <c:v>10356</c:v>
                </c:pt>
                <c:pt idx="7">
                  <c:v>4591</c:v>
                </c:pt>
                <c:pt idx="8">
                  <c:v>10486</c:v>
                </c:pt>
                <c:pt idx="9">
                  <c:v>13272</c:v>
                </c:pt>
                <c:pt idx="10">
                  <c:v>7755</c:v>
                </c:pt>
                <c:pt idx="11">
                  <c:v>4842</c:v>
                </c:pt>
                <c:pt idx="12">
                  <c:v>8368</c:v>
                </c:pt>
                <c:pt idx="13">
                  <c:v>12192</c:v>
                </c:pt>
                <c:pt idx="14">
                  <c:v>5609</c:v>
                </c:pt>
                <c:pt idx="15">
                  <c:v>7391</c:v>
                </c:pt>
                <c:pt idx="16">
                  <c:v>11460</c:v>
                </c:pt>
                <c:pt idx="17">
                  <c:v>8313</c:v>
                </c:pt>
                <c:pt idx="18">
                  <c:v>9557</c:v>
                </c:pt>
                <c:pt idx="19">
                  <c:v>3799</c:v>
                </c:pt>
              </c:numCache>
            </c:numRef>
          </c:xVal>
          <c:yVal>
            <c:numRef>
              <c:f>Tracking!$O$4:$O$23</c:f>
              <c:numCache>
                <c:formatCode>General</c:formatCode>
                <c:ptCount val="20"/>
                <c:pt idx="0">
                  <c:v>2524</c:v>
                </c:pt>
                <c:pt idx="1">
                  <c:v>6273</c:v>
                </c:pt>
                <c:pt idx="2">
                  <c:v>3543</c:v>
                </c:pt>
                <c:pt idx="3">
                  <c:v>5850</c:v>
                </c:pt>
                <c:pt idx="4">
                  <c:v>3011</c:v>
                </c:pt>
                <c:pt idx="5">
                  <c:v>4898</c:v>
                </c:pt>
                <c:pt idx="6">
                  <c:v>7246</c:v>
                </c:pt>
                <c:pt idx="7">
                  <c:v>2279</c:v>
                </c:pt>
                <c:pt idx="8">
                  <c:v>5141</c:v>
                </c:pt>
                <c:pt idx="9">
                  <c:v>2377</c:v>
                </c:pt>
                <c:pt idx="10">
                  <c:v>9547</c:v>
                </c:pt>
                <c:pt idx="11">
                  <c:v>6468</c:v>
                </c:pt>
                <c:pt idx="12">
                  <c:v>1253</c:v>
                </c:pt>
                <c:pt idx="13">
                  <c:v>3704</c:v>
                </c:pt>
                <c:pt idx="14">
                  <c:v>3815</c:v>
                </c:pt>
                <c:pt idx="15">
                  <c:v>1566</c:v>
                </c:pt>
                <c:pt idx="16">
                  <c:v>4120</c:v>
                </c:pt>
                <c:pt idx="17">
                  <c:v>4645</c:v>
                </c:pt>
                <c:pt idx="18">
                  <c:v>3257</c:v>
                </c:pt>
                <c:pt idx="19">
                  <c:v>2529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507840"/>
        <c:axId val="83534592"/>
      </c:scatterChart>
      <c:valAx>
        <c:axId val="8350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Left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3534592"/>
        <c:crosses val="autoZero"/>
        <c:crossBetween val="midCat"/>
      </c:valAx>
      <c:valAx>
        <c:axId val="83534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Right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3507840"/>
        <c:crosses val="autoZero"/>
        <c:crossBetween val="midCat"/>
      </c:valAx>
    </c:plotArea>
    <c:plotVisOnly val="1"/>
    <c:dispBlanksAs val="gap"/>
    <c:showDLblsOverMax val="0"/>
  </c:chart>
  <c:spPr>
    <a:solidFill>
      <a:schemeClr val="accent2">
        <a:lumMod val="75000"/>
      </a:schemeClr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Left vs Right (most anterior y point)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Gauche vs droit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7.3861082815219553E-2"/>
                  <c:y val="-0.22798370450355859"/>
                </c:manualLayout>
              </c:layout>
              <c:numFmt formatCode="General" sourceLinked="0"/>
            </c:trendlineLbl>
          </c:trendline>
          <c:xVal>
            <c:numRef>
              <c:f>Tracking!$I$4:$I$23</c:f>
              <c:numCache>
                <c:formatCode>0.0</c:formatCode>
                <c:ptCount val="20"/>
                <c:pt idx="0">
                  <c:v>81</c:v>
                </c:pt>
                <c:pt idx="1">
                  <c:v>80</c:v>
                </c:pt>
                <c:pt idx="2">
                  <c:v>83</c:v>
                </c:pt>
                <c:pt idx="3">
                  <c:v>84</c:v>
                </c:pt>
                <c:pt idx="4">
                  <c:v>80</c:v>
                </c:pt>
                <c:pt idx="5">
                  <c:v>78</c:v>
                </c:pt>
                <c:pt idx="6">
                  <c:v>72</c:v>
                </c:pt>
                <c:pt idx="7">
                  <c:v>75</c:v>
                </c:pt>
                <c:pt idx="8">
                  <c:v>81</c:v>
                </c:pt>
                <c:pt idx="9">
                  <c:v>77</c:v>
                </c:pt>
                <c:pt idx="10">
                  <c:v>78</c:v>
                </c:pt>
                <c:pt idx="11">
                  <c:v>80</c:v>
                </c:pt>
                <c:pt idx="12">
                  <c:v>79</c:v>
                </c:pt>
                <c:pt idx="13">
                  <c:v>80</c:v>
                </c:pt>
                <c:pt idx="14">
                  <c:v>81</c:v>
                </c:pt>
                <c:pt idx="15">
                  <c:v>82</c:v>
                </c:pt>
                <c:pt idx="16">
                  <c:v>84</c:v>
                </c:pt>
                <c:pt idx="17">
                  <c:v>78</c:v>
                </c:pt>
                <c:pt idx="18">
                  <c:v>78</c:v>
                </c:pt>
                <c:pt idx="19">
                  <c:v>86</c:v>
                </c:pt>
              </c:numCache>
            </c:numRef>
          </c:xVal>
          <c:yVal>
            <c:numRef>
              <c:f>Tracking!$T$4:$T$23</c:f>
              <c:numCache>
                <c:formatCode>0.0</c:formatCode>
                <c:ptCount val="20"/>
                <c:pt idx="0">
                  <c:v>79</c:v>
                </c:pt>
                <c:pt idx="1">
                  <c:v>83</c:v>
                </c:pt>
                <c:pt idx="2">
                  <c:v>84</c:v>
                </c:pt>
                <c:pt idx="3">
                  <c:v>86</c:v>
                </c:pt>
                <c:pt idx="4">
                  <c:v>81</c:v>
                </c:pt>
                <c:pt idx="5">
                  <c:v>84</c:v>
                </c:pt>
                <c:pt idx="6">
                  <c:v>81</c:v>
                </c:pt>
                <c:pt idx="7">
                  <c:v>83</c:v>
                </c:pt>
                <c:pt idx="8">
                  <c:v>82</c:v>
                </c:pt>
                <c:pt idx="9">
                  <c:v>80</c:v>
                </c:pt>
                <c:pt idx="10">
                  <c:v>78</c:v>
                </c:pt>
                <c:pt idx="11">
                  <c:v>84</c:v>
                </c:pt>
                <c:pt idx="12">
                  <c:v>84</c:v>
                </c:pt>
                <c:pt idx="13">
                  <c:v>85</c:v>
                </c:pt>
                <c:pt idx="14">
                  <c:v>80</c:v>
                </c:pt>
                <c:pt idx="15">
                  <c:v>82</c:v>
                </c:pt>
                <c:pt idx="16">
                  <c:v>79</c:v>
                </c:pt>
                <c:pt idx="17">
                  <c:v>83</c:v>
                </c:pt>
                <c:pt idx="18">
                  <c:v>79</c:v>
                </c:pt>
                <c:pt idx="19">
                  <c:v>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170432"/>
        <c:axId val="103230464"/>
      </c:scatterChart>
      <c:valAx>
        <c:axId val="1031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Left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03230464"/>
        <c:crosses val="autoZero"/>
        <c:crossBetween val="midCat"/>
      </c:valAx>
      <c:valAx>
        <c:axId val="103230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Right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03170432"/>
        <c:crosses val="autoZero"/>
        <c:crossBetween val="midCat"/>
      </c:valAx>
    </c:plotArea>
    <c:plotVisOnly val="1"/>
    <c:dispBlanksAs val="gap"/>
    <c:showDLblsOverMax val="0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CSA vs Fiber Count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Left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5.4609215519444594E-2"/>
                  <c:y val="0.28892718965024167"/>
                </c:manualLayout>
              </c:layout>
              <c:numFmt formatCode="General" sourceLinked="0"/>
            </c:trendlineLbl>
          </c:trendline>
          <c:xVal>
            <c:numRef>
              <c:f>CSAs!$B$3:$B$22</c:f>
              <c:numCache>
                <c:formatCode>0.0</c:formatCode>
                <c:ptCount val="20"/>
                <c:pt idx="0">
                  <c:v>240.45</c:v>
                </c:pt>
                <c:pt idx="1">
                  <c:v>270.36</c:v>
                </c:pt>
                <c:pt idx="2">
                  <c:v>166.09</c:v>
                </c:pt>
                <c:pt idx="3">
                  <c:v>206.82</c:v>
                </c:pt>
                <c:pt idx="4">
                  <c:v>223.36</c:v>
                </c:pt>
                <c:pt idx="5">
                  <c:v>301.64</c:v>
                </c:pt>
                <c:pt idx="6">
                  <c:v>274.82</c:v>
                </c:pt>
                <c:pt idx="7">
                  <c:v>163.55000000000001</c:v>
                </c:pt>
                <c:pt idx="8">
                  <c:v>258</c:v>
                </c:pt>
                <c:pt idx="9">
                  <c:v>339.82</c:v>
                </c:pt>
                <c:pt idx="10">
                  <c:v>367.91</c:v>
                </c:pt>
                <c:pt idx="11">
                  <c:v>211.55</c:v>
                </c:pt>
                <c:pt idx="12">
                  <c:v>283.36</c:v>
                </c:pt>
                <c:pt idx="13">
                  <c:v>271.64</c:v>
                </c:pt>
                <c:pt idx="14">
                  <c:v>217.55</c:v>
                </c:pt>
                <c:pt idx="15">
                  <c:v>281.64</c:v>
                </c:pt>
                <c:pt idx="16">
                  <c:v>271.08999999999997</c:v>
                </c:pt>
                <c:pt idx="17">
                  <c:v>199.73</c:v>
                </c:pt>
                <c:pt idx="18">
                  <c:v>227.09</c:v>
                </c:pt>
                <c:pt idx="19">
                  <c:v>160.72999999999999</c:v>
                </c:pt>
              </c:numCache>
            </c:numRef>
          </c:xVal>
          <c:yVal>
            <c:numRef>
              <c:f>Tracking!$D$4:$D$23</c:f>
              <c:numCache>
                <c:formatCode>General</c:formatCode>
                <c:ptCount val="20"/>
                <c:pt idx="0">
                  <c:v>10605</c:v>
                </c:pt>
                <c:pt idx="1">
                  <c:v>13307</c:v>
                </c:pt>
                <c:pt idx="2">
                  <c:v>8430</c:v>
                </c:pt>
                <c:pt idx="3">
                  <c:v>6451</c:v>
                </c:pt>
                <c:pt idx="4">
                  <c:v>7421</c:v>
                </c:pt>
                <c:pt idx="5">
                  <c:v>15396</c:v>
                </c:pt>
                <c:pt idx="6">
                  <c:v>10356</c:v>
                </c:pt>
                <c:pt idx="7">
                  <c:v>4591</c:v>
                </c:pt>
                <c:pt idx="8">
                  <c:v>10486</c:v>
                </c:pt>
                <c:pt idx="9">
                  <c:v>13272</c:v>
                </c:pt>
                <c:pt idx="10">
                  <c:v>7755</c:v>
                </c:pt>
                <c:pt idx="11">
                  <c:v>4842</c:v>
                </c:pt>
                <c:pt idx="12">
                  <c:v>8368</c:v>
                </c:pt>
                <c:pt idx="13">
                  <c:v>12192</c:v>
                </c:pt>
                <c:pt idx="14">
                  <c:v>5609</c:v>
                </c:pt>
                <c:pt idx="15">
                  <c:v>7391</c:v>
                </c:pt>
                <c:pt idx="16">
                  <c:v>11460</c:v>
                </c:pt>
                <c:pt idx="17">
                  <c:v>8313</c:v>
                </c:pt>
                <c:pt idx="18">
                  <c:v>9557</c:v>
                </c:pt>
                <c:pt idx="19">
                  <c:v>3799</c:v>
                </c:pt>
              </c:numCache>
            </c:numRef>
          </c:yVal>
          <c:smooth val="0"/>
        </c:ser>
        <c:ser>
          <c:idx val="1"/>
          <c:order val="1"/>
          <c:tx>
            <c:v>Right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0.19481240166629463"/>
                  <c:y val="-0.12378748372016127"/>
                </c:manualLayout>
              </c:layout>
              <c:numFmt formatCode="General" sourceLinked="0"/>
            </c:trendlineLbl>
          </c:trendline>
          <c:xVal>
            <c:numRef>
              <c:f>CSAs!$H$3:$H$22</c:f>
              <c:numCache>
                <c:formatCode>0.0</c:formatCode>
                <c:ptCount val="20"/>
                <c:pt idx="0">
                  <c:v>104.82</c:v>
                </c:pt>
                <c:pt idx="1">
                  <c:v>204.82</c:v>
                </c:pt>
                <c:pt idx="2">
                  <c:v>99.91</c:v>
                </c:pt>
                <c:pt idx="3">
                  <c:v>190.18</c:v>
                </c:pt>
                <c:pt idx="4">
                  <c:v>164.82</c:v>
                </c:pt>
                <c:pt idx="5">
                  <c:v>201.82</c:v>
                </c:pt>
                <c:pt idx="6">
                  <c:v>202.82</c:v>
                </c:pt>
                <c:pt idx="7">
                  <c:v>163.18</c:v>
                </c:pt>
                <c:pt idx="8">
                  <c:v>142.91</c:v>
                </c:pt>
                <c:pt idx="9">
                  <c:v>262.27</c:v>
                </c:pt>
                <c:pt idx="10">
                  <c:v>333.73</c:v>
                </c:pt>
                <c:pt idx="11">
                  <c:v>238.09</c:v>
                </c:pt>
                <c:pt idx="12">
                  <c:v>186.36</c:v>
                </c:pt>
                <c:pt idx="13">
                  <c:v>162.44999999999999</c:v>
                </c:pt>
                <c:pt idx="14">
                  <c:v>197.64</c:v>
                </c:pt>
                <c:pt idx="15">
                  <c:v>144.91</c:v>
                </c:pt>
                <c:pt idx="16">
                  <c:v>224.36</c:v>
                </c:pt>
                <c:pt idx="17">
                  <c:v>226.73</c:v>
                </c:pt>
                <c:pt idx="18">
                  <c:v>230</c:v>
                </c:pt>
                <c:pt idx="19">
                  <c:v>134.36000000000001</c:v>
                </c:pt>
              </c:numCache>
            </c:numRef>
          </c:xVal>
          <c:yVal>
            <c:numRef>
              <c:f>Tracking!$O$4:$O$23</c:f>
              <c:numCache>
                <c:formatCode>General</c:formatCode>
                <c:ptCount val="20"/>
                <c:pt idx="0">
                  <c:v>2524</c:v>
                </c:pt>
                <c:pt idx="1">
                  <c:v>6273</c:v>
                </c:pt>
                <c:pt idx="2">
                  <c:v>3543</c:v>
                </c:pt>
                <c:pt idx="3">
                  <c:v>5850</c:v>
                </c:pt>
                <c:pt idx="4">
                  <c:v>3011</c:v>
                </c:pt>
                <c:pt idx="5">
                  <c:v>4898</c:v>
                </c:pt>
                <c:pt idx="6">
                  <c:v>7246</c:v>
                </c:pt>
                <c:pt idx="7">
                  <c:v>2279</c:v>
                </c:pt>
                <c:pt idx="8">
                  <c:v>5141</c:v>
                </c:pt>
                <c:pt idx="9">
                  <c:v>2377</c:v>
                </c:pt>
                <c:pt idx="10">
                  <c:v>9547</c:v>
                </c:pt>
                <c:pt idx="11">
                  <c:v>6468</c:v>
                </c:pt>
                <c:pt idx="12">
                  <c:v>1253</c:v>
                </c:pt>
                <c:pt idx="13">
                  <c:v>3704</c:v>
                </c:pt>
                <c:pt idx="14">
                  <c:v>3815</c:v>
                </c:pt>
                <c:pt idx="15">
                  <c:v>1566</c:v>
                </c:pt>
                <c:pt idx="16">
                  <c:v>4120</c:v>
                </c:pt>
                <c:pt idx="17">
                  <c:v>4645</c:v>
                </c:pt>
                <c:pt idx="18">
                  <c:v>3257</c:v>
                </c:pt>
                <c:pt idx="19">
                  <c:v>2529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719936"/>
        <c:axId val="109721856"/>
      </c:scatterChart>
      <c:valAx>
        <c:axId val="10971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Nb voxels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09721856"/>
        <c:crosses val="autoZero"/>
        <c:crossBetween val="midCat"/>
      </c:valAx>
      <c:valAx>
        <c:axId val="109721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En % du cerveau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719936"/>
        <c:crosses val="autoZero"/>
        <c:crossBetween val="midCat"/>
      </c:valAx>
      <c:spPr>
        <a:solidFill>
          <a:sysClr val="window" lastClr="FFFFFF"/>
        </a:solidFill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  <c:overlay val="0"/>
    </c:legend>
    <c:plotVisOnly val="1"/>
    <c:dispBlanksAs val="gap"/>
    <c:showDLblsOverMax val="0"/>
  </c:chart>
  <c:spPr>
    <a:solidFill>
      <a:srgbClr val="92D050"/>
    </a:solid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CSA,</a:t>
            </a:r>
            <a:r>
              <a:rPr lang="en-US" baseline="0"/>
              <a:t> left vs right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gauche vs droit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4.8133713360373719E-2"/>
                  <c:y val="0.23586961830569733"/>
                </c:manualLayout>
              </c:layout>
              <c:numFmt formatCode="General" sourceLinked="0"/>
            </c:trendlineLbl>
          </c:trendline>
          <c:xVal>
            <c:numRef>
              <c:f>CSAs!$B$3:$B$22</c:f>
              <c:numCache>
                <c:formatCode>0.0</c:formatCode>
                <c:ptCount val="20"/>
                <c:pt idx="0">
                  <c:v>240.45</c:v>
                </c:pt>
                <c:pt idx="1">
                  <c:v>270.36</c:v>
                </c:pt>
                <c:pt idx="2">
                  <c:v>166.09</c:v>
                </c:pt>
                <c:pt idx="3">
                  <c:v>206.82</c:v>
                </c:pt>
                <c:pt idx="4">
                  <c:v>223.36</c:v>
                </c:pt>
                <c:pt idx="5">
                  <c:v>301.64</c:v>
                </c:pt>
                <c:pt idx="6">
                  <c:v>274.82</c:v>
                </c:pt>
                <c:pt idx="7">
                  <c:v>163.55000000000001</c:v>
                </c:pt>
                <c:pt idx="8">
                  <c:v>258</c:v>
                </c:pt>
                <c:pt idx="9">
                  <c:v>339.82</c:v>
                </c:pt>
                <c:pt idx="10">
                  <c:v>367.91</c:v>
                </c:pt>
                <c:pt idx="11">
                  <c:v>211.55</c:v>
                </c:pt>
                <c:pt idx="12">
                  <c:v>283.36</c:v>
                </c:pt>
                <c:pt idx="13">
                  <c:v>271.64</c:v>
                </c:pt>
                <c:pt idx="14">
                  <c:v>217.55</c:v>
                </c:pt>
                <c:pt idx="15">
                  <c:v>281.64</c:v>
                </c:pt>
                <c:pt idx="16">
                  <c:v>271.08999999999997</c:v>
                </c:pt>
                <c:pt idx="17">
                  <c:v>199.73</c:v>
                </c:pt>
                <c:pt idx="18">
                  <c:v>227.09</c:v>
                </c:pt>
                <c:pt idx="19">
                  <c:v>160.72999999999999</c:v>
                </c:pt>
              </c:numCache>
            </c:numRef>
          </c:xVal>
          <c:yVal>
            <c:numRef>
              <c:f>CSAs!$H$3:$H$22</c:f>
              <c:numCache>
                <c:formatCode>0.0</c:formatCode>
                <c:ptCount val="20"/>
                <c:pt idx="0">
                  <c:v>104.82</c:v>
                </c:pt>
                <c:pt idx="1">
                  <c:v>204.82</c:v>
                </c:pt>
                <c:pt idx="2">
                  <c:v>99.91</c:v>
                </c:pt>
                <c:pt idx="3">
                  <c:v>190.18</c:v>
                </c:pt>
                <c:pt idx="4">
                  <c:v>164.82</c:v>
                </c:pt>
                <c:pt idx="5">
                  <c:v>201.82</c:v>
                </c:pt>
                <c:pt idx="6">
                  <c:v>202.82</c:v>
                </c:pt>
                <c:pt idx="7">
                  <c:v>163.18</c:v>
                </c:pt>
                <c:pt idx="8">
                  <c:v>142.91</c:v>
                </c:pt>
                <c:pt idx="9">
                  <c:v>262.27</c:v>
                </c:pt>
                <c:pt idx="10">
                  <c:v>333.73</c:v>
                </c:pt>
                <c:pt idx="11">
                  <c:v>238.09</c:v>
                </c:pt>
                <c:pt idx="12">
                  <c:v>186.36</c:v>
                </c:pt>
                <c:pt idx="13">
                  <c:v>162.44999999999999</c:v>
                </c:pt>
                <c:pt idx="14">
                  <c:v>197.64</c:v>
                </c:pt>
                <c:pt idx="15">
                  <c:v>144.91</c:v>
                </c:pt>
                <c:pt idx="16">
                  <c:v>224.36</c:v>
                </c:pt>
                <c:pt idx="17">
                  <c:v>226.73</c:v>
                </c:pt>
                <c:pt idx="18">
                  <c:v>230</c:v>
                </c:pt>
                <c:pt idx="19">
                  <c:v>134.36000000000001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660800"/>
        <c:axId val="107662720"/>
      </c:scatterChart>
      <c:valAx>
        <c:axId val="107660800"/>
        <c:scaling>
          <c:orientation val="minMax"/>
          <c:min val="1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Left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07662720"/>
        <c:crosses val="autoZero"/>
        <c:crossBetween val="midCat"/>
        <c:majorUnit val="50"/>
      </c:valAx>
      <c:valAx>
        <c:axId val="107662720"/>
        <c:scaling>
          <c:orientation val="minMax"/>
          <c:min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Right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07660800"/>
        <c:crosses val="autoZero"/>
        <c:crossBetween val="midCat"/>
      </c:valAx>
    </c:plotArea>
    <c:plotVisOnly val="1"/>
    <c:dispBlanksAs val="gap"/>
    <c:showDLblsOverMax val="0"/>
  </c:chart>
  <c:spPr>
    <a:solidFill>
      <a:srgbClr val="92D050"/>
    </a:solid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CSA vs STEM</a:t>
            </a:r>
          </a:p>
        </c:rich>
      </c:tx>
      <c:layout>
        <c:manualLayout>
          <c:xMode val="edge"/>
          <c:yMode val="edge"/>
          <c:x val="0.37973549315168653"/>
          <c:y val="2.95553204231142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Left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-2.8468059271432838E-2"/>
                  <c:y val="0.23387154663013415"/>
                </c:manualLayout>
              </c:layout>
              <c:numFmt formatCode="General" sourceLinked="0"/>
            </c:trendlineLbl>
          </c:trendline>
          <c:xVal>
            <c:numRef>
              <c:f>CSAs!$D$3:$D$22</c:f>
              <c:numCache>
                <c:formatCode>0</c:formatCode>
                <c:ptCount val="20"/>
                <c:pt idx="0">
                  <c:v>182</c:v>
                </c:pt>
                <c:pt idx="1">
                  <c:v>202</c:v>
                </c:pt>
                <c:pt idx="2">
                  <c:v>122</c:v>
                </c:pt>
                <c:pt idx="3">
                  <c:v>139</c:v>
                </c:pt>
                <c:pt idx="4">
                  <c:v>154</c:v>
                </c:pt>
                <c:pt idx="5">
                  <c:v>233</c:v>
                </c:pt>
                <c:pt idx="6">
                  <c:v>195</c:v>
                </c:pt>
                <c:pt idx="7">
                  <c:v>110</c:v>
                </c:pt>
                <c:pt idx="8">
                  <c:v>217</c:v>
                </c:pt>
                <c:pt idx="9">
                  <c:v>224</c:v>
                </c:pt>
                <c:pt idx="10">
                  <c:v>231</c:v>
                </c:pt>
                <c:pt idx="11">
                  <c:v>157</c:v>
                </c:pt>
                <c:pt idx="12">
                  <c:v>233</c:v>
                </c:pt>
                <c:pt idx="13">
                  <c:v>187</c:v>
                </c:pt>
                <c:pt idx="14">
                  <c:v>166</c:v>
                </c:pt>
                <c:pt idx="15">
                  <c:v>180</c:v>
                </c:pt>
                <c:pt idx="16">
                  <c:v>191</c:v>
                </c:pt>
                <c:pt idx="17">
                  <c:v>160</c:v>
                </c:pt>
                <c:pt idx="18">
                  <c:v>174</c:v>
                </c:pt>
                <c:pt idx="19">
                  <c:v>116</c:v>
                </c:pt>
              </c:numCache>
            </c:numRef>
          </c:xVal>
          <c:yVal>
            <c:numRef>
              <c:f>CSAs!$B$3:$B$22</c:f>
              <c:numCache>
                <c:formatCode>0.0</c:formatCode>
                <c:ptCount val="20"/>
                <c:pt idx="0">
                  <c:v>240.45</c:v>
                </c:pt>
                <c:pt idx="1">
                  <c:v>270.36</c:v>
                </c:pt>
                <c:pt idx="2">
                  <c:v>166.09</c:v>
                </c:pt>
                <c:pt idx="3">
                  <c:v>206.82</c:v>
                </c:pt>
                <c:pt idx="4">
                  <c:v>223.36</c:v>
                </c:pt>
                <c:pt idx="5">
                  <c:v>301.64</c:v>
                </c:pt>
                <c:pt idx="6">
                  <c:v>274.82</c:v>
                </c:pt>
                <c:pt idx="7">
                  <c:v>163.55000000000001</c:v>
                </c:pt>
                <c:pt idx="8">
                  <c:v>258</c:v>
                </c:pt>
                <c:pt idx="9">
                  <c:v>339.82</c:v>
                </c:pt>
                <c:pt idx="10">
                  <c:v>367.91</c:v>
                </c:pt>
                <c:pt idx="11">
                  <c:v>211.55</c:v>
                </c:pt>
                <c:pt idx="12">
                  <c:v>283.36</c:v>
                </c:pt>
                <c:pt idx="13">
                  <c:v>271.64</c:v>
                </c:pt>
                <c:pt idx="14">
                  <c:v>217.55</c:v>
                </c:pt>
                <c:pt idx="15">
                  <c:v>281.64</c:v>
                </c:pt>
                <c:pt idx="16">
                  <c:v>271.08999999999997</c:v>
                </c:pt>
                <c:pt idx="17">
                  <c:v>199.73</c:v>
                </c:pt>
                <c:pt idx="18">
                  <c:v>227.09</c:v>
                </c:pt>
                <c:pt idx="19">
                  <c:v>160.72999999999999</c:v>
                </c:pt>
              </c:numCache>
            </c:numRef>
          </c:yVal>
          <c:smooth val="0"/>
        </c:ser>
        <c:ser>
          <c:idx val="1"/>
          <c:order val="1"/>
          <c:tx>
            <c:v>Right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/>
              <c:numFmt formatCode="General" sourceLinked="0"/>
            </c:trendlineLbl>
          </c:trendline>
          <c:xVal>
            <c:numRef>
              <c:f>CSAs!$J$3:$J$22</c:f>
              <c:numCache>
                <c:formatCode>0</c:formatCode>
                <c:ptCount val="20"/>
                <c:pt idx="0">
                  <c:v>77</c:v>
                </c:pt>
                <c:pt idx="1">
                  <c:v>152</c:v>
                </c:pt>
                <c:pt idx="2">
                  <c:v>69</c:v>
                </c:pt>
                <c:pt idx="3">
                  <c:v>126</c:v>
                </c:pt>
                <c:pt idx="4">
                  <c:v>113</c:v>
                </c:pt>
                <c:pt idx="5">
                  <c:v>137</c:v>
                </c:pt>
                <c:pt idx="6">
                  <c:v>140</c:v>
                </c:pt>
                <c:pt idx="7">
                  <c:v>121</c:v>
                </c:pt>
                <c:pt idx="8">
                  <c:v>119</c:v>
                </c:pt>
                <c:pt idx="9">
                  <c:v>146</c:v>
                </c:pt>
                <c:pt idx="10">
                  <c:v>218</c:v>
                </c:pt>
                <c:pt idx="11">
                  <c:v>162</c:v>
                </c:pt>
                <c:pt idx="12">
                  <c:v>99</c:v>
                </c:pt>
                <c:pt idx="13">
                  <c:v>129</c:v>
                </c:pt>
                <c:pt idx="14">
                  <c:v>139</c:v>
                </c:pt>
                <c:pt idx="15">
                  <c:v>77</c:v>
                </c:pt>
                <c:pt idx="16">
                  <c:v>151</c:v>
                </c:pt>
                <c:pt idx="17">
                  <c:v>153</c:v>
                </c:pt>
                <c:pt idx="18">
                  <c:v>163</c:v>
                </c:pt>
                <c:pt idx="19">
                  <c:v>109</c:v>
                </c:pt>
              </c:numCache>
            </c:numRef>
          </c:xVal>
          <c:yVal>
            <c:numRef>
              <c:f>CSAs!$H$3:$H$22</c:f>
              <c:numCache>
                <c:formatCode>0.0</c:formatCode>
                <c:ptCount val="20"/>
                <c:pt idx="0">
                  <c:v>104.82</c:v>
                </c:pt>
                <c:pt idx="1">
                  <c:v>204.82</c:v>
                </c:pt>
                <c:pt idx="2">
                  <c:v>99.91</c:v>
                </c:pt>
                <c:pt idx="3">
                  <c:v>190.18</c:v>
                </c:pt>
                <c:pt idx="4">
                  <c:v>164.82</c:v>
                </c:pt>
                <c:pt idx="5">
                  <c:v>201.82</c:v>
                </c:pt>
                <c:pt idx="6">
                  <c:v>202.82</c:v>
                </c:pt>
                <c:pt idx="7">
                  <c:v>163.18</c:v>
                </c:pt>
                <c:pt idx="8">
                  <c:v>142.91</c:v>
                </c:pt>
                <c:pt idx="9">
                  <c:v>262.27</c:v>
                </c:pt>
                <c:pt idx="10">
                  <c:v>333.73</c:v>
                </c:pt>
                <c:pt idx="11">
                  <c:v>238.09</c:v>
                </c:pt>
                <c:pt idx="12">
                  <c:v>186.36</c:v>
                </c:pt>
                <c:pt idx="13">
                  <c:v>162.44999999999999</c:v>
                </c:pt>
                <c:pt idx="14">
                  <c:v>197.64</c:v>
                </c:pt>
                <c:pt idx="15">
                  <c:v>144.91</c:v>
                </c:pt>
                <c:pt idx="16">
                  <c:v>224.36</c:v>
                </c:pt>
                <c:pt idx="17">
                  <c:v>226.73</c:v>
                </c:pt>
                <c:pt idx="18">
                  <c:v>230</c:v>
                </c:pt>
                <c:pt idx="19">
                  <c:v>134.36000000000001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52000"/>
        <c:axId val="95182848"/>
      </c:scatterChart>
      <c:valAx>
        <c:axId val="95152000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STEM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95182848"/>
        <c:crosses val="autoZero"/>
        <c:crossBetween val="midCat"/>
      </c:valAx>
      <c:valAx>
        <c:axId val="951828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CSA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95152000"/>
        <c:crosses val="autoZero"/>
        <c:crossBetween val="midCat"/>
      </c:valAx>
      <c:spPr>
        <a:solidFill>
          <a:sysClr val="window" lastClr="FFFFFF"/>
        </a:solidFill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  <c:overlay val="0"/>
    </c:legend>
    <c:plotVisOnly val="1"/>
    <c:dispBlanksAs val="gap"/>
    <c:showDLblsOverMax val="0"/>
  </c:chart>
  <c:spPr>
    <a:solidFill>
      <a:srgbClr val="92D050"/>
    </a:solidFill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FA (OR</a:t>
            </a:r>
            <a:r>
              <a:rPr lang="en-US" baseline="0"/>
              <a:t> with 5 streamlines) : left vs right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Gauche vs droit</c:v>
          </c:tx>
          <c:spPr>
            <a:ln w="2857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4.8133713360373719E-2"/>
                  <c:y val="0.23586961830569733"/>
                </c:manualLayout>
              </c:layout>
              <c:numFmt formatCode="General" sourceLinked="0"/>
            </c:trendlineLbl>
          </c:trendline>
          <c:xVal>
            <c:numRef>
              <c:f>'FA and AFD under OR'!$C$3:$C$22</c:f>
              <c:numCache>
                <c:formatCode>General</c:formatCode>
                <c:ptCount val="20"/>
                <c:pt idx="0">
                  <c:v>0.37709999999999999</c:v>
                </c:pt>
                <c:pt idx="1">
                  <c:v>0.3528</c:v>
                </c:pt>
                <c:pt idx="2" formatCode="0.0000">
                  <c:v>0.37</c:v>
                </c:pt>
                <c:pt idx="3">
                  <c:v>0.3453</c:v>
                </c:pt>
                <c:pt idx="4">
                  <c:v>0.37330000000000002</c:v>
                </c:pt>
                <c:pt idx="5">
                  <c:v>0.35709999999999997</c:v>
                </c:pt>
                <c:pt idx="6">
                  <c:v>0.38240000000000002</c:v>
                </c:pt>
                <c:pt idx="7">
                  <c:v>0.40429999999999999</c:v>
                </c:pt>
                <c:pt idx="8">
                  <c:v>0.36759999999999998</c:v>
                </c:pt>
                <c:pt idx="9" formatCode="0.0000">
                  <c:v>0.374</c:v>
                </c:pt>
                <c:pt idx="10">
                  <c:v>0.37059999999999998</c:v>
                </c:pt>
                <c:pt idx="11">
                  <c:v>0.4123</c:v>
                </c:pt>
                <c:pt idx="12">
                  <c:v>0.37940000000000002</c:v>
                </c:pt>
                <c:pt idx="13">
                  <c:v>0.38729999999999998</c:v>
                </c:pt>
                <c:pt idx="14" formatCode="0.0000">
                  <c:v>0.39500000000000002</c:v>
                </c:pt>
                <c:pt idx="15" formatCode="0.0000">
                  <c:v>0.38669999999999999</c:v>
                </c:pt>
                <c:pt idx="16">
                  <c:v>0.36380000000000001</c:v>
                </c:pt>
                <c:pt idx="17">
                  <c:v>0.39340000000000003</c:v>
                </c:pt>
                <c:pt idx="18">
                  <c:v>0.38290000000000002</c:v>
                </c:pt>
                <c:pt idx="19">
                  <c:v>0.37219999999999998</c:v>
                </c:pt>
              </c:numCache>
            </c:numRef>
          </c:xVal>
          <c:yVal>
            <c:numRef>
              <c:f>'FA and AFD under OR'!$G$3:$G$22</c:f>
              <c:numCache>
                <c:formatCode>General</c:formatCode>
                <c:ptCount val="20"/>
                <c:pt idx="0" formatCode="0.0000">
                  <c:v>0.43</c:v>
                </c:pt>
                <c:pt idx="1">
                  <c:v>0.36870000000000003</c:v>
                </c:pt>
                <c:pt idx="2">
                  <c:v>0.35880000000000001</c:v>
                </c:pt>
                <c:pt idx="3">
                  <c:v>0.34810000000000002</c:v>
                </c:pt>
                <c:pt idx="4">
                  <c:v>0.40510000000000002</c:v>
                </c:pt>
                <c:pt idx="5">
                  <c:v>0.36930000000000002</c:v>
                </c:pt>
                <c:pt idx="6">
                  <c:v>0.37590000000000001</c:v>
                </c:pt>
                <c:pt idx="7">
                  <c:v>0.44240000000000002</c:v>
                </c:pt>
                <c:pt idx="8">
                  <c:v>0.3846</c:v>
                </c:pt>
                <c:pt idx="9" formatCode="0.0000">
                  <c:v>0.42699999999999999</c:v>
                </c:pt>
                <c:pt idx="10">
                  <c:v>0.35639999999999999</c:v>
                </c:pt>
                <c:pt idx="11">
                  <c:v>0.38009999999999999</c:v>
                </c:pt>
                <c:pt idx="12">
                  <c:v>0.41620000000000001</c:v>
                </c:pt>
                <c:pt idx="13" formatCode="0.0000">
                  <c:v>0.39300000000000002</c:v>
                </c:pt>
                <c:pt idx="14">
                  <c:v>0.38740000000000002</c:v>
                </c:pt>
                <c:pt idx="15">
                  <c:v>0.42709999999999998</c:v>
                </c:pt>
                <c:pt idx="16">
                  <c:v>0.39879999999999999</c:v>
                </c:pt>
                <c:pt idx="17">
                  <c:v>0.40229999999999999</c:v>
                </c:pt>
                <c:pt idx="18" formatCode="0.0000">
                  <c:v>0.33400000000000002</c:v>
                </c:pt>
                <c:pt idx="19">
                  <c:v>0.36349999999999999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75296"/>
        <c:axId val="110377216"/>
      </c:scatterChart>
      <c:valAx>
        <c:axId val="110375296"/>
        <c:scaling>
          <c:orientation val="minMax"/>
          <c:min val="0.3400000000000000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Left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0377216"/>
        <c:crosses val="autoZero"/>
        <c:crossBetween val="midCat"/>
      </c:valAx>
      <c:valAx>
        <c:axId val="110377216"/>
        <c:scaling>
          <c:orientation val="minMax"/>
          <c:min val="0.3000000000000000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Right</a:t>
                </a:r>
              </a:p>
            </c:rich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110375296"/>
        <c:crosses val="autoZero"/>
        <c:crossBetween val="midCat"/>
      </c:valAx>
    </c:plotArea>
    <c:plotVisOnly val="1"/>
    <c:dispBlanksAs val="gap"/>
    <c:showDLblsOverMax val="0"/>
  </c:chart>
  <c:spPr>
    <a:solidFill>
      <a:srgbClr val="FFFF00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0</xdr:row>
      <xdr:rowOff>76200</xdr:rowOff>
    </xdr:from>
    <xdr:to>
      <xdr:col>13</xdr:col>
      <xdr:colOff>201084</xdr:colOff>
      <xdr:row>16</xdr:row>
      <xdr:rowOff>70485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92287</xdr:colOff>
      <xdr:row>16</xdr:row>
      <xdr:rowOff>127635</xdr:rowOff>
    </xdr:from>
    <xdr:to>
      <xdr:col>13</xdr:col>
      <xdr:colOff>259080</xdr:colOff>
      <xdr:row>33</xdr:row>
      <xdr:rowOff>68580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217714</xdr:colOff>
      <xdr:row>28</xdr:row>
      <xdr:rowOff>79168</xdr:rowOff>
    </xdr:from>
    <xdr:to>
      <xdr:col>6</xdr:col>
      <xdr:colOff>689757</xdr:colOff>
      <xdr:row>45</xdr:row>
      <xdr:rowOff>989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9896</xdr:colOff>
      <xdr:row>28</xdr:row>
      <xdr:rowOff>79169</xdr:rowOff>
    </xdr:from>
    <xdr:to>
      <xdr:col>13</xdr:col>
      <xdr:colOff>148441</xdr:colOff>
      <xdr:row>45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188026</xdr:colOff>
      <xdr:row>28</xdr:row>
      <xdr:rowOff>69272</xdr:rowOff>
    </xdr:from>
    <xdr:to>
      <xdr:col>19</xdr:col>
      <xdr:colOff>722416</xdr:colOff>
      <xdr:row>44</xdr:row>
      <xdr:rowOff>168232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273422</xdr:colOff>
      <xdr:row>1</xdr:row>
      <xdr:rowOff>98612</xdr:rowOff>
    </xdr:from>
    <xdr:to>
      <xdr:col>17</xdr:col>
      <xdr:colOff>215152</xdr:colOff>
      <xdr:row>14</xdr:row>
      <xdr:rowOff>81864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277905</xdr:colOff>
      <xdr:row>14</xdr:row>
      <xdr:rowOff>125507</xdr:rowOff>
    </xdr:from>
    <xdr:to>
      <xdr:col>17</xdr:col>
      <xdr:colOff>206589</xdr:colOff>
      <xdr:row>28</xdr:row>
      <xdr:rowOff>16010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268942</xdr:colOff>
      <xdr:row>28</xdr:row>
      <xdr:rowOff>62754</xdr:rowOff>
    </xdr:from>
    <xdr:to>
      <xdr:col>17</xdr:col>
      <xdr:colOff>206189</xdr:colOff>
      <xdr:row>42</xdr:row>
      <xdr:rowOff>161365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10584</xdr:colOff>
      <xdr:row>0</xdr:row>
      <xdr:rowOff>84667</xdr:rowOff>
    </xdr:from>
    <xdr:to>
      <xdr:col>13</xdr:col>
      <xdr:colOff>825955</xdr:colOff>
      <xdr:row>13</xdr:row>
      <xdr:rowOff>48985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13</xdr:row>
      <xdr:rowOff>104775</xdr:rowOff>
    </xdr:from>
    <xdr:to>
      <xdr:col>13</xdr:col>
      <xdr:colOff>834421</xdr:colOff>
      <xdr:row>28</xdr:row>
      <xdr:rowOff>95250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323850</xdr:colOff>
      <xdr:row>0</xdr:row>
      <xdr:rowOff>161925</xdr:rowOff>
    </xdr:from>
    <xdr:to>
      <xdr:col>23</xdr:col>
      <xdr:colOff>251732</xdr:colOff>
      <xdr:row>11</xdr:row>
      <xdr:rowOff>84704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185209</xdr:colOff>
      <xdr:row>28</xdr:row>
      <xdr:rowOff>67735</xdr:rowOff>
    </xdr:from>
    <xdr:to>
      <xdr:col>7</xdr:col>
      <xdr:colOff>414867</xdr:colOff>
      <xdr:row>40</xdr:row>
      <xdr:rowOff>135469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33866</xdr:colOff>
      <xdr:row>28</xdr:row>
      <xdr:rowOff>76200</xdr:rowOff>
    </xdr:from>
    <xdr:to>
      <xdr:col>16</xdr:col>
      <xdr:colOff>102657</xdr:colOff>
      <xdr:row>40</xdr:row>
      <xdr:rowOff>143934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zoomScale="90" zoomScaleNormal="90" workbookViewId="0">
      <selection activeCell="D32" sqref="D32"/>
    </sheetView>
  </sheetViews>
  <sheetFormatPr baseColWidth="10" defaultRowHeight="13.8"/>
  <sheetData>
    <row r="1" spans="1:2" ht="34.799999999999997">
      <c r="A1" s="23"/>
      <c r="B1" s="23" t="s">
        <v>15</v>
      </c>
    </row>
    <row r="2" spans="1:2">
      <c r="A2" s="26">
        <v>1</v>
      </c>
      <c r="B2">
        <v>726514</v>
      </c>
    </row>
    <row r="3" spans="1:2">
      <c r="A3" s="26">
        <v>2</v>
      </c>
      <c r="B3">
        <v>640370</v>
      </c>
    </row>
    <row r="4" spans="1:2">
      <c r="A4" s="26">
        <v>3</v>
      </c>
      <c r="B4">
        <v>763693</v>
      </c>
    </row>
    <row r="5" spans="1:2">
      <c r="A5" s="26">
        <v>5</v>
      </c>
      <c r="B5">
        <v>684245</v>
      </c>
    </row>
    <row r="6" spans="1:2">
      <c r="A6" s="26">
        <v>6</v>
      </c>
      <c r="B6">
        <v>653825</v>
      </c>
    </row>
    <row r="7" spans="1:2">
      <c r="A7" s="26">
        <v>8</v>
      </c>
      <c r="B7">
        <v>779904</v>
      </c>
    </row>
    <row r="8" spans="1:2">
      <c r="A8" s="26">
        <v>9</v>
      </c>
      <c r="B8">
        <v>786527</v>
      </c>
    </row>
    <row r="9" spans="1:2">
      <c r="A9" s="26">
        <v>10</v>
      </c>
      <c r="B9">
        <v>655414</v>
      </c>
    </row>
    <row r="10" spans="1:2">
      <c r="A10" s="26">
        <v>11</v>
      </c>
      <c r="B10">
        <v>632411</v>
      </c>
    </row>
    <row r="11" spans="1:2">
      <c r="A11" s="26">
        <v>12</v>
      </c>
      <c r="B11">
        <v>735446</v>
      </c>
    </row>
    <row r="12" spans="1:2">
      <c r="A12" s="26">
        <v>13</v>
      </c>
      <c r="B12">
        <v>707248</v>
      </c>
    </row>
    <row r="13" spans="1:2">
      <c r="A13" s="26">
        <v>14</v>
      </c>
      <c r="B13">
        <v>646801</v>
      </c>
    </row>
    <row r="14" spans="1:2">
      <c r="A14" s="26">
        <v>15</v>
      </c>
      <c r="B14">
        <v>707764</v>
      </c>
    </row>
    <row r="15" spans="1:2">
      <c r="A15" s="26">
        <v>16</v>
      </c>
      <c r="B15">
        <v>745926</v>
      </c>
    </row>
    <row r="16" spans="1:2">
      <c r="A16" s="26">
        <v>17</v>
      </c>
      <c r="B16">
        <v>662312</v>
      </c>
    </row>
    <row r="17" spans="1:2">
      <c r="A17" s="26">
        <v>18</v>
      </c>
      <c r="B17">
        <v>698817</v>
      </c>
    </row>
    <row r="18" spans="1:2">
      <c r="A18" s="26">
        <v>19</v>
      </c>
      <c r="B18">
        <v>714746</v>
      </c>
    </row>
    <row r="19" spans="1:2">
      <c r="A19" s="26">
        <v>20</v>
      </c>
      <c r="B19">
        <v>771132</v>
      </c>
    </row>
    <row r="20" spans="1:2">
      <c r="A20" s="26">
        <v>21</v>
      </c>
      <c r="B20">
        <v>591965</v>
      </c>
    </row>
    <row r="21" spans="1:2">
      <c r="A21" s="26">
        <v>22</v>
      </c>
      <c r="B21">
        <v>703680</v>
      </c>
    </row>
    <row r="22" spans="1:2">
      <c r="A22" s="31" t="s">
        <v>13</v>
      </c>
      <c r="B22" s="32">
        <f>AVERAGE(B2:B21)</f>
        <v>700437</v>
      </c>
    </row>
    <row r="23" spans="1:2">
      <c r="A23" s="26" t="s">
        <v>14</v>
      </c>
      <c r="B23" s="36">
        <f>_xlfn.STDEV.S(B1:B21)</f>
        <v>54198.694618189744</v>
      </c>
    </row>
    <row r="24" spans="1:2">
      <c r="A24" s="26" t="s">
        <v>2</v>
      </c>
      <c r="B24" s="27">
        <f>MIN(B2:B21)</f>
        <v>591965</v>
      </c>
    </row>
    <row r="25" spans="1:2" ht="14.4" thickBot="1">
      <c r="A25" s="38" t="s">
        <v>3</v>
      </c>
      <c r="B25" s="39">
        <f>MAX(B2:B21)</f>
        <v>786527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6"/>
  <sheetViews>
    <sheetView workbookViewId="0">
      <selection activeCell="G33" sqref="A1:XFD1048576"/>
    </sheetView>
  </sheetViews>
  <sheetFormatPr baseColWidth="10" defaultColWidth="11" defaultRowHeight="11.4"/>
  <cols>
    <col min="1" max="1" width="7.59765625" style="19" bestFit="1" customWidth="1"/>
    <col min="2" max="2" width="11.3984375" style="18" customWidth="1"/>
    <col min="3" max="3" width="13.59765625" style="18" customWidth="1"/>
    <col min="4" max="4" width="8.19921875" style="18" customWidth="1"/>
    <col min="5" max="5" width="1.69921875" style="43" customWidth="1"/>
    <col min="6" max="6" width="12.19921875" style="18" customWidth="1"/>
    <col min="7" max="7" width="13.69921875" style="18" customWidth="1"/>
    <col min="8" max="8" width="7.59765625" style="18" customWidth="1"/>
    <col min="9" max="23" width="10.59765625" style="149" customWidth="1"/>
    <col min="24" max="41" width="10.59765625" style="27" customWidth="1"/>
    <col min="42" max="1013" width="10.59765625" style="18" customWidth="1"/>
    <col min="1014" max="1014" width="11" style="18" customWidth="1"/>
    <col min="1015" max="16384" width="11" style="18"/>
  </cols>
  <sheetData>
    <row r="1" spans="1:41" ht="13.8" customHeight="1" thickBot="1">
      <c r="A1" s="20"/>
      <c r="B1" s="151" t="s">
        <v>16</v>
      </c>
      <c r="C1" s="136"/>
      <c r="D1" s="137"/>
      <c r="E1" s="21"/>
      <c r="F1" s="151" t="s">
        <v>17</v>
      </c>
      <c r="G1" s="136"/>
      <c r="H1" s="137"/>
    </row>
    <row r="2" spans="1:41" s="25" customFormat="1" ht="34.799999999999997" thickBot="1">
      <c r="A2" s="23"/>
      <c r="B2" s="152" t="s">
        <v>18</v>
      </c>
      <c r="C2" s="153" t="s">
        <v>19</v>
      </c>
      <c r="D2" s="153" t="s">
        <v>20</v>
      </c>
      <c r="E2" s="154"/>
      <c r="F2" s="152" t="s">
        <v>18</v>
      </c>
      <c r="G2" s="153" t="s">
        <v>19</v>
      </c>
      <c r="H2" s="155" t="s">
        <v>20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</row>
    <row r="3" spans="1:41">
      <c r="A3" s="26">
        <v>1</v>
      </c>
      <c r="B3" s="27">
        <v>10805</v>
      </c>
      <c r="C3" s="149">
        <v>9367</v>
      </c>
      <c r="D3" s="150">
        <f>C3/'Whole Brain'!$B2*100</f>
        <v>1.2893075701225305</v>
      </c>
      <c r="E3" s="28"/>
      <c r="F3" s="27">
        <v>9588</v>
      </c>
      <c r="G3" s="149">
        <v>8403</v>
      </c>
      <c r="H3" s="158">
        <f>G3/'Whole Brain'!$B2*100</f>
        <v>1.1566191429208521</v>
      </c>
    </row>
    <row r="4" spans="1:41">
      <c r="A4" s="26">
        <v>2</v>
      </c>
      <c r="B4" s="27">
        <v>10692</v>
      </c>
      <c r="C4" s="149">
        <v>9025</v>
      </c>
      <c r="D4" s="150">
        <f>C4/'Whole Brain'!$B3*100</f>
        <v>1.4093414744600776</v>
      </c>
      <c r="E4" s="28"/>
      <c r="F4" s="27">
        <v>9624</v>
      </c>
      <c r="G4" s="149">
        <v>8661</v>
      </c>
      <c r="H4" s="158">
        <f>G4/'Whole Brain'!$B3*100</f>
        <v>1.3524993363211895</v>
      </c>
    </row>
    <row r="5" spans="1:41">
      <c r="A5" s="26">
        <v>3</v>
      </c>
      <c r="B5" s="27">
        <v>11864</v>
      </c>
      <c r="C5" s="149">
        <v>9238</v>
      </c>
      <c r="D5" s="150">
        <f>C5/'Whole Brain'!$B4*100</f>
        <v>1.2096483796499378</v>
      </c>
      <c r="E5" s="28"/>
      <c r="F5" s="27">
        <v>10252</v>
      </c>
      <c r="G5" s="149">
        <v>9045</v>
      </c>
      <c r="H5" s="158">
        <f>G5/'Whole Brain'!$B4*100</f>
        <v>1.1843764444613216</v>
      </c>
    </row>
    <row r="6" spans="1:41">
      <c r="A6" s="26">
        <v>5</v>
      </c>
      <c r="B6" s="27">
        <v>9684</v>
      </c>
      <c r="C6" s="149">
        <v>7873</v>
      </c>
      <c r="D6" s="150">
        <f>C6/'Whole Brain'!$B5*100</f>
        <v>1.1506112576635561</v>
      </c>
      <c r="E6" s="28"/>
      <c r="F6" s="27">
        <v>9146</v>
      </c>
      <c r="G6" s="149">
        <v>7693</v>
      </c>
      <c r="H6" s="158">
        <f>G6/'Whole Brain'!$B5*100</f>
        <v>1.124304890792041</v>
      </c>
    </row>
    <row r="7" spans="1:41">
      <c r="A7" s="26">
        <v>6</v>
      </c>
      <c r="B7" s="27">
        <v>11038</v>
      </c>
      <c r="C7" s="149">
        <v>8865</v>
      </c>
      <c r="D7" s="150">
        <f>C7/'Whole Brain'!$B6*100</f>
        <v>1.3558673957098613</v>
      </c>
      <c r="E7" s="28"/>
      <c r="F7" s="27">
        <v>9681</v>
      </c>
      <c r="G7" s="149">
        <v>8248</v>
      </c>
      <c r="H7" s="158">
        <f>G7/'Whole Brain'!$B6*100</f>
        <v>1.2614996367529538</v>
      </c>
    </row>
    <row r="8" spans="1:41">
      <c r="A8" s="26">
        <v>8</v>
      </c>
      <c r="B8" s="27">
        <v>12822</v>
      </c>
      <c r="C8" s="149">
        <v>10415</v>
      </c>
      <c r="D8" s="150">
        <f>C8/'Whole Brain'!$B7*100</f>
        <v>1.3354207697357623</v>
      </c>
      <c r="E8" s="28"/>
      <c r="F8" s="27">
        <v>13012</v>
      </c>
      <c r="G8" s="149">
        <v>10808</v>
      </c>
      <c r="H8" s="158">
        <f>G8/'Whole Brain'!$B7*100</f>
        <v>1.3858115870671261</v>
      </c>
    </row>
    <row r="9" spans="1:41">
      <c r="A9" s="26">
        <v>9</v>
      </c>
      <c r="B9" s="27">
        <v>14739</v>
      </c>
      <c r="C9" s="149">
        <v>12429</v>
      </c>
      <c r="D9" s="150">
        <f>C9/'Whole Brain'!$B8*100</f>
        <v>1.5802381863559676</v>
      </c>
      <c r="E9" s="28"/>
      <c r="F9" s="27">
        <v>13136</v>
      </c>
      <c r="G9" s="149">
        <v>11609</v>
      </c>
      <c r="H9" s="158">
        <f>G9/'Whole Brain'!$B8*100</f>
        <v>1.4759823883986183</v>
      </c>
    </row>
    <row r="10" spans="1:41">
      <c r="A10" s="26">
        <v>10</v>
      </c>
      <c r="B10" s="27">
        <v>11141</v>
      </c>
      <c r="C10" s="149">
        <v>8538</v>
      </c>
      <c r="D10" s="150">
        <f>C10/'Whole Brain'!$B9*100</f>
        <v>1.3026880719667264</v>
      </c>
      <c r="E10" s="28"/>
      <c r="F10" s="27">
        <v>10651</v>
      </c>
      <c r="G10" s="149">
        <v>9230</v>
      </c>
      <c r="H10" s="158">
        <f>G10/'Whole Brain'!$B9*100</f>
        <v>1.4082701925805674</v>
      </c>
    </row>
    <row r="11" spans="1:41">
      <c r="A11" s="26">
        <v>11</v>
      </c>
      <c r="B11" s="27">
        <v>9619</v>
      </c>
      <c r="C11" s="149">
        <v>8187</v>
      </c>
      <c r="D11" s="150">
        <f>C11/'Whole Brain'!$B10*100</f>
        <v>1.2945695125480108</v>
      </c>
      <c r="E11" s="28"/>
      <c r="F11" s="27">
        <v>10096</v>
      </c>
      <c r="G11" s="149">
        <v>8800</v>
      </c>
      <c r="H11" s="158">
        <f>G11/'Whole Brain'!$B10*100</f>
        <v>1.3915001478468907</v>
      </c>
    </row>
    <row r="12" spans="1:41">
      <c r="A12" s="26">
        <v>12</v>
      </c>
      <c r="B12" s="27">
        <v>13173</v>
      </c>
      <c r="C12" s="149">
        <v>10760</v>
      </c>
      <c r="D12" s="150">
        <f>C12/'Whole Brain'!$B11*100</f>
        <v>1.4630577907827358</v>
      </c>
      <c r="E12" s="28"/>
      <c r="F12" s="27">
        <v>10668</v>
      </c>
      <c r="G12" s="149">
        <v>9259</v>
      </c>
      <c r="H12" s="158">
        <f>G12/'Whole Brain'!$B11*100</f>
        <v>1.2589639484068171</v>
      </c>
    </row>
    <row r="13" spans="1:41">
      <c r="A13" s="26">
        <v>13</v>
      </c>
      <c r="B13" s="27">
        <v>11970</v>
      </c>
      <c r="C13" s="149">
        <v>9808</v>
      </c>
      <c r="D13" s="150">
        <f>C13/'Whole Brain'!$B12*100</f>
        <v>1.3867837024636338</v>
      </c>
      <c r="E13" s="28"/>
      <c r="F13" s="27">
        <v>10965</v>
      </c>
      <c r="G13" s="149">
        <v>9473</v>
      </c>
      <c r="H13" s="158">
        <f>G13/'Whole Brain'!$B12*100</f>
        <v>1.3394170078953918</v>
      </c>
    </row>
    <row r="14" spans="1:41">
      <c r="A14" s="26">
        <v>14</v>
      </c>
      <c r="B14" s="27">
        <v>9133</v>
      </c>
      <c r="C14" s="149">
        <v>7624</v>
      </c>
      <c r="D14" s="150">
        <f>C14/'Whole Brain'!$B13*100</f>
        <v>1.1787242134752418</v>
      </c>
      <c r="E14" s="28"/>
      <c r="F14" s="27">
        <v>8592</v>
      </c>
      <c r="G14" s="149">
        <v>7444</v>
      </c>
      <c r="H14" s="158">
        <f>G14/'Whole Brain'!$B13*100</f>
        <v>1.1508949429577258</v>
      </c>
    </row>
    <row r="15" spans="1:41">
      <c r="A15" s="26">
        <v>15</v>
      </c>
      <c r="B15" s="27">
        <v>12816</v>
      </c>
      <c r="C15" s="149">
        <v>9955</v>
      </c>
      <c r="D15" s="150">
        <f>C15/'Whole Brain'!$B14*100</f>
        <v>1.4065422937589367</v>
      </c>
      <c r="E15" s="28"/>
      <c r="F15" s="27">
        <v>12317</v>
      </c>
      <c r="G15" s="149">
        <v>9635</v>
      </c>
      <c r="H15" s="158">
        <f>G15/'Whole Brain'!$B14*100</f>
        <v>1.3613294827089257</v>
      </c>
    </row>
    <row r="16" spans="1:41">
      <c r="A16" s="26">
        <v>16</v>
      </c>
      <c r="B16" s="27">
        <v>11594</v>
      </c>
      <c r="C16" s="149">
        <v>10108</v>
      </c>
      <c r="D16" s="150">
        <f>C16/'Whole Brain'!$B15*100</f>
        <v>1.3550942050551933</v>
      </c>
      <c r="E16" s="28"/>
      <c r="F16" s="27">
        <v>10561</v>
      </c>
      <c r="G16" s="149">
        <v>9366</v>
      </c>
      <c r="H16" s="158">
        <f>G16/'Whole Brain'!$B15*100</f>
        <v>1.2556205307228867</v>
      </c>
    </row>
    <row r="17" spans="1:41">
      <c r="A17" s="26">
        <v>17</v>
      </c>
      <c r="B17" s="27">
        <v>10950</v>
      </c>
      <c r="C17" s="149">
        <v>8890</v>
      </c>
      <c r="D17" s="150">
        <f>C17/'Whole Brain'!$B16*100</f>
        <v>1.3422676925678532</v>
      </c>
      <c r="E17" s="28"/>
      <c r="F17" s="27">
        <v>10267</v>
      </c>
      <c r="G17" s="149">
        <v>8401</v>
      </c>
      <c r="H17" s="158">
        <f>G17/'Whole Brain'!$B16*100</f>
        <v>1.2684354201645147</v>
      </c>
    </row>
    <row r="18" spans="1:41">
      <c r="A18" s="26">
        <v>18</v>
      </c>
      <c r="B18" s="27">
        <v>12364</v>
      </c>
      <c r="C18" s="149">
        <v>10293</v>
      </c>
      <c r="D18" s="150">
        <f>C18/'Whole Brain'!$B17*100</f>
        <v>1.4729178025148215</v>
      </c>
      <c r="E18" s="28"/>
      <c r="F18" s="27">
        <v>11954</v>
      </c>
      <c r="G18" s="149">
        <v>10140</v>
      </c>
      <c r="H18" s="158">
        <f>G18/'Whole Brain'!$B17*100</f>
        <v>1.4510236585543854</v>
      </c>
    </row>
    <row r="19" spans="1:41">
      <c r="A19" s="26">
        <v>19</v>
      </c>
      <c r="B19" s="27">
        <v>12391</v>
      </c>
      <c r="C19" s="149">
        <v>9800</v>
      </c>
      <c r="D19" s="150">
        <f>C19/'Whole Brain'!$B18*100</f>
        <v>1.3711164525579718</v>
      </c>
      <c r="E19" s="28"/>
      <c r="F19" s="27">
        <v>11107</v>
      </c>
      <c r="G19" s="149">
        <v>9385</v>
      </c>
      <c r="H19" s="158">
        <f>G19/'Whole Brain'!$B18*100</f>
        <v>1.3130538680874044</v>
      </c>
    </row>
    <row r="20" spans="1:41">
      <c r="A20" s="26">
        <v>20</v>
      </c>
      <c r="B20" s="27">
        <v>12850</v>
      </c>
      <c r="C20" s="149">
        <v>10246</v>
      </c>
      <c r="D20" s="150">
        <f>C20/'Whole Brain'!$B19*100</f>
        <v>1.3286959949788104</v>
      </c>
      <c r="E20" s="28"/>
      <c r="F20" s="27">
        <v>12387</v>
      </c>
      <c r="G20" s="149">
        <v>10237</v>
      </c>
      <c r="H20" s="158">
        <f>G20/'Whole Brain'!$B19*100</f>
        <v>1.3275288796211284</v>
      </c>
    </row>
    <row r="21" spans="1:41">
      <c r="A21" s="26">
        <v>21</v>
      </c>
      <c r="B21" s="27">
        <v>10547</v>
      </c>
      <c r="C21" s="149">
        <v>8083</v>
      </c>
      <c r="D21" s="150">
        <f>C21/'Whole Brain'!$B20*100</f>
        <v>1.365452349378764</v>
      </c>
      <c r="E21" s="28"/>
      <c r="F21" s="27">
        <v>9657</v>
      </c>
      <c r="G21" s="149">
        <v>7953</v>
      </c>
      <c r="H21" s="158">
        <f>G21/'Whole Brain'!$B20*100</f>
        <v>1.3434915915636902</v>
      </c>
    </row>
    <row r="22" spans="1:41">
      <c r="A22" s="26">
        <v>22</v>
      </c>
      <c r="B22" s="27">
        <v>11017</v>
      </c>
      <c r="C22" s="149">
        <v>8616</v>
      </c>
      <c r="D22" s="150">
        <f>C22/'Whole Brain'!$B21*100</f>
        <v>1.2244201909959074</v>
      </c>
      <c r="E22" s="28"/>
      <c r="F22" s="27">
        <v>10646</v>
      </c>
      <c r="G22" s="149">
        <v>8405</v>
      </c>
      <c r="H22" s="158">
        <f>G22/'Whole Brain'!$B21*100</f>
        <v>1.1944349704411095</v>
      </c>
    </row>
    <row r="23" spans="1:41" s="35" customFormat="1">
      <c r="A23" s="31" t="s">
        <v>13</v>
      </c>
      <c r="B23" s="32">
        <f>AVERAGE(B3:B22)</f>
        <v>11560.45</v>
      </c>
      <c r="C23" s="32">
        <f t="shared" ref="C23:D23" si="0">AVERAGE(C3:C22)</f>
        <v>9406</v>
      </c>
      <c r="D23" s="34">
        <f t="shared" si="0"/>
        <v>1.3411382653371147</v>
      </c>
      <c r="E23" s="33"/>
      <c r="F23" s="32">
        <f t="shared" ref="F23" si="1">AVERAGE(F3:F22)</f>
        <v>10715.35</v>
      </c>
      <c r="G23" s="32">
        <f t="shared" ref="G23:H23" si="2">AVERAGE(G3:G22)</f>
        <v>9109.75</v>
      </c>
      <c r="H23" s="159">
        <f t="shared" si="2"/>
        <v>1.3002529034132768</v>
      </c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</row>
    <row r="24" spans="1:41">
      <c r="A24" s="26" t="s">
        <v>14</v>
      </c>
      <c r="B24" s="36">
        <f>_xlfn.STDEV.S(B3:B22)</f>
        <v>1372.3305752969022</v>
      </c>
      <c r="C24" s="36">
        <f t="shared" ref="C24:D24" si="3">_xlfn.STDEV.S(C3:C22)</f>
        <v>1157.7339481663489</v>
      </c>
      <c r="D24" s="29">
        <f t="shared" si="3"/>
        <v>0.10321853877708494</v>
      </c>
      <c r="E24" s="37"/>
      <c r="F24" s="36">
        <f>_xlfn.STDEV.S(F3:F22)</f>
        <v>1271.1693031883799</v>
      </c>
      <c r="G24" s="36">
        <f>_xlfn.STDEV.S(G3:G22)</f>
        <v>1044.0560518830798</v>
      </c>
      <c r="H24" s="30">
        <f t="shared" ref="H24" si="4">_xlfn.STDEV.S(H3:H22)</f>
        <v>0.10167802434603902</v>
      </c>
    </row>
    <row r="25" spans="1:41">
      <c r="A25" s="26" t="s">
        <v>2</v>
      </c>
      <c r="B25" s="27">
        <f>MIN(B3:B22)</f>
        <v>9133</v>
      </c>
      <c r="C25" s="27">
        <f t="shared" ref="C25:D25" si="5">MIN(C3:C22)</f>
        <v>7624</v>
      </c>
      <c r="D25" s="29">
        <f t="shared" si="5"/>
        <v>1.1506112576635561</v>
      </c>
      <c r="E25" s="28"/>
      <c r="F25" s="27">
        <f t="shared" ref="F25" si="6">MIN(F3:F22)</f>
        <v>8592</v>
      </c>
      <c r="G25" s="27">
        <f t="shared" ref="G25:H25" si="7">MIN(G3:G22)</f>
        <v>7444</v>
      </c>
      <c r="H25" s="30">
        <f t="shared" si="7"/>
        <v>1.124304890792041</v>
      </c>
    </row>
    <row r="26" spans="1:41" ht="12" thickBot="1">
      <c r="A26" s="38" t="s">
        <v>3</v>
      </c>
      <c r="B26" s="39">
        <f>MAX(B3:B22)</f>
        <v>14739</v>
      </c>
      <c r="C26" s="39">
        <f t="shared" ref="C26:D26" si="8">MAX(C3:C22)</f>
        <v>12429</v>
      </c>
      <c r="D26" s="41">
        <f t="shared" si="8"/>
        <v>1.5802381863559676</v>
      </c>
      <c r="E26" s="40"/>
      <c r="F26" s="39">
        <f t="shared" ref="F26" si="9">MAX(F3:F22)</f>
        <v>13136</v>
      </c>
      <c r="G26" s="39">
        <f t="shared" ref="G26:H26" si="10">MAX(G3:G22)</f>
        <v>11609</v>
      </c>
      <c r="H26" s="160">
        <f t="shared" si="10"/>
        <v>1.4759823883986183</v>
      </c>
    </row>
    <row r="27" spans="1:41" s="22" customFormat="1"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</row>
    <row r="28" spans="1:41" s="42" customFormat="1"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</row>
    <row r="29" spans="1:41" s="22" customFormat="1"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</row>
    <row r="30" spans="1:41" s="22" customFormat="1"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</row>
    <row r="31" spans="1:41" s="22" customFormat="1"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</row>
    <row r="32" spans="1:41" s="22" customFormat="1"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</row>
    <row r="33" spans="9:41" s="22" customFormat="1"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</row>
    <row r="34" spans="9:41" s="22" customFormat="1"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</row>
    <row r="35" spans="9:41" s="22" customFormat="1"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</row>
    <row r="36" spans="9:41" s="22" customFormat="1"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</row>
    <row r="37" spans="9:41" s="22" customFormat="1"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</row>
    <row r="38" spans="9:41" s="22" customFormat="1"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</row>
    <row r="39" spans="9:41" s="22" customFormat="1"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</row>
    <row r="40" spans="9:41" s="22" customFormat="1"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</row>
    <row r="41" spans="9:41" s="22" customFormat="1"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</row>
    <row r="42" spans="9:41" s="22" customFormat="1"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</row>
    <row r="43" spans="9:41" s="22" customFormat="1"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</row>
    <row r="44" spans="9:41" s="22" customFormat="1"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</row>
    <row r="45" spans="9:41" s="22" customFormat="1"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</row>
    <row r="46" spans="9:41" s="22" customFormat="1"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</row>
    <row r="47" spans="9:41" s="22" customFormat="1"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9"/>
      <c r="AI47" s="149"/>
      <c r="AJ47" s="149"/>
      <c r="AK47" s="149"/>
      <c r="AL47" s="149"/>
      <c r="AM47" s="149"/>
      <c r="AN47" s="149"/>
      <c r="AO47" s="149"/>
    </row>
    <row r="48" spans="9:41" s="22" customFormat="1"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</row>
    <row r="49" spans="9:41" s="22" customFormat="1"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</row>
    <row r="50" spans="9:41" s="22" customFormat="1"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</row>
    <row r="51" spans="9:41" s="22" customFormat="1"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49"/>
      <c r="AN51" s="149"/>
      <c r="AO51" s="149"/>
    </row>
    <row r="52" spans="9:41" s="22" customFormat="1"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</row>
    <row r="53" spans="9:41" s="22" customFormat="1"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</row>
    <row r="54" spans="9:41" s="22" customFormat="1"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49"/>
      <c r="AJ54" s="149"/>
      <c r="AK54" s="149"/>
      <c r="AL54" s="149"/>
      <c r="AM54" s="149"/>
      <c r="AN54" s="149"/>
      <c r="AO54" s="149"/>
    </row>
    <row r="55" spans="9:41" s="22" customFormat="1"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</row>
    <row r="56" spans="9:41" s="22" customFormat="1"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49"/>
      <c r="AI56" s="149"/>
      <c r="AJ56" s="149"/>
      <c r="AK56" s="149"/>
      <c r="AL56" s="149"/>
      <c r="AM56" s="149"/>
      <c r="AN56" s="149"/>
      <c r="AO56" s="149"/>
    </row>
    <row r="57" spans="9:41" s="22" customFormat="1">
      <c r="I57" s="149"/>
      <c r="J57" s="149"/>
      <c r="K57" s="149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49"/>
      <c r="AI57" s="149"/>
      <c r="AJ57" s="149"/>
      <c r="AK57" s="149"/>
      <c r="AL57" s="149"/>
      <c r="AM57" s="149"/>
      <c r="AN57" s="149"/>
      <c r="AO57" s="149"/>
    </row>
    <row r="58" spans="9:41" s="22" customFormat="1"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</row>
    <row r="59" spans="9:41" s="22" customFormat="1"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</row>
    <row r="60" spans="9:41" s="22" customFormat="1"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</row>
    <row r="61" spans="9:41" s="22" customFormat="1"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</row>
    <row r="62" spans="9:41" s="22" customFormat="1"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  <c r="W62" s="149"/>
      <c r="X62" s="149"/>
      <c r="Y62" s="149"/>
      <c r="Z62" s="149"/>
      <c r="AA62" s="149"/>
      <c r="AB62" s="149"/>
      <c r="AC62" s="149"/>
      <c r="AD62" s="149"/>
      <c r="AE62" s="149"/>
      <c r="AF62" s="149"/>
      <c r="AG62" s="149"/>
      <c r="AH62" s="149"/>
      <c r="AI62" s="149"/>
      <c r="AJ62" s="149"/>
      <c r="AK62" s="149"/>
      <c r="AL62" s="149"/>
      <c r="AM62" s="149"/>
      <c r="AN62" s="149"/>
      <c r="AO62" s="149"/>
    </row>
    <row r="63" spans="9:41" s="22" customFormat="1">
      <c r="I63" s="149"/>
      <c r="J63" s="149"/>
      <c r="K63" s="149"/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49"/>
      <c r="AD63" s="149"/>
      <c r="AE63" s="149"/>
      <c r="AF63" s="149"/>
      <c r="AG63" s="149"/>
      <c r="AH63" s="149"/>
      <c r="AI63" s="149"/>
      <c r="AJ63" s="149"/>
      <c r="AK63" s="149"/>
      <c r="AL63" s="149"/>
      <c r="AM63" s="149"/>
      <c r="AN63" s="149"/>
      <c r="AO63" s="149"/>
    </row>
    <row r="64" spans="9:41" s="22" customFormat="1">
      <c r="I64" s="149"/>
      <c r="J64" s="149"/>
      <c r="K64" s="149"/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49"/>
      <c r="X64" s="149"/>
      <c r="Y64" s="149"/>
      <c r="Z64" s="149"/>
      <c r="AA64" s="149"/>
      <c r="AB64" s="149"/>
      <c r="AC64" s="149"/>
      <c r="AD64" s="149"/>
      <c r="AE64" s="149"/>
      <c r="AF64" s="149"/>
      <c r="AG64" s="149"/>
      <c r="AH64" s="149"/>
      <c r="AI64" s="149"/>
      <c r="AJ64" s="149"/>
      <c r="AK64" s="149"/>
      <c r="AL64" s="149"/>
      <c r="AM64" s="149"/>
      <c r="AN64" s="149"/>
      <c r="AO64" s="149"/>
    </row>
    <row r="65" spans="9:41" s="22" customFormat="1"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</row>
    <row r="66" spans="9:41" s="22" customFormat="1">
      <c r="I66" s="149"/>
      <c r="J66" s="149"/>
      <c r="K66" s="149"/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</row>
    <row r="67" spans="9:41" s="22" customFormat="1"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49"/>
      <c r="AL67" s="149"/>
      <c r="AM67" s="149"/>
      <c r="AN67" s="149"/>
      <c r="AO67" s="149"/>
    </row>
    <row r="68" spans="9:41" s="22" customFormat="1"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</row>
    <row r="69" spans="9:41" s="22" customFormat="1">
      <c r="I69" s="149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</row>
    <row r="70" spans="9:41" s="22" customFormat="1">
      <c r="I70" s="149"/>
      <c r="J70" s="149"/>
      <c r="K70" s="149"/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</row>
    <row r="71" spans="9:41" s="22" customFormat="1">
      <c r="I71" s="149"/>
      <c r="J71" s="149"/>
      <c r="K71" s="149"/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149"/>
      <c r="AL71" s="149"/>
      <c r="AM71" s="149"/>
      <c r="AN71" s="149"/>
      <c r="AO71" s="149"/>
    </row>
    <row r="72" spans="9:41" s="22" customFormat="1"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</row>
    <row r="73" spans="9:41" s="22" customFormat="1"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49"/>
      <c r="AL73" s="149"/>
      <c r="AM73" s="149"/>
      <c r="AN73" s="149"/>
      <c r="AO73" s="149"/>
    </row>
    <row r="74" spans="9:41" s="22" customFormat="1"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</row>
    <row r="75" spans="9:41" s="22" customFormat="1">
      <c r="I75" s="149"/>
      <c r="J75" s="149"/>
      <c r="K75" s="149"/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</row>
    <row r="76" spans="9:41" s="22" customFormat="1">
      <c r="I76" s="149"/>
      <c r="J76" s="149"/>
      <c r="K76" s="149"/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</row>
    <row r="77" spans="9:41" s="22" customFormat="1"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</row>
    <row r="78" spans="9:41" s="22" customFormat="1"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</row>
    <row r="79" spans="9:41" s="22" customFormat="1">
      <c r="I79" s="149"/>
      <c r="J79" s="149"/>
      <c r="K79" s="149"/>
      <c r="L79" s="149"/>
      <c r="M79" s="149"/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149"/>
      <c r="AL79" s="149"/>
      <c r="AM79" s="149"/>
      <c r="AN79" s="149"/>
      <c r="AO79" s="149"/>
    </row>
    <row r="80" spans="9:41" s="22" customFormat="1">
      <c r="I80" s="149"/>
      <c r="J80" s="149"/>
      <c r="K80" s="149"/>
      <c r="L80" s="149"/>
      <c r="M80" s="149"/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</row>
    <row r="81" spans="9:41" s="22" customFormat="1">
      <c r="I81" s="149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</row>
    <row r="82" spans="9:41" s="22" customFormat="1"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</row>
    <row r="83" spans="9:41" s="22" customFormat="1"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/>
      <c r="AL83" s="149"/>
      <c r="AM83" s="149"/>
      <c r="AN83" s="149"/>
      <c r="AO83" s="149"/>
    </row>
    <row r="84" spans="9:41" s="22" customFormat="1"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</row>
    <row r="85" spans="9:41" s="22" customFormat="1"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</row>
    <row r="86" spans="9:41" s="22" customFormat="1">
      <c r="I86" s="149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  <c r="AF86" s="149"/>
      <c r="AG86" s="149"/>
      <c r="AH86" s="149"/>
      <c r="AI86" s="149"/>
      <c r="AJ86" s="149"/>
      <c r="AK86" s="149"/>
      <c r="AL86" s="149"/>
      <c r="AM86" s="149"/>
      <c r="AN86" s="149"/>
      <c r="AO86" s="149"/>
    </row>
    <row r="87" spans="9:41" s="22" customFormat="1">
      <c r="I87" s="149"/>
      <c r="J87" s="149"/>
      <c r="K87" s="149"/>
      <c r="L87" s="149"/>
      <c r="M87" s="149"/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  <c r="AF87" s="149"/>
      <c r="AG87" s="149"/>
      <c r="AH87" s="149"/>
      <c r="AI87" s="149"/>
      <c r="AJ87" s="149"/>
      <c r="AK87" s="149"/>
      <c r="AL87" s="149"/>
      <c r="AM87" s="149"/>
      <c r="AN87" s="149"/>
      <c r="AO87" s="149"/>
    </row>
    <row r="88" spans="9:41" s="22" customFormat="1"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  <c r="AF88" s="149"/>
      <c r="AG88" s="149"/>
      <c r="AH88" s="149"/>
      <c r="AI88" s="149"/>
      <c r="AJ88" s="149"/>
      <c r="AK88" s="149"/>
      <c r="AL88" s="149"/>
      <c r="AM88" s="149"/>
      <c r="AN88" s="149"/>
      <c r="AO88" s="149"/>
    </row>
    <row r="89" spans="9:41" s="22" customFormat="1">
      <c r="I89" s="149"/>
      <c r="J89" s="149"/>
      <c r="K89" s="149"/>
      <c r="L89" s="149"/>
      <c r="M89" s="149"/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  <c r="AF89" s="149"/>
      <c r="AG89" s="149"/>
      <c r="AH89" s="149"/>
      <c r="AI89" s="149"/>
      <c r="AJ89" s="149"/>
      <c r="AK89" s="149"/>
      <c r="AL89" s="149"/>
      <c r="AM89" s="149"/>
      <c r="AN89" s="149"/>
      <c r="AO89" s="149"/>
    </row>
    <row r="90" spans="9:41" s="22" customFormat="1">
      <c r="I90" s="149"/>
      <c r="J90" s="149"/>
      <c r="K90" s="149"/>
      <c r="L90" s="149"/>
      <c r="M90" s="149"/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  <c r="AF90" s="149"/>
      <c r="AG90" s="149"/>
      <c r="AH90" s="149"/>
      <c r="AI90" s="149"/>
      <c r="AJ90" s="149"/>
      <c r="AK90" s="149"/>
      <c r="AL90" s="149"/>
      <c r="AM90" s="149"/>
      <c r="AN90" s="149"/>
      <c r="AO90" s="149"/>
    </row>
    <row r="91" spans="9:41" s="22" customFormat="1">
      <c r="I91" s="149"/>
      <c r="J91" s="149"/>
      <c r="K91" s="149"/>
      <c r="L91" s="149"/>
      <c r="M91" s="149"/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  <c r="AF91" s="149"/>
      <c r="AG91" s="149"/>
      <c r="AH91" s="149"/>
      <c r="AI91" s="149"/>
      <c r="AJ91" s="149"/>
      <c r="AK91" s="149"/>
      <c r="AL91" s="149"/>
      <c r="AM91" s="149"/>
      <c r="AN91" s="149"/>
      <c r="AO91" s="149"/>
    </row>
    <row r="92" spans="9:41" s="22" customFormat="1">
      <c r="I92" s="149"/>
      <c r="J92" s="149"/>
      <c r="K92" s="149"/>
      <c r="L92" s="149"/>
      <c r="M92" s="149"/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49"/>
      <c r="AH92" s="149"/>
      <c r="AI92" s="149"/>
      <c r="AJ92" s="149"/>
      <c r="AK92" s="149"/>
      <c r="AL92" s="149"/>
      <c r="AM92" s="149"/>
      <c r="AN92" s="149"/>
      <c r="AO92" s="149"/>
    </row>
    <row r="93" spans="9:41" s="22" customFormat="1"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</row>
    <row r="94" spans="9:41" s="22" customFormat="1">
      <c r="I94" s="149"/>
      <c r="J94" s="149"/>
      <c r="K94" s="149"/>
      <c r="L94" s="149"/>
      <c r="M94" s="149"/>
      <c r="N94" s="149"/>
      <c r="O94" s="149"/>
      <c r="P94" s="149"/>
      <c r="Q94" s="149"/>
      <c r="R94" s="149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  <c r="AC94" s="149"/>
      <c r="AD94" s="149"/>
      <c r="AE94" s="149"/>
      <c r="AF94" s="149"/>
      <c r="AG94" s="149"/>
      <c r="AH94" s="149"/>
      <c r="AI94" s="149"/>
      <c r="AJ94" s="149"/>
      <c r="AK94" s="149"/>
      <c r="AL94" s="149"/>
      <c r="AM94" s="149"/>
      <c r="AN94" s="149"/>
      <c r="AO94" s="149"/>
    </row>
    <row r="95" spans="9:41" s="22" customFormat="1">
      <c r="I95" s="149"/>
      <c r="J95" s="149"/>
      <c r="K95" s="149"/>
      <c r="L95" s="149"/>
      <c r="M95" s="149"/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  <c r="AF95" s="149"/>
      <c r="AG95" s="149"/>
      <c r="AH95" s="149"/>
      <c r="AI95" s="149"/>
      <c r="AJ95" s="149"/>
      <c r="AK95" s="149"/>
      <c r="AL95" s="149"/>
      <c r="AM95" s="149"/>
      <c r="AN95" s="149"/>
      <c r="AO95" s="149"/>
    </row>
    <row r="96" spans="9:41" s="22" customFormat="1">
      <c r="I96" s="149"/>
      <c r="J96" s="149"/>
      <c r="K96" s="149"/>
      <c r="L96" s="149"/>
      <c r="M96" s="149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  <c r="AF96" s="149"/>
      <c r="AG96" s="149"/>
      <c r="AH96" s="149"/>
      <c r="AI96" s="149"/>
      <c r="AJ96" s="149"/>
      <c r="AK96" s="149"/>
      <c r="AL96" s="149"/>
      <c r="AM96" s="149"/>
      <c r="AN96" s="149"/>
      <c r="AO96" s="149"/>
    </row>
    <row r="97" spans="9:41" s="22" customFormat="1">
      <c r="I97" s="149"/>
      <c r="J97" s="149"/>
      <c r="K97" s="149"/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  <c r="AF97" s="149"/>
      <c r="AG97" s="149"/>
      <c r="AH97" s="149"/>
      <c r="AI97" s="149"/>
      <c r="AJ97" s="149"/>
      <c r="AK97" s="149"/>
      <c r="AL97" s="149"/>
      <c r="AM97" s="149"/>
      <c r="AN97" s="149"/>
      <c r="AO97" s="149"/>
    </row>
    <row r="98" spans="9:41" s="22" customFormat="1">
      <c r="I98" s="149"/>
      <c r="J98" s="149"/>
      <c r="K98" s="149"/>
      <c r="L98" s="149"/>
      <c r="M98" s="149"/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49"/>
      <c r="Y98" s="149"/>
      <c r="Z98" s="149"/>
      <c r="AA98" s="149"/>
      <c r="AB98" s="149"/>
      <c r="AC98" s="149"/>
      <c r="AD98" s="149"/>
      <c r="AE98" s="149"/>
      <c r="AF98" s="149"/>
      <c r="AG98" s="149"/>
      <c r="AH98" s="149"/>
      <c r="AI98" s="149"/>
      <c r="AJ98" s="149"/>
      <c r="AK98" s="149"/>
      <c r="AL98" s="149"/>
      <c r="AM98" s="149"/>
      <c r="AN98" s="149"/>
      <c r="AO98" s="149"/>
    </row>
    <row r="99" spans="9:41" s="22" customFormat="1"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149"/>
      <c r="AD99" s="149"/>
      <c r="AE99" s="149"/>
      <c r="AF99" s="149"/>
      <c r="AG99" s="149"/>
      <c r="AH99" s="149"/>
      <c r="AI99" s="149"/>
      <c r="AJ99" s="149"/>
      <c r="AK99" s="149"/>
      <c r="AL99" s="149"/>
      <c r="AM99" s="149"/>
      <c r="AN99" s="149"/>
      <c r="AO99" s="149"/>
    </row>
    <row r="100" spans="9:41" s="22" customFormat="1">
      <c r="I100" s="149"/>
      <c r="J100" s="149"/>
      <c r="K100" s="149"/>
      <c r="L100" s="149"/>
      <c r="M100" s="149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/>
      <c r="AH100" s="149"/>
      <c r="AI100" s="149"/>
      <c r="AJ100" s="149"/>
      <c r="AK100" s="149"/>
      <c r="AL100" s="149"/>
      <c r="AM100" s="149"/>
      <c r="AN100" s="149"/>
      <c r="AO100" s="149"/>
    </row>
    <row r="101" spans="9:41" s="22" customFormat="1"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/>
      <c r="AH101" s="149"/>
      <c r="AI101" s="149"/>
      <c r="AJ101" s="149"/>
      <c r="AK101" s="149"/>
      <c r="AL101" s="149"/>
      <c r="AM101" s="149"/>
      <c r="AN101" s="149"/>
      <c r="AO101" s="149"/>
    </row>
    <row r="102" spans="9:41" s="22" customFormat="1">
      <c r="I102" s="149"/>
      <c r="J102" s="149"/>
      <c r="K102" s="149"/>
      <c r="L102" s="149"/>
      <c r="M102" s="149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</row>
    <row r="103" spans="9:41" s="22" customFormat="1">
      <c r="I103" s="149"/>
      <c r="J103" s="149"/>
      <c r="K103" s="149"/>
      <c r="L103" s="149"/>
      <c r="M103" s="149"/>
      <c r="N103" s="149"/>
      <c r="O103" s="149"/>
      <c r="P103" s="149"/>
      <c r="Q103" s="149"/>
      <c r="R103" s="149"/>
      <c r="S103" s="149"/>
      <c r="T103" s="149"/>
      <c r="U103" s="149"/>
      <c r="V103" s="149"/>
      <c r="W103" s="149"/>
      <c r="X103" s="149"/>
      <c r="Y103" s="149"/>
      <c r="Z103" s="149"/>
      <c r="AA103" s="149"/>
      <c r="AB103" s="149"/>
      <c r="AC103" s="149"/>
      <c r="AD103" s="149"/>
      <c r="AE103" s="149"/>
      <c r="AF103" s="149"/>
      <c r="AG103" s="149"/>
      <c r="AH103" s="149"/>
      <c r="AI103" s="149"/>
      <c r="AJ103" s="149"/>
      <c r="AK103" s="149"/>
      <c r="AL103" s="149"/>
      <c r="AM103" s="149"/>
      <c r="AN103" s="149"/>
      <c r="AO103" s="149"/>
    </row>
    <row r="104" spans="9:41" s="22" customFormat="1">
      <c r="I104" s="149"/>
      <c r="J104" s="149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/>
      <c r="AH104" s="149"/>
      <c r="AI104" s="149"/>
      <c r="AJ104" s="149"/>
      <c r="AK104" s="149"/>
      <c r="AL104" s="149"/>
      <c r="AM104" s="149"/>
      <c r="AN104" s="149"/>
      <c r="AO104" s="149"/>
    </row>
    <row r="105" spans="9:41" s="22" customFormat="1">
      <c r="I105" s="149"/>
      <c r="J105" s="149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49"/>
      <c r="Y105" s="149"/>
      <c r="Z105" s="149"/>
      <c r="AA105" s="149"/>
      <c r="AB105" s="149"/>
      <c r="AC105" s="149"/>
      <c r="AD105" s="149"/>
      <c r="AE105" s="149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</row>
    <row r="106" spans="9:41" s="22" customFormat="1">
      <c r="I106" s="149"/>
      <c r="J106" s="149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/>
      <c r="AH106" s="149"/>
      <c r="AI106" s="149"/>
      <c r="AJ106" s="149"/>
      <c r="AK106" s="149"/>
      <c r="AL106" s="149"/>
      <c r="AM106" s="149"/>
      <c r="AN106" s="149"/>
      <c r="AO106" s="149"/>
    </row>
    <row r="107" spans="9:41" s="22" customFormat="1">
      <c r="I107" s="149"/>
      <c r="J107" s="149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</row>
    <row r="108" spans="9:41" s="22" customFormat="1">
      <c r="I108" s="149"/>
      <c r="J108" s="149"/>
      <c r="K108" s="149"/>
      <c r="L108" s="149"/>
      <c r="M108" s="149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/>
      <c r="AH108" s="149"/>
      <c r="AI108" s="149"/>
      <c r="AJ108" s="149"/>
      <c r="AK108" s="149"/>
      <c r="AL108" s="149"/>
      <c r="AM108" s="149"/>
      <c r="AN108" s="149"/>
      <c r="AO108" s="149"/>
    </row>
    <row r="109" spans="9:41" s="22" customFormat="1">
      <c r="I109" s="149"/>
      <c r="J109" s="149"/>
      <c r="K109" s="149"/>
      <c r="L109" s="149"/>
      <c r="M109" s="149"/>
      <c r="N109" s="149"/>
      <c r="O109" s="149"/>
      <c r="P109" s="149"/>
      <c r="Q109" s="149"/>
      <c r="R109" s="149"/>
      <c r="S109" s="149"/>
      <c r="T109" s="149"/>
      <c r="U109" s="149"/>
      <c r="V109" s="149"/>
      <c r="W109" s="149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/>
      <c r="AH109" s="149"/>
      <c r="AI109" s="149"/>
      <c r="AJ109" s="149"/>
      <c r="AK109" s="149"/>
      <c r="AL109" s="149"/>
      <c r="AM109" s="149"/>
      <c r="AN109" s="149"/>
      <c r="AO109" s="149"/>
    </row>
    <row r="110" spans="9:41" s="22" customFormat="1">
      <c r="I110" s="149"/>
      <c r="J110" s="149"/>
      <c r="K110" s="149"/>
      <c r="L110" s="149"/>
      <c r="M110" s="149"/>
      <c r="N110" s="149"/>
      <c r="O110" s="149"/>
      <c r="P110" s="149"/>
      <c r="Q110" s="149"/>
      <c r="R110" s="149"/>
      <c r="S110" s="149"/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/>
      <c r="AH110" s="149"/>
      <c r="AI110" s="149"/>
      <c r="AJ110" s="149"/>
      <c r="AK110" s="149"/>
      <c r="AL110" s="149"/>
      <c r="AM110" s="149"/>
      <c r="AN110" s="149"/>
      <c r="AO110" s="149"/>
    </row>
    <row r="111" spans="9:41" s="22" customFormat="1">
      <c r="I111" s="149"/>
      <c r="J111" s="149"/>
      <c r="K111" s="149"/>
      <c r="L111" s="149"/>
      <c r="M111" s="149"/>
      <c r="N111" s="149"/>
      <c r="O111" s="149"/>
      <c r="P111" s="149"/>
      <c r="Q111" s="149"/>
      <c r="R111" s="149"/>
      <c r="S111" s="149"/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/>
      <c r="AH111" s="149"/>
      <c r="AI111" s="149"/>
      <c r="AJ111" s="149"/>
      <c r="AK111" s="149"/>
      <c r="AL111" s="149"/>
      <c r="AM111" s="149"/>
      <c r="AN111" s="149"/>
      <c r="AO111" s="149"/>
    </row>
    <row r="112" spans="9:41" s="22" customFormat="1">
      <c r="I112" s="149"/>
      <c r="J112" s="149"/>
      <c r="K112" s="149"/>
      <c r="L112" s="149"/>
      <c r="M112" s="149"/>
      <c r="N112" s="149"/>
      <c r="O112" s="149"/>
      <c r="P112" s="149"/>
      <c r="Q112" s="149"/>
      <c r="R112" s="149"/>
      <c r="S112" s="149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/>
      <c r="AF112" s="149"/>
      <c r="AG112" s="149"/>
      <c r="AH112" s="149"/>
      <c r="AI112" s="149"/>
      <c r="AJ112" s="149"/>
      <c r="AK112" s="149"/>
      <c r="AL112" s="149"/>
      <c r="AM112" s="149"/>
      <c r="AN112" s="149"/>
      <c r="AO112" s="149"/>
    </row>
    <row r="113" spans="9:41" s="22" customFormat="1">
      <c r="I113" s="149"/>
      <c r="J113" s="149"/>
      <c r="K113" s="149"/>
      <c r="L113" s="149"/>
      <c r="M113" s="149"/>
      <c r="N113" s="149"/>
      <c r="O113" s="149"/>
      <c r="P113" s="149"/>
      <c r="Q113" s="149"/>
      <c r="R113" s="149"/>
      <c r="S113" s="149"/>
      <c r="T113" s="149"/>
      <c r="U113" s="14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49"/>
      <c r="AH113" s="149"/>
      <c r="AI113" s="149"/>
      <c r="AJ113" s="149"/>
      <c r="AK113" s="149"/>
      <c r="AL113" s="149"/>
      <c r="AM113" s="149"/>
      <c r="AN113" s="149"/>
      <c r="AO113" s="149"/>
    </row>
    <row r="114" spans="9:41" s="22" customFormat="1">
      <c r="I114" s="149"/>
      <c r="J114" s="149"/>
      <c r="K114" s="149"/>
      <c r="L114" s="149"/>
      <c r="M114" s="149"/>
      <c r="N114" s="149"/>
      <c r="O114" s="149"/>
      <c r="P114" s="149"/>
      <c r="Q114" s="149"/>
      <c r="R114" s="149"/>
      <c r="S114" s="149"/>
      <c r="T114" s="149"/>
      <c r="U114" s="149"/>
      <c r="V114" s="149"/>
      <c r="W114" s="149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/>
      <c r="AH114" s="149"/>
      <c r="AI114" s="149"/>
      <c r="AJ114" s="149"/>
      <c r="AK114" s="149"/>
      <c r="AL114" s="149"/>
      <c r="AM114" s="149"/>
      <c r="AN114" s="149"/>
      <c r="AO114" s="149"/>
    </row>
    <row r="115" spans="9:41" s="22" customFormat="1">
      <c r="I115" s="149"/>
      <c r="J115" s="149"/>
      <c r="K115" s="149"/>
      <c r="L115" s="149"/>
      <c r="M115" s="149"/>
      <c r="N115" s="149"/>
      <c r="O115" s="149"/>
      <c r="P115" s="149"/>
      <c r="Q115" s="149"/>
      <c r="R115" s="149"/>
      <c r="S115" s="149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/>
      <c r="AH115" s="149"/>
      <c r="AI115" s="149"/>
      <c r="AJ115" s="149"/>
      <c r="AK115" s="149"/>
      <c r="AL115" s="149"/>
      <c r="AM115" s="149"/>
      <c r="AN115" s="149"/>
      <c r="AO115" s="149"/>
    </row>
    <row r="116" spans="9:41" s="22" customFormat="1">
      <c r="I116" s="149"/>
      <c r="J116" s="149"/>
      <c r="K116" s="149"/>
      <c r="L116" s="149"/>
      <c r="M116" s="149"/>
      <c r="N116" s="149"/>
      <c r="O116" s="149"/>
      <c r="P116" s="149"/>
      <c r="Q116" s="149"/>
      <c r="R116" s="149"/>
      <c r="S116" s="149"/>
      <c r="T116" s="149"/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/>
      <c r="AH116" s="149"/>
      <c r="AI116" s="149"/>
      <c r="AJ116" s="149"/>
      <c r="AK116" s="149"/>
      <c r="AL116" s="149"/>
      <c r="AM116" s="149"/>
      <c r="AN116" s="149"/>
      <c r="AO116" s="149"/>
    </row>
    <row r="117" spans="9:41" s="22" customFormat="1">
      <c r="I117" s="149"/>
      <c r="J117" s="149"/>
      <c r="K117" s="149"/>
      <c r="L117" s="149"/>
      <c r="M117" s="149"/>
      <c r="N117" s="149"/>
      <c r="O117" s="149"/>
      <c r="P117" s="149"/>
      <c r="Q117" s="149"/>
      <c r="R117" s="149"/>
      <c r="S117" s="149"/>
      <c r="T117" s="149"/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/>
      <c r="AH117" s="149"/>
      <c r="AI117" s="149"/>
      <c r="AJ117" s="149"/>
      <c r="AK117" s="149"/>
      <c r="AL117" s="149"/>
      <c r="AM117" s="149"/>
      <c r="AN117" s="149"/>
      <c r="AO117" s="149"/>
    </row>
    <row r="118" spans="9:41" s="22" customFormat="1"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/>
      <c r="AF118" s="149"/>
      <c r="AG118" s="149"/>
      <c r="AH118" s="149"/>
      <c r="AI118" s="149"/>
      <c r="AJ118" s="149"/>
      <c r="AK118" s="149"/>
      <c r="AL118" s="149"/>
      <c r="AM118" s="149"/>
      <c r="AN118" s="149"/>
      <c r="AO118" s="149"/>
    </row>
    <row r="119" spans="9:41" s="22" customFormat="1">
      <c r="I119" s="149"/>
      <c r="J119" s="149"/>
      <c r="K119" s="149"/>
      <c r="L119" s="149"/>
      <c r="M119" s="149"/>
      <c r="N119" s="149"/>
      <c r="O119" s="149"/>
      <c r="P119" s="149"/>
      <c r="Q119" s="149"/>
      <c r="R119" s="149"/>
      <c r="S119" s="149"/>
      <c r="T119" s="149"/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  <c r="AF119" s="149"/>
      <c r="AG119" s="149"/>
      <c r="AH119" s="149"/>
      <c r="AI119" s="149"/>
      <c r="AJ119" s="149"/>
      <c r="AK119" s="149"/>
      <c r="AL119" s="149"/>
      <c r="AM119" s="149"/>
      <c r="AN119" s="149"/>
      <c r="AO119" s="149"/>
    </row>
    <row r="120" spans="9:41" s="22" customFormat="1">
      <c r="I120" s="149"/>
      <c r="J120" s="149"/>
      <c r="K120" s="149"/>
      <c r="L120" s="149"/>
      <c r="M120" s="149"/>
      <c r="N120" s="149"/>
      <c r="O120" s="149"/>
      <c r="P120" s="149"/>
      <c r="Q120" s="149"/>
      <c r="R120" s="149"/>
      <c r="S120" s="149"/>
      <c r="T120" s="149"/>
      <c r="U120" s="149"/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/>
      <c r="AF120" s="149"/>
      <c r="AG120" s="149"/>
      <c r="AH120" s="149"/>
      <c r="AI120" s="149"/>
      <c r="AJ120" s="149"/>
      <c r="AK120" s="149"/>
      <c r="AL120" s="149"/>
      <c r="AM120" s="149"/>
      <c r="AN120" s="149"/>
      <c r="AO120" s="149"/>
    </row>
    <row r="121" spans="9:41" s="22" customFormat="1">
      <c r="I121" s="149"/>
      <c r="J121" s="149"/>
      <c r="K121" s="149"/>
      <c r="L121" s="149"/>
      <c r="M121" s="149"/>
      <c r="N121" s="149"/>
      <c r="O121" s="149"/>
      <c r="P121" s="149"/>
      <c r="Q121" s="149"/>
      <c r="R121" s="149"/>
      <c r="S121" s="149"/>
      <c r="T121" s="149"/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  <c r="AF121" s="149"/>
      <c r="AG121" s="149"/>
      <c r="AH121" s="149"/>
      <c r="AI121" s="149"/>
      <c r="AJ121" s="149"/>
      <c r="AK121" s="149"/>
      <c r="AL121" s="149"/>
      <c r="AM121" s="149"/>
      <c r="AN121" s="149"/>
      <c r="AO121" s="149"/>
    </row>
    <row r="122" spans="9:41" s="22" customFormat="1">
      <c r="I122" s="149"/>
      <c r="J122" s="149"/>
      <c r="K122" s="149"/>
      <c r="L122" s="149"/>
      <c r="M122" s="149"/>
      <c r="N122" s="149"/>
      <c r="O122" s="149"/>
      <c r="P122" s="149"/>
      <c r="Q122" s="149"/>
      <c r="R122" s="149"/>
      <c r="S122" s="149"/>
      <c r="T122" s="149"/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  <c r="AF122" s="149"/>
      <c r="AG122" s="149"/>
      <c r="AH122" s="149"/>
      <c r="AI122" s="149"/>
      <c r="AJ122" s="149"/>
      <c r="AK122" s="149"/>
      <c r="AL122" s="149"/>
      <c r="AM122" s="149"/>
      <c r="AN122" s="149"/>
      <c r="AO122" s="149"/>
    </row>
    <row r="123" spans="9:41" s="22" customFormat="1">
      <c r="I123" s="149"/>
      <c r="J123" s="149"/>
      <c r="K123" s="149"/>
      <c r="L123" s="149"/>
      <c r="M123" s="149"/>
      <c r="N123" s="149"/>
      <c r="O123" s="149"/>
      <c r="P123" s="149"/>
      <c r="Q123" s="149"/>
      <c r="R123" s="149"/>
      <c r="S123" s="149"/>
      <c r="T123" s="149"/>
      <c r="U123" s="14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/>
      <c r="AF123" s="149"/>
      <c r="AG123" s="149"/>
      <c r="AH123" s="149"/>
      <c r="AI123" s="149"/>
      <c r="AJ123" s="149"/>
      <c r="AK123" s="149"/>
      <c r="AL123" s="149"/>
      <c r="AM123" s="149"/>
      <c r="AN123" s="149"/>
      <c r="AO123" s="149"/>
    </row>
    <row r="124" spans="9:41" s="22" customFormat="1">
      <c r="I124" s="149"/>
      <c r="J124" s="149"/>
      <c r="K124" s="149"/>
      <c r="L124" s="149"/>
      <c r="M124" s="149"/>
      <c r="N124" s="149"/>
      <c r="O124" s="149"/>
      <c r="P124" s="149"/>
      <c r="Q124" s="149"/>
      <c r="R124" s="149"/>
      <c r="S124" s="149"/>
      <c r="T124" s="149"/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/>
      <c r="AH124" s="149"/>
      <c r="AI124" s="149"/>
      <c r="AJ124" s="149"/>
      <c r="AK124" s="149"/>
      <c r="AL124" s="149"/>
      <c r="AM124" s="149"/>
      <c r="AN124" s="149"/>
      <c r="AO124" s="149"/>
    </row>
    <row r="125" spans="9:41" s="22" customFormat="1">
      <c r="I125" s="149"/>
      <c r="J125" s="149"/>
      <c r="K125" s="149"/>
      <c r="L125" s="149"/>
      <c r="M125" s="149"/>
      <c r="N125" s="149"/>
      <c r="O125" s="149"/>
      <c r="P125" s="149"/>
      <c r="Q125" s="149"/>
      <c r="R125" s="149"/>
      <c r="S125" s="149"/>
      <c r="T125" s="149"/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/>
      <c r="AH125" s="149"/>
      <c r="AI125" s="149"/>
      <c r="AJ125" s="149"/>
      <c r="AK125" s="149"/>
      <c r="AL125" s="149"/>
      <c r="AM125" s="149"/>
      <c r="AN125" s="149"/>
      <c r="AO125" s="149"/>
    </row>
    <row r="126" spans="9:41" s="22" customFormat="1">
      <c r="I126" s="149"/>
      <c r="J126" s="149"/>
      <c r="K126" s="149"/>
      <c r="L126" s="149"/>
      <c r="M126" s="149"/>
      <c r="N126" s="149"/>
      <c r="O126" s="149"/>
      <c r="P126" s="149"/>
      <c r="Q126" s="149"/>
      <c r="R126" s="149"/>
      <c r="S126" s="149"/>
      <c r="T126" s="149"/>
      <c r="U126" s="14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/>
      <c r="AH126" s="149"/>
      <c r="AI126" s="149"/>
      <c r="AJ126" s="149"/>
      <c r="AK126" s="149"/>
      <c r="AL126" s="149"/>
      <c r="AM126" s="149"/>
      <c r="AN126" s="149"/>
      <c r="AO126" s="149"/>
    </row>
  </sheetData>
  <mergeCells count="2">
    <mergeCell ref="B1:D1"/>
    <mergeCell ref="F1:H1"/>
  </mergeCells>
  <pageMargins left="0" right="0" top="0.39370078740157505" bottom="0.39370078740157505" header="0" footer="0"/>
  <pageSetup orientation="portrait" r:id="rId1"/>
  <headerFooter>
    <oddHeader>&amp;C&amp;A</oddHeader>
    <oddFooter>&amp;CPage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0"/>
  <sheetViews>
    <sheetView zoomScale="77" zoomScaleNormal="77" workbookViewId="0">
      <selection activeCell="Q16" sqref="A1:XFD1048576"/>
    </sheetView>
  </sheetViews>
  <sheetFormatPr baseColWidth="10" defaultRowHeight="13.8"/>
  <cols>
    <col min="1" max="1" width="10" style="5" customWidth="1"/>
    <col min="2" max="2" width="8.59765625" style="4" customWidth="1"/>
    <col min="3" max="3" width="8.796875" customWidth="1"/>
    <col min="4" max="4" width="11.59765625" customWidth="1"/>
    <col min="5" max="5" width="10.19921875" customWidth="1"/>
    <col min="6" max="6" width="9.8984375" customWidth="1"/>
    <col min="7" max="7" width="9.69921875" customWidth="1"/>
    <col min="8" max="8" width="7.5" customWidth="1"/>
    <col min="9" max="9" width="13" customWidth="1"/>
    <col min="10" max="10" width="14.09765625" customWidth="1"/>
    <col min="11" max="11" width="16.09765625" customWidth="1"/>
    <col min="12" max="12" width="2.5" style="49" customWidth="1"/>
    <col min="13" max="13" width="7.59765625" style="4" bestFit="1" customWidth="1"/>
    <col min="14" max="14" width="8.8984375" customWidth="1"/>
    <col min="15" max="16" width="9.69921875" customWidth="1"/>
    <col min="17" max="17" width="9.8984375" customWidth="1"/>
    <col min="18" max="18" width="9.69921875" customWidth="1"/>
    <col min="19" max="19" width="7.59765625" customWidth="1"/>
    <col min="20" max="20" width="13.5" customWidth="1"/>
    <col min="21" max="21" width="13.3984375" customWidth="1"/>
    <col min="22" max="22" width="11.59765625" customWidth="1"/>
    <col min="23" max="50" width="10.59765625" style="52" customWidth="1"/>
    <col min="51" max="1010" width="10.59765625" customWidth="1"/>
    <col min="1011" max="1011" width="11" customWidth="1"/>
  </cols>
  <sheetData>
    <row r="1" spans="1:51" s="6" customFormat="1" ht="12.75" customHeight="1">
      <c r="A1" s="138"/>
      <c r="B1" s="161" t="s">
        <v>16</v>
      </c>
      <c r="C1" s="162"/>
      <c r="D1" s="162"/>
      <c r="E1" s="162"/>
      <c r="F1" s="162"/>
      <c r="G1" s="162"/>
      <c r="H1" s="162"/>
      <c r="I1" s="162"/>
      <c r="J1" s="162"/>
      <c r="K1" s="162"/>
      <c r="L1" s="54"/>
      <c r="M1" s="161" t="s">
        <v>17</v>
      </c>
      <c r="N1" s="162"/>
      <c r="O1" s="162"/>
      <c r="P1" s="162"/>
      <c r="Q1" s="162"/>
      <c r="R1" s="162"/>
      <c r="S1" s="162"/>
      <c r="T1" s="162"/>
      <c r="U1" s="162"/>
      <c r="V1" s="16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164"/>
    </row>
    <row r="2" spans="1:51" s="6" customFormat="1" ht="12.75" customHeight="1">
      <c r="A2" s="139"/>
      <c r="B2" s="140" t="s">
        <v>21</v>
      </c>
      <c r="C2" s="144" t="s">
        <v>22</v>
      </c>
      <c r="D2" s="141" t="s">
        <v>7</v>
      </c>
      <c r="E2" s="142"/>
      <c r="F2" s="142"/>
      <c r="G2" s="142"/>
      <c r="H2" s="142"/>
      <c r="I2" s="142"/>
      <c r="J2" s="142"/>
      <c r="K2" s="142"/>
      <c r="L2" s="45"/>
      <c r="M2" s="140" t="s">
        <v>21</v>
      </c>
      <c r="N2" s="144" t="s">
        <v>22</v>
      </c>
      <c r="O2" s="141" t="s">
        <v>7</v>
      </c>
      <c r="P2" s="142"/>
      <c r="Q2" s="142"/>
      <c r="R2" s="142"/>
      <c r="S2" s="142"/>
      <c r="T2" s="142"/>
      <c r="U2" s="142"/>
      <c r="V2" s="142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164"/>
    </row>
    <row r="3" spans="1:51" s="6" customFormat="1" ht="64.2" customHeight="1">
      <c r="A3" s="139"/>
      <c r="B3" s="140"/>
      <c r="C3" s="145"/>
      <c r="D3" s="6" t="s">
        <v>23</v>
      </c>
      <c r="E3" s="6" t="s">
        <v>28</v>
      </c>
      <c r="F3" s="6" t="s">
        <v>24</v>
      </c>
      <c r="G3" s="6" t="s">
        <v>25</v>
      </c>
      <c r="H3" s="17" t="s">
        <v>11</v>
      </c>
      <c r="I3" s="130" t="s">
        <v>26</v>
      </c>
      <c r="J3" s="132" t="s">
        <v>27</v>
      </c>
      <c r="K3" s="130" t="s">
        <v>29</v>
      </c>
      <c r="L3" s="46"/>
      <c r="M3" s="140"/>
      <c r="N3" s="145"/>
      <c r="O3" s="6" t="s">
        <v>23</v>
      </c>
      <c r="P3" s="6" t="s">
        <v>28</v>
      </c>
      <c r="Q3" s="6" t="s">
        <v>24</v>
      </c>
      <c r="R3" s="6" t="s">
        <v>25</v>
      </c>
      <c r="S3" s="131" t="s">
        <v>11</v>
      </c>
      <c r="T3" s="132" t="s">
        <v>26</v>
      </c>
      <c r="U3" s="132" t="s">
        <v>27</v>
      </c>
      <c r="V3" s="132" t="s">
        <v>29</v>
      </c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164"/>
    </row>
    <row r="4" spans="1:51">
      <c r="A4" s="55">
        <v>1</v>
      </c>
      <c r="B4" s="52">
        <v>381700</v>
      </c>
      <c r="C4" s="52">
        <v>13674</v>
      </c>
      <c r="D4" s="123">
        <v>10605</v>
      </c>
      <c r="E4" s="123">
        <v>11585</v>
      </c>
      <c r="F4" s="122">
        <f>D4/Thalami!C3</f>
        <v>1.1321661150848725</v>
      </c>
      <c r="G4" s="123">
        <f>F4/'Whole Brain'!B2</f>
        <v>1.5583541612203929E-6</v>
      </c>
      <c r="H4" s="11">
        <v>104.89</v>
      </c>
      <c r="I4" s="56">
        <v>81</v>
      </c>
      <c r="J4" s="56">
        <v>90</v>
      </c>
      <c r="K4" s="56">
        <f>I4-J4</f>
        <v>-9</v>
      </c>
      <c r="L4" s="47"/>
      <c r="M4" s="52">
        <v>328550</v>
      </c>
      <c r="N4" s="52">
        <v>4046</v>
      </c>
      <c r="O4" s="52">
        <v>2524</v>
      </c>
      <c r="P4" s="52">
        <v>2749</v>
      </c>
      <c r="Q4" s="122">
        <f>O4/Thalami!G3</f>
        <v>0.3003689158633821</v>
      </c>
      <c r="R4" s="123">
        <f>Q4/'Whole Brain'!B2</f>
        <v>4.1343857910980671E-7</v>
      </c>
      <c r="S4" s="56">
        <v>106.82</v>
      </c>
      <c r="T4" s="56">
        <v>79</v>
      </c>
      <c r="U4" s="56">
        <v>92</v>
      </c>
      <c r="V4" s="56">
        <f>T4-U4</f>
        <v>-13</v>
      </c>
    </row>
    <row r="5" spans="1:51">
      <c r="A5" s="55">
        <v>2</v>
      </c>
      <c r="B5" s="52">
        <v>368650</v>
      </c>
      <c r="C5" s="52">
        <v>15345</v>
      </c>
      <c r="D5" s="123">
        <v>13307</v>
      </c>
      <c r="E5" s="123">
        <v>12120</v>
      </c>
      <c r="F5" s="122">
        <f>D5/Thalami!C4</f>
        <v>1.4744598337950139</v>
      </c>
      <c r="G5" s="123">
        <f>F5/'Whole Brain'!B3</f>
        <v>2.3025123503521617E-6</v>
      </c>
      <c r="H5" s="11">
        <v>96.12</v>
      </c>
      <c r="I5" s="56">
        <v>80</v>
      </c>
      <c r="J5" s="56">
        <v>89</v>
      </c>
      <c r="K5" s="56">
        <f t="shared" ref="K5:K19" si="0">I5-J5</f>
        <v>-9</v>
      </c>
      <c r="L5" s="47"/>
      <c r="M5" s="52">
        <v>348350</v>
      </c>
      <c r="N5" s="52">
        <v>11108</v>
      </c>
      <c r="O5" s="52">
        <v>6273</v>
      </c>
      <c r="P5" s="52">
        <v>10102</v>
      </c>
      <c r="Q5" s="122">
        <f>O5/Thalami!G4</f>
        <v>0.72428126082438515</v>
      </c>
      <c r="R5" s="123">
        <f>Q5/'Whole Brain'!B3</f>
        <v>1.1310355900875823E-6</v>
      </c>
      <c r="S5" s="56">
        <v>99.62</v>
      </c>
      <c r="T5" s="56">
        <v>83</v>
      </c>
      <c r="U5" s="56">
        <v>91</v>
      </c>
      <c r="V5" s="56">
        <f t="shared" ref="V5:V19" si="1">T5-U5</f>
        <v>-8</v>
      </c>
    </row>
    <row r="6" spans="1:51">
      <c r="A6" s="55">
        <v>3</v>
      </c>
      <c r="B6" s="52">
        <v>374050</v>
      </c>
      <c r="C6" s="52">
        <v>11981</v>
      </c>
      <c r="D6" s="123">
        <v>8430</v>
      </c>
      <c r="E6" s="123">
        <v>2749</v>
      </c>
      <c r="F6" s="122">
        <f>D6/Thalami!C5</f>
        <v>0.91253518077505957</v>
      </c>
      <c r="G6" s="123">
        <f>F6/'Whole Brain'!B4</f>
        <v>1.1948979246569756E-6</v>
      </c>
      <c r="H6" s="12">
        <v>100.6</v>
      </c>
      <c r="I6" s="56">
        <v>83</v>
      </c>
      <c r="J6" s="56">
        <v>83</v>
      </c>
      <c r="K6" s="56">
        <f t="shared" si="0"/>
        <v>0</v>
      </c>
      <c r="L6" s="47"/>
      <c r="M6" s="52">
        <v>356000</v>
      </c>
      <c r="N6" s="52">
        <v>8843</v>
      </c>
      <c r="O6" s="52">
        <v>3543</v>
      </c>
      <c r="P6" s="52">
        <v>4039</v>
      </c>
      <c r="Q6" s="122">
        <f>O6/Thalami!G5</f>
        <v>0.39170812603648425</v>
      </c>
      <c r="R6" s="123">
        <f>Q6/'Whole Brain'!B4</f>
        <v>5.1291307637556487E-7</v>
      </c>
      <c r="S6" s="56">
        <v>96.55</v>
      </c>
      <c r="T6" s="56">
        <v>84</v>
      </c>
      <c r="U6" s="56">
        <v>90</v>
      </c>
      <c r="V6" s="56">
        <f t="shared" si="1"/>
        <v>-6</v>
      </c>
    </row>
    <row r="7" spans="1:51">
      <c r="A7" s="55">
        <v>5</v>
      </c>
      <c r="B7" s="52">
        <v>320550</v>
      </c>
      <c r="C7" s="52">
        <v>8510</v>
      </c>
      <c r="D7" s="123">
        <v>6451</v>
      </c>
      <c r="E7" s="10">
        <v>12414</v>
      </c>
      <c r="F7" s="122">
        <f>D7/Thalami!C6</f>
        <v>0.81938270036834748</v>
      </c>
      <c r="G7" s="123">
        <f>F7/'Whole Brain'!B5</f>
        <v>1.197498995781259E-6</v>
      </c>
      <c r="H7" s="11">
        <v>100.63</v>
      </c>
      <c r="I7" s="56">
        <v>84</v>
      </c>
      <c r="J7" s="56">
        <v>87</v>
      </c>
      <c r="K7" s="56">
        <f t="shared" si="0"/>
        <v>-3</v>
      </c>
      <c r="L7" s="47"/>
      <c r="M7" s="52">
        <v>310600</v>
      </c>
      <c r="N7" s="52">
        <v>8699</v>
      </c>
      <c r="O7" s="52">
        <v>5850</v>
      </c>
      <c r="P7" s="52">
        <v>3864</v>
      </c>
      <c r="Q7" s="122">
        <f>O7/Thalami!G6</f>
        <v>0.76043156115949562</v>
      </c>
      <c r="R7" s="123">
        <f>Q7/'Whole Brain'!B5</f>
        <v>1.1113439793633795E-6</v>
      </c>
      <c r="S7" s="56">
        <v>96.66</v>
      </c>
      <c r="T7" s="56">
        <v>86</v>
      </c>
      <c r="U7" s="56">
        <v>91</v>
      </c>
      <c r="V7" s="56">
        <f t="shared" si="1"/>
        <v>-5</v>
      </c>
    </row>
    <row r="8" spans="1:51">
      <c r="A8" s="55">
        <v>6</v>
      </c>
      <c r="B8" s="52">
        <v>366750</v>
      </c>
      <c r="C8" s="52">
        <v>11327</v>
      </c>
      <c r="D8" s="123">
        <v>7421</v>
      </c>
      <c r="E8" s="123">
        <v>4597</v>
      </c>
      <c r="F8" s="122">
        <f>D8/Thalami!C7</f>
        <v>0.83711223914269595</v>
      </c>
      <c r="G8" s="123">
        <f>F8/'Whole Brain'!B6</f>
        <v>1.2803307293888976E-6</v>
      </c>
      <c r="H8" s="11">
        <v>98.03</v>
      </c>
      <c r="I8" s="56">
        <v>80</v>
      </c>
      <c r="J8" s="56">
        <v>78</v>
      </c>
      <c r="K8" s="56">
        <f t="shared" si="0"/>
        <v>2</v>
      </c>
      <c r="L8" s="47"/>
      <c r="M8" s="52">
        <v>334950</v>
      </c>
      <c r="N8" s="52">
        <v>7286</v>
      </c>
      <c r="O8" s="52">
        <v>3011</v>
      </c>
      <c r="P8" s="52">
        <v>4953</v>
      </c>
      <c r="Q8" s="122">
        <f>O8/Thalami!G7</f>
        <v>0.36505819592628513</v>
      </c>
      <c r="R8" s="123">
        <f>Q8/'Whole Brain'!B6</f>
        <v>5.5834236366961359E-7</v>
      </c>
      <c r="S8" s="56">
        <v>101.66</v>
      </c>
      <c r="T8" s="56">
        <v>81</v>
      </c>
      <c r="U8" s="56">
        <v>83</v>
      </c>
      <c r="V8" s="56">
        <f t="shared" si="1"/>
        <v>-2</v>
      </c>
    </row>
    <row r="9" spans="1:51">
      <c r="A9" s="55">
        <v>8</v>
      </c>
      <c r="B9" s="52">
        <v>442550</v>
      </c>
      <c r="C9" s="52">
        <v>17618</v>
      </c>
      <c r="D9" s="10">
        <v>15396</v>
      </c>
      <c r="E9" s="123">
        <v>18455</v>
      </c>
      <c r="F9" s="122">
        <f>D9/Thalami!C8</f>
        <v>1.4782525204032646</v>
      </c>
      <c r="G9" s="123">
        <f>F9/'Whole Brain'!B7</f>
        <v>1.8954288225259321E-6</v>
      </c>
      <c r="H9" s="11">
        <v>111.37</v>
      </c>
      <c r="I9" s="56">
        <v>78</v>
      </c>
      <c r="J9" s="56">
        <v>79</v>
      </c>
      <c r="K9" s="56">
        <f t="shared" si="0"/>
        <v>-1</v>
      </c>
      <c r="L9" s="47"/>
      <c r="M9" s="52">
        <v>423850</v>
      </c>
      <c r="N9" s="52">
        <v>9648</v>
      </c>
      <c r="O9" s="52">
        <v>4898</v>
      </c>
      <c r="P9" s="52">
        <v>6860</v>
      </c>
      <c r="Q9" s="122">
        <f>O9/Thalami!G8</f>
        <v>0.45318282753515915</v>
      </c>
      <c r="R9" s="123">
        <f>Q9/'Whole Brain'!B7</f>
        <v>5.8107514198562793E-7</v>
      </c>
      <c r="S9" s="56">
        <v>108.87</v>
      </c>
      <c r="T9" s="56">
        <v>84</v>
      </c>
      <c r="U9" s="56">
        <v>86</v>
      </c>
      <c r="V9" s="56">
        <f t="shared" si="1"/>
        <v>-2</v>
      </c>
    </row>
    <row r="10" spans="1:51">
      <c r="A10" s="55">
        <v>9</v>
      </c>
      <c r="B10" s="52">
        <v>516450</v>
      </c>
      <c r="C10" s="52">
        <v>22882</v>
      </c>
      <c r="D10" s="123">
        <v>10356</v>
      </c>
      <c r="E10" s="123">
        <v>8457</v>
      </c>
      <c r="F10" s="122">
        <f>D10/Thalami!C9</f>
        <v>0.8332126478397297</v>
      </c>
      <c r="G10" s="123">
        <f>F10/'Whole Brain'!B8</f>
        <v>1.059356700837644E-6</v>
      </c>
      <c r="H10" s="11">
        <v>106.57</v>
      </c>
      <c r="I10" s="56">
        <v>72</v>
      </c>
      <c r="J10" s="56">
        <v>85</v>
      </c>
      <c r="K10" s="56">
        <f t="shared" si="0"/>
        <v>-13</v>
      </c>
      <c r="L10" s="47"/>
      <c r="M10" s="52">
        <v>465950</v>
      </c>
      <c r="N10" s="52">
        <v>13882</v>
      </c>
      <c r="O10" s="52">
        <v>7246</v>
      </c>
      <c r="P10" s="52">
        <v>5545</v>
      </c>
      <c r="Q10" s="122">
        <f>O10/Thalami!G9</f>
        <v>0.6241709018864674</v>
      </c>
      <c r="R10" s="123">
        <f>Q10/'Whole Brain'!B8</f>
        <v>7.9357848095039001E-7</v>
      </c>
      <c r="S10" s="56">
        <v>108.02</v>
      </c>
      <c r="T10" s="56">
        <v>81</v>
      </c>
      <c r="U10" s="56">
        <v>81</v>
      </c>
      <c r="V10" s="56">
        <f t="shared" si="1"/>
        <v>0</v>
      </c>
    </row>
    <row r="11" spans="1:51">
      <c r="A11" s="55">
        <v>10</v>
      </c>
      <c r="B11" s="52">
        <v>366450</v>
      </c>
      <c r="C11" s="52">
        <v>6086</v>
      </c>
      <c r="D11" s="123">
        <v>4591</v>
      </c>
      <c r="E11" s="123">
        <v>5939</v>
      </c>
      <c r="F11" s="122">
        <f>D11/Thalami!C10</f>
        <v>0.53771375029280866</v>
      </c>
      <c r="G11" s="123">
        <f>F11/'Whole Brain'!B9</f>
        <v>8.2041846877364335E-7</v>
      </c>
      <c r="H11" s="11">
        <v>106.21</v>
      </c>
      <c r="I11" s="56">
        <v>75</v>
      </c>
      <c r="J11" s="56">
        <v>89</v>
      </c>
      <c r="K11" s="56">
        <f t="shared" si="0"/>
        <v>-14</v>
      </c>
      <c r="L11" s="47"/>
      <c r="M11" s="52">
        <v>387150</v>
      </c>
      <c r="N11" s="52">
        <v>5511</v>
      </c>
      <c r="O11" s="52">
        <v>2279</v>
      </c>
      <c r="P11" s="52">
        <v>3937</v>
      </c>
      <c r="Q11" s="122">
        <f>O11/Thalami!G10</f>
        <v>0.24691224268689058</v>
      </c>
      <c r="R11" s="123">
        <f>Q11/'Whole Brain'!B9</f>
        <v>3.7672714145088534E-7</v>
      </c>
      <c r="S11" s="56">
        <v>99.19</v>
      </c>
      <c r="T11" s="56">
        <v>83</v>
      </c>
      <c r="U11" s="56">
        <v>92</v>
      </c>
      <c r="V11" s="56">
        <f t="shared" si="1"/>
        <v>-9</v>
      </c>
    </row>
    <row r="12" spans="1:51">
      <c r="A12" s="55">
        <v>11</v>
      </c>
      <c r="B12" s="52">
        <v>333650</v>
      </c>
      <c r="C12" s="52">
        <v>13039</v>
      </c>
      <c r="D12" s="123">
        <v>10486</v>
      </c>
      <c r="E12" s="123">
        <v>13154</v>
      </c>
      <c r="F12" s="122">
        <f>D12/Thalami!C11</f>
        <v>1.2808110418956884</v>
      </c>
      <c r="G12" s="123">
        <f>F12/'Whole Brain'!B10</f>
        <v>2.0252826751838416E-6</v>
      </c>
      <c r="H12" s="11">
        <v>95.53</v>
      </c>
      <c r="I12" s="56">
        <v>81</v>
      </c>
      <c r="J12" s="56">
        <v>82</v>
      </c>
      <c r="K12" s="56">
        <f t="shared" si="0"/>
        <v>-1</v>
      </c>
      <c r="L12" s="47"/>
      <c r="M12" s="52">
        <v>338400</v>
      </c>
      <c r="N12" s="52">
        <v>10968</v>
      </c>
      <c r="O12" s="52">
        <v>5141</v>
      </c>
      <c r="P12" s="52">
        <v>5820</v>
      </c>
      <c r="Q12" s="122">
        <f>O12/Thalami!G11</f>
        <v>0.58420454545454548</v>
      </c>
      <c r="R12" s="123">
        <f>Q12/'Whole Brain'!B10</f>
        <v>9.2377353565093823E-7</v>
      </c>
      <c r="S12" s="56">
        <v>96.73</v>
      </c>
      <c r="T12" s="56">
        <v>82</v>
      </c>
      <c r="U12" s="56">
        <v>92</v>
      </c>
      <c r="V12" s="56">
        <f t="shared" si="1"/>
        <v>-10</v>
      </c>
    </row>
    <row r="13" spans="1:51">
      <c r="A13" s="55">
        <v>12</v>
      </c>
      <c r="B13" s="52">
        <v>439550</v>
      </c>
      <c r="C13" s="52">
        <v>19540</v>
      </c>
      <c r="D13" s="123">
        <v>13272</v>
      </c>
      <c r="E13" s="123">
        <v>11379</v>
      </c>
      <c r="F13" s="122">
        <f>D13/Thalami!C12</f>
        <v>1.2334572490706319</v>
      </c>
      <c r="G13" s="123">
        <f>F13/'Whole Brain'!B11</f>
        <v>1.6771554255113659E-6</v>
      </c>
      <c r="H13" s="11">
        <v>105.09</v>
      </c>
      <c r="I13" s="56">
        <v>77</v>
      </c>
      <c r="J13" s="56">
        <v>82</v>
      </c>
      <c r="K13" s="56">
        <f t="shared" si="0"/>
        <v>-5</v>
      </c>
      <c r="L13" s="47"/>
      <c r="M13" s="52">
        <v>388200</v>
      </c>
      <c r="N13" s="52">
        <v>11323</v>
      </c>
      <c r="O13" s="52">
        <v>2377</v>
      </c>
      <c r="P13" s="52">
        <v>5636</v>
      </c>
      <c r="Q13" s="122">
        <f>O13/Thalami!G12</f>
        <v>0.25672318824927098</v>
      </c>
      <c r="R13" s="123">
        <f>Q13/'Whole Brain'!B11</f>
        <v>3.4907143182405098E-7</v>
      </c>
      <c r="S13" s="56">
        <v>119.35</v>
      </c>
      <c r="T13" s="56">
        <v>80</v>
      </c>
      <c r="U13" s="56">
        <v>83</v>
      </c>
      <c r="V13" s="56">
        <f t="shared" si="1"/>
        <v>-3</v>
      </c>
    </row>
    <row r="14" spans="1:51">
      <c r="A14" s="55">
        <v>13</v>
      </c>
      <c r="B14" s="52">
        <v>386500</v>
      </c>
      <c r="C14" s="52">
        <v>8869</v>
      </c>
      <c r="D14" s="123">
        <v>7755</v>
      </c>
      <c r="E14" s="123">
        <v>11450</v>
      </c>
      <c r="F14" s="122">
        <f>D14/Thalami!C13</f>
        <v>0.79068107667210441</v>
      </c>
      <c r="G14" s="123">
        <f>F14/'Whole Brain'!B12</f>
        <v>1.1179686286452621E-6</v>
      </c>
      <c r="H14" s="11">
        <v>107.6</v>
      </c>
      <c r="I14" s="56">
        <v>78</v>
      </c>
      <c r="J14" s="56">
        <v>80</v>
      </c>
      <c r="K14" s="56">
        <f t="shared" si="0"/>
        <v>-2</v>
      </c>
      <c r="L14" s="47"/>
      <c r="M14" s="52">
        <v>375600</v>
      </c>
      <c r="N14" s="52">
        <v>10928</v>
      </c>
      <c r="O14" s="52">
        <v>9547</v>
      </c>
      <c r="P14" s="52">
        <v>6964</v>
      </c>
      <c r="Q14" s="122">
        <f>O14/Thalami!G13</f>
        <v>1.0078116752876596</v>
      </c>
      <c r="R14" s="123">
        <f>Q14/'Whole Brain'!B12</f>
        <v>1.4249763524077262E-6</v>
      </c>
      <c r="S14" s="56">
        <v>114.78</v>
      </c>
      <c r="T14" s="56">
        <v>78</v>
      </c>
      <c r="U14" s="56">
        <v>81</v>
      </c>
      <c r="V14" s="56">
        <f t="shared" si="1"/>
        <v>-3</v>
      </c>
    </row>
    <row r="15" spans="1:51">
      <c r="A15" s="55">
        <v>14</v>
      </c>
      <c r="B15" s="52">
        <v>325300</v>
      </c>
      <c r="C15" s="52">
        <v>6633</v>
      </c>
      <c r="D15" s="123">
        <v>4842</v>
      </c>
      <c r="E15" s="123">
        <v>7175</v>
      </c>
      <c r="F15" s="122">
        <f>D15/Thalami!C14</f>
        <v>0.63509968520461701</v>
      </c>
      <c r="G15" s="123">
        <f>F15/'Whole Brain'!B13</f>
        <v>9.8190894139714856E-7</v>
      </c>
      <c r="H15" s="11">
        <v>103.49</v>
      </c>
      <c r="I15" s="56">
        <v>80</v>
      </c>
      <c r="J15" s="56">
        <v>80</v>
      </c>
      <c r="K15" s="56">
        <f t="shared" si="0"/>
        <v>0</v>
      </c>
      <c r="L15" s="47"/>
      <c r="M15" s="52">
        <v>303150</v>
      </c>
      <c r="N15" s="52">
        <v>8362</v>
      </c>
      <c r="O15" s="52">
        <v>6468</v>
      </c>
      <c r="P15" s="52">
        <v>5704</v>
      </c>
      <c r="Q15" s="122">
        <f>O15/Thalami!G14</f>
        <v>0.86888769478774852</v>
      </c>
      <c r="R15" s="123">
        <f>Q15/'Whole Brain'!B13</f>
        <v>1.3433617059771838E-6</v>
      </c>
      <c r="S15" s="56">
        <v>106.43</v>
      </c>
      <c r="T15" s="56">
        <v>84</v>
      </c>
      <c r="U15" s="56">
        <v>81</v>
      </c>
      <c r="V15" s="56">
        <f t="shared" si="1"/>
        <v>3</v>
      </c>
    </row>
    <row r="16" spans="1:51">
      <c r="A16" s="55">
        <v>15</v>
      </c>
      <c r="B16" s="52">
        <v>421180</v>
      </c>
      <c r="C16" s="52">
        <v>9665</v>
      </c>
      <c r="D16" s="123">
        <v>8368</v>
      </c>
      <c r="E16" s="123">
        <v>8064</v>
      </c>
      <c r="F16" s="122">
        <f>D16/Thalami!C15</f>
        <v>0.8405826217980914</v>
      </c>
      <c r="G16" s="123">
        <f>F16/'Whole Brain'!B14</f>
        <v>1.1876594766024994E-6</v>
      </c>
      <c r="H16" s="11">
        <v>102.81</v>
      </c>
      <c r="I16" s="56">
        <v>79</v>
      </c>
      <c r="J16" s="56">
        <v>87</v>
      </c>
      <c r="K16" s="56">
        <f t="shared" si="0"/>
        <v>-8</v>
      </c>
      <c r="L16" s="47"/>
      <c r="M16" s="52">
        <v>386150</v>
      </c>
      <c r="N16" s="52">
        <v>3335</v>
      </c>
      <c r="O16" s="52">
        <v>1253</v>
      </c>
      <c r="P16" s="52">
        <v>1247</v>
      </c>
      <c r="Q16" s="122">
        <f>O16/Thalami!G15</f>
        <v>0.13004670472236637</v>
      </c>
      <c r="R16" s="123">
        <f>Q16/'Whole Brain'!B14</f>
        <v>1.8374303400902897E-7</v>
      </c>
      <c r="S16" s="56">
        <v>114.46</v>
      </c>
      <c r="T16" s="56">
        <v>84</v>
      </c>
      <c r="U16" s="56">
        <v>90</v>
      </c>
      <c r="V16" s="56">
        <f t="shared" si="1"/>
        <v>-6</v>
      </c>
    </row>
    <row r="17" spans="1:50">
      <c r="A17" s="55">
        <v>16</v>
      </c>
      <c r="B17" s="52">
        <v>400900</v>
      </c>
      <c r="C17" s="52">
        <v>16444</v>
      </c>
      <c r="D17" s="123">
        <v>12192</v>
      </c>
      <c r="E17" s="123">
        <v>15080</v>
      </c>
      <c r="F17" s="122">
        <f>D17/Thalami!C16</f>
        <v>1.2061733280569846</v>
      </c>
      <c r="G17" s="123">
        <f>F17/'Whole Brain'!B15</f>
        <v>1.6170147280789041E-6</v>
      </c>
      <c r="H17" s="11">
        <v>102.22</v>
      </c>
      <c r="I17" s="56">
        <v>80</v>
      </c>
      <c r="J17" s="56">
        <v>92</v>
      </c>
      <c r="K17" s="56">
        <f t="shared" si="0"/>
        <v>-12</v>
      </c>
      <c r="L17" s="47"/>
      <c r="M17" s="52">
        <v>374680</v>
      </c>
      <c r="N17" s="52">
        <v>8518</v>
      </c>
      <c r="O17" s="52">
        <v>3704</v>
      </c>
      <c r="P17" s="52">
        <v>3991</v>
      </c>
      <c r="Q17" s="122">
        <f>O17/Thalami!G16</f>
        <v>0.39547298740123854</v>
      </c>
      <c r="R17" s="123">
        <f>Q17/'Whole Brain'!B15</f>
        <v>5.3017723929885614E-7</v>
      </c>
      <c r="S17" s="56">
        <v>98.49</v>
      </c>
      <c r="T17" s="56">
        <v>85</v>
      </c>
      <c r="U17" s="56">
        <v>91</v>
      </c>
      <c r="V17" s="56">
        <f t="shared" si="1"/>
        <v>-6</v>
      </c>
    </row>
    <row r="18" spans="1:50">
      <c r="A18" s="55">
        <v>17</v>
      </c>
      <c r="B18" s="52">
        <v>360350</v>
      </c>
      <c r="C18" s="52">
        <v>10033</v>
      </c>
      <c r="D18" s="123">
        <v>5609</v>
      </c>
      <c r="E18" s="123">
        <v>4998</v>
      </c>
      <c r="F18" s="122">
        <f>D18/Thalami!C17</f>
        <v>0.63093363329583807</v>
      </c>
      <c r="G18" s="123">
        <f>F18/'Whole Brain'!B16</f>
        <v>9.5262298327047989E-7</v>
      </c>
      <c r="H18" s="11">
        <v>97.99</v>
      </c>
      <c r="I18" s="56">
        <v>81</v>
      </c>
      <c r="J18" s="56">
        <v>84</v>
      </c>
      <c r="K18" s="56">
        <f t="shared" si="0"/>
        <v>-3</v>
      </c>
      <c r="L18" s="47"/>
      <c r="M18" s="52">
        <v>334100</v>
      </c>
      <c r="N18" s="52">
        <v>7303</v>
      </c>
      <c r="O18" s="52">
        <v>3815</v>
      </c>
      <c r="P18" s="52">
        <v>4281</v>
      </c>
      <c r="Q18" s="122">
        <f>O18/Thalami!G17</f>
        <v>0.45411260564218547</v>
      </c>
      <c r="R18" s="123">
        <f>Q18/'Whole Brain'!B16</f>
        <v>6.8564755831418653E-7</v>
      </c>
      <c r="S18" s="56">
        <v>97.44</v>
      </c>
      <c r="T18" s="56">
        <v>80</v>
      </c>
      <c r="U18" s="56">
        <v>92</v>
      </c>
      <c r="V18" s="56">
        <f t="shared" si="1"/>
        <v>-12</v>
      </c>
    </row>
    <row r="19" spans="1:50">
      <c r="A19" s="55">
        <v>18</v>
      </c>
      <c r="B19" s="52">
        <v>431080</v>
      </c>
      <c r="C19" s="52">
        <v>13821</v>
      </c>
      <c r="D19" s="123">
        <v>7391</v>
      </c>
      <c r="E19" s="123">
        <v>12058</v>
      </c>
      <c r="F19" s="122">
        <f>D19/Thalami!C18</f>
        <v>0.71806081803167199</v>
      </c>
      <c r="G19" s="123">
        <f>F19/'Whole Brain'!B17</f>
        <v>1.0275377073420823E-6</v>
      </c>
      <c r="H19" s="11">
        <v>101.52</v>
      </c>
      <c r="I19" s="56">
        <v>82</v>
      </c>
      <c r="J19" s="56">
        <v>84</v>
      </c>
      <c r="K19" s="56">
        <f t="shared" si="0"/>
        <v>-2</v>
      </c>
      <c r="L19" s="47"/>
      <c r="M19" s="52">
        <v>413200</v>
      </c>
      <c r="N19" s="52">
        <v>8403</v>
      </c>
      <c r="O19" s="52">
        <v>1566</v>
      </c>
      <c r="P19" s="52">
        <v>1014</v>
      </c>
      <c r="Q19" s="122">
        <f>O19/Thalami!G18</f>
        <v>0.1544378698224852</v>
      </c>
      <c r="R19" s="123">
        <f>Q19/'Whole Brain'!B17</f>
        <v>2.209990166559846E-7</v>
      </c>
      <c r="S19" s="56">
        <v>105.82</v>
      </c>
      <c r="T19" s="56">
        <v>82</v>
      </c>
      <c r="U19" s="56">
        <v>91</v>
      </c>
      <c r="V19" s="56">
        <f t="shared" si="1"/>
        <v>-9</v>
      </c>
    </row>
    <row r="20" spans="1:50">
      <c r="A20" s="55">
        <v>19</v>
      </c>
      <c r="B20" s="52">
        <v>397300</v>
      </c>
      <c r="C20" s="52">
        <v>16330</v>
      </c>
      <c r="D20" s="123">
        <v>11460</v>
      </c>
      <c r="E20" s="56" t="s">
        <v>30</v>
      </c>
      <c r="F20" s="122">
        <f>D20/Thalami!C19</f>
        <v>1.1693877551020408</v>
      </c>
      <c r="G20" s="123">
        <f>F20/'Whole Brain'!B18</f>
        <v>1.6360885616737146E-6</v>
      </c>
      <c r="H20" s="11">
        <v>99.12</v>
      </c>
      <c r="I20" s="56">
        <v>84</v>
      </c>
      <c r="J20" s="56" t="s">
        <v>30</v>
      </c>
      <c r="K20" s="56" t="s">
        <v>30</v>
      </c>
      <c r="L20" s="47"/>
      <c r="M20" s="52">
        <v>390500</v>
      </c>
      <c r="N20" s="52">
        <v>8187</v>
      </c>
      <c r="O20" s="52">
        <v>4120</v>
      </c>
      <c r="P20" s="56" t="s">
        <v>30</v>
      </c>
      <c r="Q20" s="122">
        <f>O20/Thalami!G19</f>
        <v>0.43899840170484816</v>
      </c>
      <c r="R20" s="123">
        <f>Q20/'Whole Brain'!B18</f>
        <v>6.1420197063690899E-7</v>
      </c>
      <c r="S20" s="56">
        <v>113.11</v>
      </c>
      <c r="T20" s="56">
        <v>79</v>
      </c>
      <c r="U20" s="56" t="s">
        <v>30</v>
      </c>
      <c r="V20" s="56" t="s">
        <v>30</v>
      </c>
    </row>
    <row r="21" spans="1:50">
      <c r="A21" s="55">
        <v>20</v>
      </c>
      <c r="B21" s="52">
        <v>416550</v>
      </c>
      <c r="C21" s="52">
        <v>14970</v>
      </c>
      <c r="D21" s="123">
        <v>8313</v>
      </c>
      <c r="E21" s="56" t="s">
        <v>30</v>
      </c>
      <c r="F21" s="122">
        <f>D21/Thalami!C20</f>
        <v>0.8113410111262932</v>
      </c>
      <c r="G21" s="123">
        <f>F21/'Whole Brain'!B19</f>
        <v>1.0521428382252238E-6</v>
      </c>
      <c r="H21" s="11">
        <v>110.4</v>
      </c>
      <c r="I21" s="56">
        <v>78</v>
      </c>
      <c r="J21" s="56" t="s">
        <v>30</v>
      </c>
      <c r="K21" s="56" t="s">
        <v>30</v>
      </c>
      <c r="L21" s="47"/>
      <c r="M21" s="52">
        <v>408600</v>
      </c>
      <c r="N21" s="52">
        <v>10884</v>
      </c>
      <c r="O21" s="52">
        <v>4645</v>
      </c>
      <c r="P21" s="56" t="s">
        <v>30</v>
      </c>
      <c r="Q21" s="122">
        <f>O21/Thalami!G20</f>
        <v>0.45374621471134119</v>
      </c>
      <c r="R21" s="123">
        <f>Q21/'Whole Brain'!B19</f>
        <v>5.88415750755177E-7</v>
      </c>
      <c r="S21" s="56">
        <v>103.04</v>
      </c>
      <c r="T21" s="56">
        <v>83</v>
      </c>
      <c r="U21" s="56" t="s">
        <v>30</v>
      </c>
      <c r="V21" s="56" t="s">
        <v>30</v>
      </c>
    </row>
    <row r="22" spans="1:50">
      <c r="A22" s="55">
        <v>21</v>
      </c>
      <c r="B22" s="52">
        <v>332000</v>
      </c>
      <c r="C22" s="52">
        <v>15374</v>
      </c>
      <c r="D22" s="123">
        <v>9557</v>
      </c>
      <c r="E22" s="58" t="s">
        <v>30</v>
      </c>
      <c r="F22" s="122">
        <f>D22/Thalami!C21</f>
        <v>1.1823580353829024</v>
      </c>
      <c r="G22" s="123">
        <f>F22/'Whole Brain'!B20</f>
        <v>1.9973444973653887E-6</v>
      </c>
      <c r="H22" s="77">
        <v>96</v>
      </c>
      <c r="I22" s="58">
        <v>78</v>
      </c>
      <c r="J22" s="58" t="s">
        <v>30</v>
      </c>
      <c r="K22" s="58" t="s">
        <v>30</v>
      </c>
      <c r="L22" s="57"/>
      <c r="M22" s="52">
        <v>321600</v>
      </c>
      <c r="N22" s="52">
        <v>10456</v>
      </c>
      <c r="O22" s="52">
        <v>3257</v>
      </c>
      <c r="P22" s="58" t="s">
        <v>30</v>
      </c>
      <c r="Q22" s="122">
        <f>O22/Thalami!G21</f>
        <v>0.40953099459323528</v>
      </c>
      <c r="R22" s="123">
        <f>Q22/'Whole Brain'!B20</f>
        <v>6.9181623000217115E-7</v>
      </c>
      <c r="S22" s="58">
        <v>102.32</v>
      </c>
      <c r="T22" s="58">
        <v>79</v>
      </c>
      <c r="U22" s="58" t="s">
        <v>30</v>
      </c>
      <c r="V22" s="58" t="s">
        <v>30</v>
      </c>
    </row>
    <row r="23" spans="1:50">
      <c r="A23" s="55">
        <v>22</v>
      </c>
      <c r="B23" s="52">
        <v>351300</v>
      </c>
      <c r="C23" s="52">
        <v>7108</v>
      </c>
      <c r="D23" s="123">
        <v>3799</v>
      </c>
      <c r="E23" s="58" t="s">
        <v>30</v>
      </c>
      <c r="F23" s="122">
        <f>D23/Thalami!C22</f>
        <v>0.44092386258124422</v>
      </c>
      <c r="G23" s="123">
        <f>F23/'Whole Brain'!B21</f>
        <v>6.2659712167639297E-7</v>
      </c>
      <c r="H23" s="77">
        <v>95.7</v>
      </c>
      <c r="I23" s="58">
        <v>86</v>
      </c>
      <c r="J23" s="58" t="s">
        <v>30</v>
      </c>
      <c r="K23" s="58" t="s">
        <v>30</v>
      </c>
      <c r="L23" s="57"/>
      <c r="M23" s="52">
        <v>350900</v>
      </c>
      <c r="N23" s="52">
        <v>7034</v>
      </c>
      <c r="O23" s="52">
        <v>2529</v>
      </c>
      <c r="P23" s="58" t="s">
        <v>30</v>
      </c>
      <c r="Q23" s="122">
        <f>O23/Thalami!G22</f>
        <v>0.30089232599643068</v>
      </c>
      <c r="R23" s="123">
        <f>Q23/'Whole Brain'!B21</f>
        <v>4.2759823498810633E-7</v>
      </c>
      <c r="S23" s="58">
        <v>95</v>
      </c>
      <c r="T23" s="58">
        <v>89</v>
      </c>
      <c r="U23" s="58" t="s">
        <v>30</v>
      </c>
      <c r="V23" s="58" t="s">
        <v>30</v>
      </c>
    </row>
    <row r="24" spans="1:50" s="2" customFormat="1">
      <c r="A24" s="60" t="s">
        <v>0</v>
      </c>
      <c r="B24" s="1">
        <f>AVERAGE(B4:B23)</f>
        <v>386640.5</v>
      </c>
      <c r="C24" s="1">
        <f t="shared" ref="C24:H24" si="2">AVERAGE(C4:C23)</f>
        <v>12962.45</v>
      </c>
      <c r="D24" s="1">
        <f t="shared" si="2"/>
        <v>8980.0499999999993</v>
      </c>
      <c r="E24" s="1">
        <f t="shared" ref="E24" si="3">AVERAGE(E4:E23)</f>
        <v>9979.625</v>
      </c>
      <c r="F24" s="3">
        <f t="shared" ref="F24:G24" si="4">AVERAGE(F4:F23)</f>
        <v>0.94823225529599475</v>
      </c>
      <c r="G24" s="126">
        <f t="shared" si="4"/>
        <v>1.3604060869254601E-6</v>
      </c>
      <c r="H24" s="65">
        <f t="shared" si="2"/>
        <v>102.09450000000001</v>
      </c>
      <c r="I24" s="65">
        <f t="shared" ref="I24:J24" si="5">AVERAGE(I4:I23)</f>
        <v>79.849999999999994</v>
      </c>
      <c r="J24" s="65">
        <f t="shared" si="5"/>
        <v>84.4375</v>
      </c>
      <c r="K24" s="65">
        <f t="shared" ref="K24" si="6">AVERAGE(K4:K23)</f>
        <v>-5</v>
      </c>
      <c r="L24" s="48"/>
      <c r="M24" s="1">
        <f>AVERAGE(M4:M23)</f>
        <v>367024</v>
      </c>
      <c r="N24" s="1">
        <f t="shared" ref="N24" si="7">AVERAGE(N4:N23)</f>
        <v>8736.2000000000007</v>
      </c>
      <c r="O24" s="1">
        <f t="shared" ref="O24:R24" si="8">AVERAGE(O4:O23)</f>
        <v>4202.3</v>
      </c>
      <c r="P24" s="1">
        <f t="shared" ref="P24" si="9">AVERAGE(P4:P23)</f>
        <v>4794.125</v>
      </c>
      <c r="Q24" s="3">
        <f t="shared" si="8"/>
        <v>0.46604896201459522</v>
      </c>
      <c r="R24" s="126">
        <f t="shared" si="8"/>
        <v>6.7311182067565844E-7</v>
      </c>
      <c r="S24" s="65">
        <f t="shared" ref="S24:T24" si="10">AVERAGE(S4:S23)</f>
        <v>104.21799999999999</v>
      </c>
      <c r="T24" s="65">
        <f t="shared" si="10"/>
        <v>82.3</v>
      </c>
      <c r="U24" s="65"/>
      <c r="V24" s="65">
        <f t="shared" ref="V24" si="11">AVERAGE(V4:V23)</f>
        <v>-5.6875</v>
      </c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</row>
    <row r="25" spans="1:50">
      <c r="A25" s="55" t="s">
        <v>1</v>
      </c>
      <c r="B25" s="44">
        <f>_xlfn.STDEV.S(B4:B23)</f>
        <v>48302.447085770764</v>
      </c>
      <c r="C25" s="44">
        <f t="shared" ref="C25:H25" si="12">_xlfn.STDEV.S(C4:C23)</f>
        <v>4500.669756883558</v>
      </c>
      <c r="D25" s="44">
        <f t="shared" si="12"/>
        <v>3166.2540290248021</v>
      </c>
      <c r="E25" s="44">
        <f t="shared" ref="E25" si="13">_xlfn.STDEV.S(E4:E23)</f>
        <v>4208.7110437757547</v>
      </c>
      <c r="F25" s="59">
        <f t="shared" ref="F25:G25" si="14">_xlfn.STDEV.S(F4:F23)</f>
        <v>0.3017570509327836</v>
      </c>
      <c r="G25" s="127">
        <f t="shared" si="14"/>
        <v>4.5235966732373643E-7</v>
      </c>
      <c r="H25" s="56">
        <f t="shared" si="12"/>
        <v>4.8411617516111933</v>
      </c>
      <c r="I25" s="56">
        <f t="shared" ref="I25:J25" si="15">_xlfn.STDEV.S(I4:I23)</f>
        <v>3.2326459750489231</v>
      </c>
      <c r="J25" s="56">
        <f t="shared" si="15"/>
        <v>4.2264050918008325</v>
      </c>
      <c r="K25" s="56">
        <f t="shared" ref="K25" si="16">_xlfn.STDEV.S(K4:K23)</f>
        <v>5.11207720338155</v>
      </c>
      <c r="L25" s="61"/>
      <c r="M25" s="44">
        <f>_xlfn.STDEV.S(M4:M23)</f>
        <v>41831.957614899366</v>
      </c>
      <c r="N25" s="44">
        <f t="shared" ref="N25:S25" si="17">_xlfn.STDEV.S(N4:N23)</f>
        <v>2577.4715394824648</v>
      </c>
      <c r="O25" s="44">
        <f t="shared" si="17"/>
        <v>2089.7694937102765</v>
      </c>
      <c r="P25" s="44">
        <f t="shared" ref="P25" si="18">_xlfn.STDEV.S(P4:P23)</f>
        <v>2228.0055019381498</v>
      </c>
      <c r="Q25" s="59">
        <f t="shared" si="17"/>
        <v>0.23280328468174832</v>
      </c>
      <c r="R25" s="127">
        <f t="shared" si="17"/>
        <v>3.5070971387498939E-7</v>
      </c>
      <c r="S25" s="56">
        <f t="shared" si="17"/>
        <v>7.1395706785271207</v>
      </c>
      <c r="T25" s="56">
        <f t="shared" ref="T25:V25" si="19">_xlfn.STDEV.S(T4:T23)</f>
        <v>2.7548999408709069</v>
      </c>
      <c r="U25" s="56"/>
      <c r="V25" s="56">
        <f t="shared" si="19"/>
        <v>4.3927022814360335</v>
      </c>
    </row>
    <row r="26" spans="1:50">
      <c r="A26" s="55" t="s">
        <v>2</v>
      </c>
      <c r="B26" s="4">
        <f>MIN(B4:B23)</f>
        <v>320550</v>
      </c>
      <c r="C26" s="4">
        <f t="shared" ref="C26:H26" si="20">MIN(C4:C23)</f>
        <v>6086</v>
      </c>
      <c r="D26" s="4">
        <f t="shared" si="20"/>
        <v>3799</v>
      </c>
      <c r="E26" s="4">
        <f t="shared" ref="E26" si="21">MIN(E4:E23)</f>
        <v>2749</v>
      </c>
      <c r="F26" s="4">
        <f t="shared" ref="F26:G26" si="22">MIN(F4:F23)</f>
        <v>0.44092386258124422</v>
      </c>
      <c r="G26" s="4">
        <f t="shared" si="22"/>
        <v>6.2659712167639297E-7</v>
      </c>
      <c r="H26" s="4">
        <f t="shared" si="20"/>
        <v>95.53</v>
      </c>
      <c r="I26" s="4">
        <f t="shared" ref="I26:J26" si="23">MIN(I4:I23)</f>
        <v>72</v>
      </c>
      <c r="J26" s="4">
        <f t="shared" si="23"/>
        <v>78</v>
      </c>
      <c r="K26" s="4">
        <f t="shared" ref="K26" si="24">MIN(K4:K23)</f>
        <v>-14</v>
      </c>
      <c r="L26" s="57"/>
      <c r="M26" s="4">
        <f>MIN(M4:M23)</f>
        <v>303150</v>
      </c>
      <c r="N26" s="4">
        <f t="shared" ref="N26:S26" si="25">MIN(N4:N23)</f>
        <v>3335</v>
      </c>
      <c r="O26" s="4">
        <f t="shared" si="25"/>
        <v>1253</v>
      </c>
      <c r="P26" s="4">
        <f t="shared" ref="P26" si="26">MIN(P4:P23)</f>
        <v>1014</v>
      </c>
      <c r="Q26" s="4">
        <f t="shared" si="25"/>
        <v>0.13004670472236637</v>
      </c>
      <c r="R26" s="4">
        <f t="shared" si="25"/>
        <v>1.8374303400902897E-7</v>
      </c>
      <c r="S26" s="4">
        <f t="shared" si="25"/>
        <v>95</v>
      </c>
      <c r="T26" s="4">
        <f t="shared" ref="T26:V26" si="27">MIN(T4:T23)</f>
        <v>78</v>
      </c>
      <c r="U26" s="4"/>
      <c r="V26" s="4">
        <f t="shared" si="27"/>
        <v>-13</v>
      </c>
    </row>
    <row r="27" spans="1:50" ht="14.4" thickBot="1">
      <c r="A27" s="62" t="s">
        <v>3</v>
      </c>
      <c r="B27" s="63">
        <f>MAX(B4:B23)</f>
        <v>516450</v>
      </c>
      <c r="C27" s="63">
        <f t="shared" ref="C27:H27" si="28">MAX(C4:C23)</f>
        <v>22882</v>
      </c>
      <c r="D27" s="63">
        <f t="shared" si="28"/>
        <v>15396</v>
      </c>
      <c r="E27" s="63">
        <f t="shared" ref="E27" si="29">MAX(E4:E23)</f>
        <v>18455</v>
      </c>
      <c r="F27" s="63">
        <f t="shared" ref="F27:G27" si="30">MAX(F4:F23)</f>
        <v>1.4782525204032646</v>
      </c>
      <c r="G27" s="63">
        <f t="shared" si="30"/>
        <v>2.3025123503521617E-6</v>
      </c>
      <c r="H27" s="63">
        <f t="shared" si="28"/>
        <v>111.37</v>
      </c>
      <c r="I27" s="63">
        <f t="shared" ref="I27:K27" si="31">MAX(I4:I23)</f>
        <v>86</v>
      </c>
      <c r="J27" s="63">
        <f t="shared" si="31"/>
        <v>92</v>
      </c>
      <c r="K27" s="63">
        <f t="shared" si="31"/>
        <v>2</v>
      </c>
      <c r="L27" s="64"/>
      <c r="M27" s="63">
        <f>MAX(M4:M23)</f>
        <v>465950</v>
      </c>
      <c r="N27" s="63">
        <f t="shared" ref="N27:S27" si="32">MAX(N4:N23)</f>
        <v>13882</v>
      </c>
      <c r="O27" s="63">
        <f t="shared" si="32"/>
        <v>9547</v>
      </c>
      <c r="P27" s="63">
        <f t="shared" ref="P27" si="33">MAX(P4:P23)</f>
        <v>10102</v>
      </c>
      <c r="Q27" s="63">
        <f t="shared" si="32"/>
        <v>1.0078116752876596</v>
      </c>
      <c r="R27" s="63">
        <f t="shared" si="32"/>
        <v>1.4249763524077262E-6</v>
      </c>
      <c r="S27" s="63">
        <f t="shared" si="32"/>
        <v>119.35</v>
      </c>
      <c r="T27" s="63">
        <f t="shared" ref="T27:V27" si="34">MAX(T4:T23)</f>
        <v>89</v>
      </c>
      <c r="U27" s="63"/>
      <c r="V27" s="63">
        <f t="shared" si="34"/>
        <v>3</v>
      </c>
    </row>
    <row r="28" spans="1:50" s="52" customFormat="1">
      <c r="H28" s="52" t="s">
        <v>31</v>
      </c>
      <c r="S28" s="52" t="s">
        <v>31</v>
      </c>
    </row>
    <row r="29" spans="1:50" s="50" customFormat="1">
      <c r="B29" s="52"/>
      <c r="M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</row>
    <row r="30" spans="1:50" s="50" customFormat="1">
      <c r="A30" s="51"/>
      <c r="B30" s="52"/>
      <c r="M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</row>
    <row r="31" spans="1:50" s="50" customFormat="1">
      <c r="A31" s="51"/>
      <c r="B31" s="52"/>
      <c r="M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</row>
    <row r="32" spans="1:50" s="50" customFormat="1">
      <c r="A32" s="51"/>
      <c r="B32" s="52"/>
      <c r="M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</row>
    <row r="33" spans="1:50" s="50" customFormat="1">
      <c r="A33" s="51"/>
      <c r="B33" s="52"/>
      <c r="M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</row>
    <row r="34" spans="1:50" s="50" customFormat="1">
      <c r="A34" s="51"/>
      <c r="B34" s="52"/>
      <c r="M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</row>
    <row r="35" spans="1:50" s="50" customFormat="1">
      <c r="A35" s="51"/>
      <c r="B35" s="52"/>
      <c r="M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</row>
    <row r="36" spans="1:50" s="50" customFormat="1">
      <c r="A36" s="51"/>
      <c r="B36" s="52"/>
      <c r="M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</row>
    <row r="37" spans="1:50" s="50" customFormat="1">
      <c r="A37" s="51"/>
      <c r="B37" s="52"/>
      <c r="M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</row>
    <row r="38" spans="1:50" s="50" customFormat="1">
      <c r="A38" s="51"/>
      <c r="B38" s="52"/>
      <c r="M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</row>
    <row r="39" spans="1:50" s="50" customFormat="1">
      <c r="A39" s="51"/>
      <c r="B39" s="52"/>
      <c r="M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</row>
    <row r="40" spans="1:50" s="50" customFormat="1">
      <c r="A40" s="51"/>
      <c r="B40" s="52"/>
      <c r="M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</row>
    <row r="41" spans="1:50" s="50" customFormat="1">
      <c r="A41" s="51"/>
      <c r="B41" s="52"/>
      <c r="M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</row>
    <row r="42" spans="1:50" s="50" customFormat="1">
      <c r="A42" s="51"/>
      <c r="B42" s="52"/>
      <c r="M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</row>
    <row r="43" spans="1:50" s="50" customFormat="1">
      <c r="A43" s="51"/>
      <c r="B43" s="52"/>
      <c r="M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</row>
    <row r="44" spans="1:50" s="50" customFormat="1">
      <c r="A44" s="51"/>
      <c r="B44" s="52"/>
      <c r="M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</row>
    <row r="45" spans="1:50" s="50" customFormat="1">
      <c r="A45" s="51"/>
      <c r="B45" s="52"/>
      <c r="M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</row>
    <row r="46" spans="1:50" s="50" customFormat="1">
      <c r="A46" s="51"/>
      <c r="B46" s="52"/>
      <c r="M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</row>
    <row r="47" spans="1:50" s="50" customFormat="1">
      <c r="A47" s="51"/>
      <c r="B47" s="52"/>
      <c r="M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</row>
    <row r="48" spans="1:50" s="50" customFormat="1">
      <c r="A48" s="51"/>
      <c r="B48" s="52"/>
      <c r="M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</row>
    <row r="49" spans="1:50" s="50" customFormat="1">
      <c r="A49" s="51"/>
      <c r="B49" s="52"/>
      <c r="M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</row>
    <row r="50" spans="1:50" s="50" customFormat="1">
      <c r="A50" s="51"/>
      <c r="B50" s="52"/>
      <c r="M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</row>
    <row r="51" spans="1:50" s="50" customFormat="1">
      <c r="A51" s="51"/>
      <c r="B51" s="52"/>
      <c r="M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</row>
    <row r="52" spans="1:50" s="50" customFormat="1">
      <c r="A52" s="51"/>
      <c r="B52" s="52"/>
      <c r="M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</row>
    <row r="53" spans="1:50" s="50" customFormat="1">
      <c r="A53" s="51"/>
      <c r="B53" s="52"/>
      <c r="M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</row>
    <row r="54" spans="1:50" s="50" customFormat="1">
      <c r="A54" s="51"/>
      <c r="B54" s="52"/>
      <c r="M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</row>
    <row r="55" spans="1:50" s="50" customFormat="1">
      <c r="A55" s="51"/>
      <c r="B55" s="52"/>
      <c r="M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</row>
    <row r="56" spans="1:50" s="50" customFormat="1">
      <c r="A56" s="51"/>
      <c r="B56" s="52"/>
      <c r="M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</row>
    <row r="57" spans="1:50" s="50" customFormat="1">
      <c r="A57" s="51"/>
      <c r="B57" s="52"/>
      <c r="M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</row>
    <row r="58" spans="1:50" s="50" customFormat="1">
      <c r="A58" s="51"/>
      <c r="B58" s="52"/>
      <c r="M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</row>
    <row r="59" spans="1:50" s="50" customFormat="1">
      <c r="A59" s="51"/>
      <c r="B59" s="52"/>
      <c r="M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</row>
    <row r="60" spans="1:50" s="50" customFormat="1">
      <c r="A60" s="51"/>
      <c r="B60" s="52"/>
      <c r="M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</row>
  </sheetData>
  <mergeCells count="9">
    <mergeCell ref="A1:A3"/>
    <mergeCell ref="B2:B3"/>
    <mergeCell ref="M2:M3"/>
    <mergeCell ref="C2:C3"/>
    <mergeCell ref="N2:N3"/>
    <mergeCell ref="B1:K1"/>
    <mergeCell ref="M1:V1"/>
    <mergeCell ref="D2:K2"/>
    <mergeCell ref="O2:V2"/>
  </mergeCells>
  <pageMargins left="0" right="0" top="0.39370078740157505" bottom="0.39370078740157505" header="0" footer="0"/>
  <pageSetup orientation="portrait" r:id="rId1"/>
  <headerFooter>
    <oddHeader>&amp;C&amp;A</oddHeader>
    <oddFooter>&amp;CPage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="85" zoomScaleNormal="85" workbookViewId="0">
      <selection activeCell="B33" sqref="A1:XFD1048576"/>
    </sheetView>
  </sheetViews>
  <sheetFormatPr baseColWidth="10" defaultRowHeight="13.8"/>
  <cols>
    <col min="2" max="2" width="11" customWidth="1"/>
    <col min="3" max="3" width="8.8984375" customWidth="1"/>
    <col min="4" max="4" width="11.5" customWidth="1"/>
    <col min="5" max="5" width="11.8984375" customWidth="1"/>
    <col min="6" max="6" width="12.69921875" customWidth="1"/>
    <col min="7" max="7" width="3.3984375" style="49" customWidth="1"/>
    <col min="8" max="8" width="11.5" customWidth="1"/>
    <col min="9" max="9" width="8.8984375" customWidth="1"/>
    <col min="10" max="10" width="11.69921875" customWidth="1"/>
    <col min="11" max="11" width="12.296875" customWidth="1"/>
    <col min="12" max="12" width="12.3984375" customWidth="1"/>
  </cols>
  <sheetData>
    <row r="1" spans="1:12">
      <c r="A1" s="139"/>
      <c r="B1" s="141" t="s">
        <v>16</v>
      </c>
      <c r="C1" s="142"/>
      <c r="D1" s="142"/>
      <c r="E1" s="142"/>
      <c r="F1" s="142"/>
      <c r="G1" s="57"/>
      <c r="H1" s="142" t="s">
        <v>17</v>
      </c>
      <c r="I1" s="142"/>
      <c r="J1" s="142"/>
      <c r="K1" s="142"/>
      <c r="L1" s="142"/>
    </row>
    <row r="2" spans="1:12" ht="39.6">
      <c r="A2" s="139"/>
      <c r="B2" s="129" t="s">
        <v>36</v>
      </c>
      <c r="C2" s="124" t="s">
        <v>32</v>
      </c>
      <c r="D2" s="129" t="s">
        <v>33</v>
      </c>
      <c r="E2" s="128" t="s">
        <v>34</v>
      </c>
      <c r="F2" s="128" t="s">
        <v>35</v>
      </c>
      <c r="G2" s="57"/>
      <c r="H2" s="133" t="s">
        <v>36</v>
      </c>
      <c r="I2" s="124" t="s">
        <v>32</v>
      </c>
      <c r="J2" s="133" t="s">
        <v>33</v>
      </c>
      <c r="K2" s="131" t="s">
        <v>34</v>
      </c>
      <c r="L2" s="131" t="s">
        <v>35</v>
      </c>
    </row>
    <row r="3" spans="1:12">
      <c r="A3" s="78">
        <v>1</v>
      </c>
      <c r="B3" s="165">
        <v>240.45</v>
      </c>
      <c r="C3" s="166">
        <v>3.3096402822244304E-4</v>
      </c>
      <c r="D3" s="75">
        <v>182</v>
      </c>
      <c r="E3" s="70">
        <v>526</v>
      </c>
      <c r="F3" s="12">
        <v>401.5</v>
      </c>
      <c r="G3" s="57"/>
      <c r="H3" s="165">
        <v>104.82</v>
      </c>
      <c r="I3" s="166">
        <v>1.4427801804232264E-4</v>
      </c>
      <c r="J3" s="75">
        <v>77</v>
      </c>
      <c r="K3" s="73">
        <v>205</v>
      </c>
      <c r="L3" s="171">
        <v>183</v>
      </c>
    </row>
    <row r="4" spans="1:12">
      <c r="A4" s="78">
        <v>2</v>
      </c>
      <c r="B4" s="167">
        <v>270.36</v>
      </c>
      <c r="C4" s="166">
        <v>4.2219341942939238E-4</v>
      </c>
      <c r="D4" s="69">
        <v>202</v>
      </c>
      <c r="E4" s="73">
        <v>487</v>
      </c>
      <c r="F4" s="168">
        <v>476.25</v>
      </c>
      <c r="G4" s="57"/>
      <c r="H4" s="169">
        <v>204.82</v>
      </c>
      <c r="I4" s="166">
        <v>3.198463388353608E-4</v>
      </c>
      <c r="J4" s="69">
        <v>152</v>
      </c>
      <c r="K4" s="73">
        <v>298</v>
      </c>
      <c r="L4" s="171">
        <v>285.25</v>
      </c>
    </row>
    <row r="5" spans="1:12">
      <c r="A5" s="78">
        <v>3</v>
      </c>
      <c r="B5" s="169">
        <v>166.09</v>
      </c>
      <c r="C5" s="166">
        <v>2.1748267955840894E-4</v>
      </c>
      <c r="D5" s="69">
        <v>122</v>
      </c>
      <c r="E5" s="70">
        <v>434</v>
      </c>
      <c r="F5" s="168">
        <v>379.75</v>
      </c>
      <c r="G5" s="57"/>
      <c r="H5" s="169">
        <v>99.91</v>
      </c>
      <c r="I5" s="166">
        <v>1.3082482096863531E-4</v>
      </c>
      <c r="J5" s="69">
        <v>69</v>
      </c>
      <c r="K5" s="70">
        <v>287</v>
      </c>
      <c r="L5" s="172">
        <v>211.5</v>
      </c>
    </row>
    <row r="6" spans="1:12">
      <c r="A6" s="78">
        <v>5</v>
      </c>
      <c r="B6" s="169">
        <v>206.82</v>
      </c>
      <c r="C6" s="166">
        <v>3.0226015535371101E-4</v>
      </c>
      <c r="D6" s="69">
        <v>139</v>
      </c>
      <c r="E6" s="70">
        <v>357</v>
      </c>
      <c r="F6" s="168">
        <v>311</v>
      </c>
      <c r="G6" s="57"/>
      <c r="H6" s="169">
        <v>190.18</v>
      </c>
      <c r="I6" s="166">
        <v>2.7794138064582131E-4</v>
      </c>
      <c r="J6" s="69">
        <v>126</v>
      </c>
      <c r="K6" s="70">
        <v>265</v>
      </c>
      <c r="L6" s="172">
        <v>218.25</v>
      </c>
    </row>
    <row r="7" spans="1:12">
      <c r="A7" s="78">
        <v>6</v>
      </c>
      <c r="B7" s="169">
        <v>223.36</v>
      </c>
      <c r="C7" s="166">
        <v>3.4162046419148858E-4</v>
      </c>
      <c r="D7" s="69">
        <v>154</v>
      </c>
      <c r="E7" s="70">
        <v>369</v>
      </c>
      <c r="F7" s="12">
        <v>264.5</v>
      </c>
      <c r="G7" s="57"/>
      <c r="H7" s="169">
        <v>164.82</v>
      </c>
      <c r="I7" s="166">
        <v>2.5208580277597214E-4</v>
      </c>
      <c r="J7" s="69">
        <v>113</v>
      </c>
      <c r="K7" s="70">
        <v>263</v>
      </c>
      <c r="L7" s="172">
        <v>185.5</v>
      </c>
    </row>
    <row r="8" spans="1:12">
      <c r="A8" s="78">
        <v>8</v>
      </c>
      <c r="B8" s="169">
        <v>301.64</v>
      </c>
      <c r="C8" s="166">
        <v>3.8676555063187263E-4</v>
      </c>
      <c r="D8" s="69">
        <v>233</v>
      </c>
      <c r="E8" s="70">
        <v>745</v>
      </c>
      <c r="F8" s="12">
        <v>567</v>
      </c>
      <c r="G8" s="57"/>
      <c r="H8" s="169">
        <v>201.82</v>
      </c>
      <c r="I8" s="166">
        <v>2.5877543902839322E-4</v>
      </c>
      <c r="J8" s="69">
        <v>137</v>
      </c>
      <c r="K8" s="70">
        <v>322</v>
      </c>
      <c r="L8" s="172">
        <v>272.25</v>
      </c>
    </row>
    <row r="9" spans="1:12">
      <c r="A9" s="78">
        <v>9</v>
      </c>
      <c r="B9" s="169">
        <v>274.82</v>
      </c>
      <c r="C9" s="166">
        <v>3.4940949261754524E-4</v>
      </c>
      <c r="D9" s="69">
        <v>195</v>
      </c>
      <c r="E9" s="70">
        <v>400</v>
      </c>
      <c r="F9" s="12">
        <v>330.75</v>
      </c>
      <c r="G9" s="57"/>
      <c r="H9" s="169">
        <v>202.82</v>
      </c>
      <c r="I9" s="166">
        <v>2.5786781636231179E-4</v>
      </c>
      <c r="J9" s="69">
        <v>140</v>
      </c>
      <c r="K9" s="70">
        <v>449</v>
      </c>
      <c r="L9" s="172">
        <v>314.5</v>
      </c>
    </row>
    <row r="10" spans="1:12">
      <c r="A10" s="78">
        <v>10</v>
      </c>
      <c r="B10" s="169">
        <v>163.55000000000001</v>
      </c>
      <c r="C10" s="166">
        <v>2.4953693390742342E-4</v>
      </c>
      <c r="D10" s="71">
        <v>110</v>
      </c>
      <c r="E10" s="74">
        <v>276</v>
      </c>
      <c r="F10" s="11">
        <v>227.25</v>
      </c>
      <c r="G10" s="57"/>
      <c r="H10" s="169">
        <v>163.18</v>
      </c>
      <c r="I10" s="166">
        <v>2.4897240522784073E-4</v>
      </c>
      <c r="J10" s="71">
        <v>121</v>
      </c>
      <c r="K10" s="74">
        <v>151</v>
      </c>
      <c r="L10" s="173">
        <v>142.5</v>
      </c>
    </row>
    <row r="11" spans="1:12">
      <c r="A11" s="78">
        <v>11</v>
      </c>
      <c r="B11" s="169">
        <v>258</v>
      </c>
      <c r="C11" s="166">
        <v>4.0796254334602024E-4</v>
      </c>
      <c r="D11" s="71">
        <v>217</v>
      </c>
      <c r="E11" s="74">
        <v>465</v>
      </c>
      <c r="F11" s="11">
        <v>301.5</v>
      </c>
      <c r="G11" s="57"/>
      <c r="H11" s="169">
        <v>142.91</v>
      </c>
      <c r="I11" s="166">
        <v>2.2597646150999902E-4</v>
      </c>
      <c r="J11" s="71">
        <v>119</v>
      </c>
      <c r="K11" s="74">
        <v>190</v>
      </c>
      <c r="L11" s="173">
        <v>166.5</v>
      </c>
    </row>
    <row r="12" spans="1:12">
      <c r="A12" s="78">
        <v>12</v>
      </c>
      <c r="B12" s="169">
        <v>339.82</v>
      </c>
      <c r="C12" s="166">
        <v>4.6205975693660716E-4</v>
      </c>
      <c r="D12" s="69">
        <v>224</v>
      </c>
      <c r="E12" s="70">
        <v>725</v>
      </c>
      <c r="F12" s="12">
        <v>592.75</v>
      </c>
      <c r="G12" s="57"/>
      <c r="H12" s="169">
        <v>262.27</v>
      </c>
      <c r="I12" s="166">
        <v>3.5661353790760977E-4</v>
      </c>
      <c r="J12" s="69">
        <v>146</v>
      </c>
      <c r="K12" s="70">
        <v>167</v>
      </c>
      <c r="L12" s="172">
        <v>152</v>
      </c>
    </row>
    <row r="13" spans="1:12">
      <c r="A13" s="78">
        <v>13</v>
      </c>
      <c r="B13" s="169">
        <v>367.91</v>
      </c>
      <c r="C13" s="166">
        <v>5.2019942085378829E-4</v>
      </c>
      <c r="D13" s="69">
        <v>231</v>
      </c>
      <c r="E13" s="70">
        <v>462</v>
      </c>
      <c r="F13" s="12">
        <v>317.25</v>
      </c>
      <c r="G13" s="57"/>
      <c r="H13" s="169">
        <v>333.73</v>
      </c>
      <c r="I13" s="166">
        <v>4.7187125308237001E-4</v>
      </c>
      <c r="J13" s="69">
        <v>218</v>
      </c>
      <c r="K13" s="70">
        <v>363</v>
      </c>
      <c r="L13" s="172">
        <v>330.25</v>
      </c>
    </row>
    <row r="14" spans="1:12">
      <c r="A14" s="78">
        <v>14</v>
      </c>
      <c r="B14" s="169">
        <v>211.55</v>
      </c>
      <c r="C14" s="166">
        <v>3.2707123211003075E-4</v>
      </c>
      <c r="D14" s="69">
        <v>157</v>
      </c>
      <c r="E14" s="70">
        <v>334</v>
      </c>
      <c r="F14" s="12">
        <v>246.75</v>
      </c>
      <c r="G14" s="57"/>
      <c r="H14" s="169">
        <v>238.09</v>
      </c>
      <c r="I14" s="166">
        <v>3.681039454175241E-4</v>
      </c>
      <c r="J14" s="69">
        <v>162</v>
      </c>
      <c r="K14" s="70">
        <v>325</v>
      </c>
      <c r="L14" s="172">
        <v>262.5</v>
      </c>
    </row>
    <row r="15" spans="1:12">
      <c r="A15" s="78">
        <v>15</v>
      </c>
      <c r="B15" s="169">
        <v>283.36</v>
      </c>
      <c r="C15" s="166">
        <v>4.0035944184784762E-4</v>
      </c>
      <c r="D15" s="69">
        <v>233</v>
      </c>
      <c r="E15" s="70">
        <v>420</v>
      </c>
      <c r="F15" s="12">
        <v>331</v>
      </c>
      <c r="G15" s="57"/>
      <c r="H15" s="169">
        <v>186.36</v>
      </c>
      <c r="I15" s="166">
        <v>2.6330810835250169E-4</v>
      </c>
      <c r="J15" s="69">
        <v>99</v>
      </c>
      <c r="K15" s="70">
        <v>103</v>
      </c>
      <c r="L15" s="172">
        <v>89.5</v>
      </c>
    </row>
    <row r="16" spans="1:12">
      <c r="A16" s="78">
        <v>16</v>
      </c>
      <c r="B16" s="169">
        <v>271.64</v>
      </c>
      <c r="C16" s="166">
        <v>3.6416480991412014E-4</v>
      </c>
      <c r="D16" s="69">
        <v>187</v>
      </c>
      <c r="E16" s="70">
        <v>522</v>
      </c>
      <c r="F16" s="12">
        <v>455</v>
      </c>
      <c r="G16" s="57"/>
      <c r="H16" s="169">
        <v>162.44999999999999</v>
      </c>
      <c r="I16" s="166">
        <v>2.1778299724101318E-4</v>
      </c>
      <c r="J16" s="69">
        <v>129</v>
      </c>
      <c r="K16" s="70">
        <v>191</v>
      </c>
      <c r="L16" s="172">
        <v>177</v>
      </c>
    </row>
    <row r="17" spans="1:12">
      <c r="A17" s="78">
        <v>17</v>
      </c>
      <c r="B17" s="169">
        <v>217.55</v>
      </c>
      <c r="C17" s="166">
        <v>3.2847056976168334E-4</v>
      </c>
      <c r="D17" s="69">
        <v>166</v>
      </c>
      <c r="E17" s="70">
        <v>375</v>
      </c>
      <c r="F17" s="12">
        <v>294.5</v>
      </c>
      <c r="G17" s="57"/>
      <c r="H17" s="169">
        <v>197.64</v>
      </c>
      <c r="I17" s="166">
        <v>2.9840920895288019E-4</v>
      </c>
      <c r="J17" s="69">
        <v>139</v>
      </c>
      <c r="K17" s="70">
        <v>240</v>
      </c>
      <c r="L17" s="172">
        <v>213</v>
      </c>
    </row>
    <row r="18" spans="1:12">
      <c r="A18" s="78">
        <v>18</v>
      </c>
      <c r="B18" s="169">
        <v>281.64</v>
      </c>
      <c r="C18" s="166">
        <v>4.0302396764818258E-4</v>
      </c>
      <c r="D18" s="69">
        <v>180</v>
      </c>
      <c r="E18" s="70">
        <v>354</v>
      </c>
      <c r="F18" s="12">
        <v>339.5</v>
      </c>
      <c r="G18" s="57"/>
      <c r="H18" s="169">
        <v>144.91</v>
      </c>
      <c r="I18" s="166">
        <v>2.0736473211155424E-4</v>
      </c>
      <c r="J18" s="69">
        <v>77</v>
      </c>
      <c r="K18" s="70">
        <v>110</v>
      </c>
      <c r="L18" s="172">
        <v>94.25</v>
      </c>
    </row>
    <row r="19" spans="1:12">
      <c r="A19" s="78">
        <v>19</v>
      </c>
      <c r="B19" s="169">
        <v>271.08999999999997</v>
      </c>
      <c r="C19" s="166">
        <v>3.7928159094279641E-4</v>
      </c>
      <c r="D19" s="69">
        <v>191</v>
      </c>
      <c r="E19" s="70">
        <v>590</v>
      </c>
      <c r="F19" s="12">
        <v>403</v>
      </c>
      <c r="G19" s="57"/>
      <c r="H19" s="169">
        <v>224.36</v>
      </c>
      <c r="I19" s="166">
        <v>3.1390172173051688E-4</v>
      </c>
      <c r="J19" s="69">
        <v>151</v>
      </c>
      <c r="K19" s="70">
        <v>299</v>
      </c>
      <c r="L19" s="172">
        <v>271.5</v>
      </c>
    </row>
    <row r="20" spans="1:12">
      <c r="A20" s="78">
        <v>20</v>
      </c>
      <c r="B20" s="169">
        <v>199.73</v>
      </c>
      <c r="C20" s="166">
        <v>2.590088337664628E-4</v>
      </c>
      <c r="D20" s="69">
        <v>160</v>
      </c>
      <c r="E20" s="70">
        <v>359</v>
      </c>
      <c r="F20" s="12">
        <v>305.75</v>
      </c>
      <c r="G20" s="57">
        <v>153</v>
      </c>
      <c r="H20" s="169">
        <v>226.73</v>
      </c>
      <c r="I20" s="166">
        <v>2.9402229449692138E-4</v>
      </c>
      <c r="J20" s="69">
        <v>153</v>
      </c>
      <c r="K20" s="70">
        <v>259</v>
      </c>
      <c r="L20" s="172">
        <v>237.45</v>
      </c>
    </row>
    <row r="21" spans="1:12">
      <c r="A21" s="78">
        <v>21</v>
      </c>
      <c r="B21" s="169">
        <v>227.09</v>
      </c>
      <c r="C21" s="166">
        <v>3.8362065324808056E-4</v>
      </c>
      <c r="D21" s="69">
        <v>174</v>
      </c>
      <c r="E21" s="70">
        <v>548</v>
      </c>
      <c r="F21" s="12">
        <v>408</v>
      </c>
      <c r="G21" s="57"/>
      <c r="H21" s="169">
        <v>230</v>
      </c>
      <c r="I21" s="166">
        <v>3.8853648442053161E-4</v>
      </c>
      <c r="J21" s="69">
        <v>163</v>
      </c>
      <c r="K21" s="70">
        <v>218</v>
      </c>
      <c r="L21" s="172">
        <v>203</v>
      </c>
    </row>
    <row r="22" spans="1:12">
      <c r="A22" s="78">
        <v>22</v>
      </c>
      <c r="B22" s="170">
        <v>160.72999999999999</v>
      </c>
      <c r="C22" s="166">
        <v>2.2841348340154615E-4</v>
      </c>
      <c r="D22" s="72">
        <v>116</v>
      </c>
      <c r="E22" s="70">
        <v>220</v>
      </c>
      <c r="F22" s="12">
        <v>186.5</v>
      </c>
      <c r="G22" s="57"/>
      <c r="H22" s="170">
        <v>134.36000000000001</v>
      </c>
      <c r="I22" s="166">
        <v>1.9093906321055026E-4</v>
      </c>
      <c r="J22" s="72">
        <v>109</v>
      </c>
      <c r="K22" s="70">
        <v>144</v>
      </c>
      <c r="L22" s="172">
        <v>134.75</v>
      </c>
    </row>
    <row r="23" spans="1:12">
      <c r="A23" s="60" t="s">
        <v>13</v>
      </c>
      <c r="B23" s="44">
        <f t="shared" ref="B23:F23" si="0">AVERAGE(B3:B22)</f>
        <v>246.85999999999996</v>
      </c>
      <c r="C23" s="125">
        <f t="shared" si="0"/>
        <v>3.5319345138447257E-4</v>
      </c>
      <c r="D23" s="44">
        <f>AVERAGE(D3:D22)</f>
        <v>178.65</v>
      </c>
      <c r="E23" s="1">
        <f t="shared" si="0"/>
        <v>448.4</v>
      </c>
      <c r="F23" s="1">
        <f t="shared" si="0"/>
        <v>356.97500000000002</v>
      </c>
      <c r="G23" s="57"/>
      <c r="H23" s="44">
        <f t="shared" ref="H23:L23" si="1">AVERAGE(H3:H22)</f>
        <v>190.809</v>
      </c>
      <c r="I23" s="125">
        <f t="shared" si="1"/>
        <v>2.7437109151603149E-4</v>
      </c>
      <c r="J23" s="44">
        <f>AVERAGE(J3:J22)</f>
        <v>130</v>
      </c>
      <c r="K23" s="1">
        <f t="shared" si="1"/>
        <v>242.45</v>
      </c>
      <c r="L23" s="1">
        <f t="shared" si="1"/>
        <v>207.2225</v>
      </c>
    </row>
    <row r="24" spans="1:12">
      <c r="A24" s="55" t="s">
        <v>14</v>
      </c>
      <c r="B24" s="44">
        <f t="shared" ref="B24:F24" si="2">_xlfn.STDEV.S(B3:B22)</f>
        <v>55.86350423365149</v>
      </c>
      <c r="C24" s="125">
        <f t="shared" si="2"/>
        <v>7.7186769336389343E-5</v>
      </c>
      <c r="D24" s="44">
        <f>_xlfn.STDEV.S(D3:D22)</f>
        <v>38.558602016588814</v>
      </c>
      <c r="E24" s="44">
        <f t="shared" si="2"/>
        <v>134.38373961787266</v>
      </c>
      <c r="F24" s="44">
        <f t="shared" si="2"/>
        <v>105.70925555752584</v>
      </c>
      <c r="G24" s="76"/>
      <c r="H24" s="44">
        <f t="shared" ref="H24:L24" si="3">_xlfn.STDEV.S(H3:H22)</f>
        <v>55.124953361956642</v>
      </c>
      <c r="I24" s="125">
        <f t="shared" si="3"/>
        <v>8.2238927417756125E-5</v>
      </c>
      <c r="J24" s="44">
        <f>_xlfn.STDEV.S(J3:J22)</f>
        <v>34.827393936685141</v>
      </c>
      <c r="K24" s="44">
        <f t="shared" si="3"/>
        <v>88.243965053827054</v>
      </c>
      <c r="L24" s="44">
        <f t="shared" si="3"/>
        <v>68.053998442026668</v>
      </c>
    </row>
    <row r="25" spans="1:12">
      <c r="A25" s="55" t="s">
        <v>2</v>
      </c>
      <c r="B25" s="4">
        <f t="shared" ref="B25:F25" si="4">MIN(B3:B22)</f>
        <v>160.72999999999999</v>
      </c>
      <c r="C25" s="4">
        <f t="shared" si="4"/>
        <v>2.1748267955840894E-4</v>
      </c>
      <c r="D25" s="4">
        <f>MIN(D3:D22)</f>
        <v>110</v>
      </c>
      <c r="E25" s="4">
        <f t="shared" si="4"/>
        <v>220</v>
      </c>
      <c r="F25" s="4">
        <f t="shared" si="4"/>
        <v>186.5</v>
      </c>
      <c r="G25" s="57"/>
      <c r="H25" s="4">
        <f t="shared" ref="H25:L25" si="5">MIN(H3:H22)</f>
        <v>99.91</v>
      </c>
      <c r="I25" s="4">
        <f t="shared" si="5"/>
        <v>1.3082482096863531E-4</v>
      </c>
      <c r="J25" s="4">
        <f>MIN(J3:J22)</f>
        <v>69</v>
      </c>
      <c r="K25" s="4">
        <f t="shared" si="5"/>
        <v>103</v>
      </c>
      <c r="L25" s="4">
        <f t="shared" si="5"/>
        <v>89.5</v>
      </c>
    </row>
    <row r="26" spans="1:12" ht="14.4" thickBot="1">
      <c r="A26" s="62" t="s">
        <v>3</v>
      </c>
      <c r="B26" s="63">
        <f t="shared" ref="B26:F26" si="6">MAX(B3:B22)</f>
        <v>367.91</v>
      </c>
      <c r="C26" s="63">
        <f t="shared" si="6"/>
        <v>5.2019942085378829E-4</v>
      </c>
      <c r="D26" s="63">
        <f>MAX(D3:D22)</f>
        <v>233</v>
      </c>
      <c r="E26" s="63">
        <f t="shared" si="6"/>
        <v>745</v>
      </c>
      <c r="F26" s="63">
        <f t="shared" si="6"/>
        <v>592.75</v>
      </c>
      <c r="G26" s="64"/>
      <c r="H26" s="63">
        <f t="shared" ref="H26:L26" si="7">MAX(H3:H22)</f>
        <v>333.73</v>
      </c>
      <c r="I26" s="63">
        <f t="shared" si="7"/>
        <v>4.7187125308237001E-4</v>
      </c>
      <c r="J26" s="63">
        <f>MAX(J3:J22)</f>
        <v>218</v>
      </c>
      <c r="K26" s="63">
        <f t="shared" si="7"/>
        <v>449</v>
      </c>
      <c r="L26" s="63">
        <f t="shared" si="7"/>
        <v>330.25</v>
      </c>
    </row>
    <row r="27" spans="1:12" s="50" customFormat="1"/>
    <row r="28" spans="1:12" s="50" customFormat="1">
      <c r="A28" s="95"/>
    </row>
    <row r="29" spans="1:12" s="50" customFormat="1">
      <c r="A29" s="94"/>
    </row>
    <row r="30" spans="1:12" s="50" customFormat="1"/>
    <row r="31" spans="1:12" s="50" customFormat="1"/>
    <row r="32" spans="1:12" s="50" customFormat="1"/>
    <row r="33" s="50" customFormat="1"/>
    <row r="34" s="50" customFormat="1"/>
    <row r="35" s="50" customFormat="1"/>
    <row r="36" s="50" customFormat="1"/>
    <row r="37" s="50" customFormat="1"/>
    <row r="38" s="50" customFormat="1"/>
    <row r="39" s="50" customFormat="1"/>
    <row r="40" s="50" customFormat="1"/>
    <row r="41" s="50" customFormat="1"/>
    <row r="42" s="50" customFormat="1"/>
    <row r="43" s="50" customFormat="1"/>
    <row r="44" s="50" customFormat="1"/>
    <row r="45" s="50" customFormat="1"/>
    <row r="46" s="50" customFormat="1"/>
    <row r="47" s="50" customFormat="1"/>
    <row r="48" s="50" customFormat="1"/>
    <row r="49" spans="2:12" s="50" customFormat="1"/>
    <row r="50" spans="2:12" s="50" customFormat="1"/>
    <row r="51" spans="2:12" s="50" customFormat="1"/>
    <row r="52" spans="2:12" s="50" customFormat="1"/>
    <row r="53" spans="2:12" s="50" customFormat="1"/>
    <row r="54" spans="2:12" s="50" customFormat="1"/>
    <row r="55" spans="2:12">
      <c r="B55" s="50"/>
      <c r="C55" s="50"/>
      <c r="D55" s="50"/>
      <c r="E55" s="50"/>
      <c r="F55" s="50"/>
      <c r="H55" s="50"/>
      <c r="I55" s="50"/>
      <c r="J55" s="50"/>
      <c r="K55" s="50"/>
      <c r="L55" s="50"/>
    </row>
    <row r="56" spans="2:12">
      <c r="B56" s="50"/>
      <c r="C56" s="50"/>
      <c r="D56" s="50"/>
      <c r="E56" s="50"/>
      <c r="F56" s="50"/>
      <c r="H56" s="50"/>
      <c r="I56" s="50"/>
      <c r="J56" s="50"/>
      <c r="K56" s="50"/>
      <c r="L56" s="50"/>
    </row>
    <row r="57" spans="2:12">
      <c r="B57" s="50"/>
      <c r="C57" s="50"/>
      <c r="D57" s="50"/>
      <c r="E57" s="50"/>
      <c r="F57" s="50"/>
      <c r="H57" s="50"/>
      <c r="I57" s="50"/>
      <c r="J57" s="50"/>
      <c r="K57" s="50"/>
      <c r="L57" s="50"/>
    </row>
    <row r="58" spans="2:12">
      <c r="B58" s="50"/>
      <c r="C58" s="50"/>
      <c r="D58" s="50"/>
      <c r="E58" s="50"/>
      <c r="F58" s="50"/>
      <c r="H58" s="50"/>
      <c r="I58" s="50"/>
      <c r="J58" s="50"/>
      <c r="K58" s="50"/>
      <c r="L58" s="50"/>
    </row>
    <row r="59" spans="2:12">
      <c r="B59" s="50"/>
      <c r="C59" s="50"/>
      <c r="D59" s="50"/>
      <c r="E59" s="50"/>
      <c r="F59" s="50"/>
      <c r="H59" s="50"/>
      <c r="I59" s="50"/>
      <c r="J59" s="50"/>
      <c r="K59" s="50"/>
      <c r="L59" s="50"/>
    </row>
    <row r="60" spans="2:12">
      <c r="B60" s="50"/>
      <c r="C60" s="50"/>
      <c r="D60" s="50"/>
      <c r="E60" s="50"/>
      <c r="F60" s="50"/>
      <c r="H60" s="50"/>
      <c r="I60" s="50"/>
      <c r="J60" s="50"/>
      <c r="K60" s="50"/>
      <c r="L60" s="50"/>
    </row>
    <row r="61" spans="2:12">
      <c r="B61" s="50"/>
      <c r="C61" s="50"/>
      <c r="D61" s="50"/>
      <c r="E61" s="50"/>
      <c r="F61" s="50"/>
      <c r="H61" s="50"/>
      <c r="I61" s="50"/>
      <c r="J61" s="50"/>
      <c r="K61" s="50"/>
      <c r="L61" s="50"/>
    </row>
    <row r="62" spans="2:12">
      <c r="B62" s="50"/>
      <c r="C62" s="50"/>
      <c r="D62" s="50"/>
      <c r="E62" s="50"/>
      <c r="F62" s="50"/>
      <c r="H62" s="50"/>
      <c r="I62" s="50"/>
      <c r="J62" s="50"/>
      <c r="K62" s="50"/>
      <c r="L62" s="50"/>
    </row>
    <row r="63" spans="2:12">
      <c r="B63" s="50"/>
      <c r="C63" s="50"/>
      <c r="D63" s="50"/>
      <c r="E63" s="50"/>
      <c r="F63" s="50"/>
      <c r="H63" s="50"/>
      <c r="I63" s="50"/>
      <c r="J63" s="50"/>
      <c r="K63" s="50"/>
      <c r="L63" s="50"/>
    </row>
    <row r="64" spans="2:12">
      <c r="B64" s="50"/>
      <c r="C64" s="50"/>
      <c r="D64" s="50"/>
      <c r="E64" s="50"/>
      <c r="F64" s="50"/>
      <c r="H64" s="50"/>
      <c r="I64" s="50"/>
      <c r="J64" s="50"/>
      <c r="K64" s="50"/>
      <c r="L64" s="50"/>
    </row>
  </sheetData>
  <mergeCells count="3">
    <mergeCell ref="A1:A2"/>
    <mergeCell ref="B1:F1"/>
    <mergeCell ref="H1:L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="80" zoomScaleNormal="80" workbookViewId="0">
      <selection activeCell="G33" sqref="G33"/>
    </sheetView>
  </sheetViews>
  <sheetFormatPr baseColWidth="10" defaultRowHeight="13.8"/>
  <cols>
    <col min="2" max="2" width="10.69921875" customWidth="1"/>
    <col min="3" max="3" width="12.3984375" customWidth="1"/>
    <col min="4" max="4" width="15.3984375" customWidth="1"/>
    <col min="5" max="5" width="1.5" style="49" customWidth="1"/>
    <col min="6" max="6" width="11.296875" customWidth="1"/>
    <col min="7" max="8" width="15.3984375" customWidth="1"/>
  </cols>
  <sheetData>
    <row r="1" spans="1:8">
      <c r="A1" s="117"/>
      <c r="B1" s="174" t="s">
        <v>16</v>
      </c>
      <c r="C1" s="162"/>
      <c r="D1" s="162"/>
      <c r="E1" s="106"/>
      <c r="F1" s="175" t="s">
        <v>17</v>
      </c>
      <c r="G1" s="176"/>
      <c r="H1" s="176"/>
    </row>
    <row r="2" spans="1:8" ht="53.4" thickBot="1">
      <c r="A2" s="118"/>
      <c r="B2" s="120" t="s">
        <v>37</v>
      </c>
      <c r="C2" s="121" t="s">
        <v>38</v>
      </c>
      <c r="D2" s="121" t="s">
        <v>39</v>
      </c>
      <c r="E2" s="119"/>
      <c r="F2" s="120" t="s">
        <v>37</v>
      </c>
      <c r="G2" s="121" t="s">
        <v>38</v>
      </c>
      <c r="H2" s="121" t="s">
        <v>39</v>
      </c>
    </row>
    <row r="3" spans="1:8">
      <c r="A3" s="78">
        <v>1</v>
      </c>
      <c r="B3" s="4">
        <v>0.32729999999999998</v>
      </c>
      <c r="C3" s="52">
        <v>0.37709999999999999</v>
      </c>
      <c r="D3" s="52">
        <v>0.79910000000000003</v>
      </c>
      <c r="E3" s="57"/>
      <c r="F3" s="4">
        <v>0.34649999999999997</v>
      </c>
      <c r="G3" s="178">
        <v>0.43</v>
      </c>
      <c r="H3" s="177">
        <v>0.82889999999999997</v>
      </c>
    </row>
    <row r="4" spans="1:8">
      <c r="A4" s="78">
        <v>2</v>
      </c>
      <c r="B4" s="4">
        <v>0.31619999999999998</v>
      </c>
      <c r="C4" s="52">
        <v>0.3528</v>
      </c>
      <c r="D4" s="52">
        <v>0.75609999999999999</v>
      </c>
      <c r="E4" s="57"/>
      <c r="F4" s="4">
        <v>0.31480000000000002</v>
      </c>
      <c r="G4" s="179">
        <v>0.36870000000000003</v>
      </c>
      <c r="H4" s="52">
        <v>0.74380000000000002</v>
      </c>
    </row>
    <row r="5" spans="1:8">
      <c r="A5" s="78">
        <v>3</v>
      </c>
      <c r="B5" s="4">
        <v>0.32350000000000001</v>
      </c>
      <c r="C5" s="177">
        <v>0.37</v>
      </c>
      <c r="D5" s="177">
        <v>0.77490000000000003</v>
      </c>
      <c r="E5" s="108"/>
      <c r="F5" s="4">
        <v>0.32179999999999997</v>
      </c>
      <c r="G5" s="179">
        <v>0.35880000000000001</v>
      </c>
      <c r="H5" s="52">
        <v>0.76529999999999998</v>
      </c>
    </row>
    <row r="6" spans="1:8">
      <c r="A6" s="78">
        <v>5</v>
      </c>
      <c r="B6" s="4">
        <v>0.30690000000000001</v>
      </c>
      <c r="C6" s="52">
        <v>0.3453</v>
      </c>
      <c r="D6" s="52">
        <v>0.7137</v>
      </c>
      <c r="E6" s="57"/>
      <c r="F6" s="4">
        <v>0.30880000000000002</v>
      </c>
      <c r="G6" s="179">
        <v>0.34810000000000002</v>
      </c>
      <c r="H6" s="52">
        <v>0.70450000000000002</v>
      </c>
    </row>
    <row r="7" spans="1:8">
      <c r="A7" s="78">
        <v>6</v>
      </c>
      <c r="B7" s="4">
        <v>0.32779999999999998</v>
      </c>
      <c r="C7" s="52">
        <v>0.37330000000000002</v>
      </c>
      <c r="D7" s="52">
        <v>0.75309999999999999</v>
      </c>
      <c r="E7" s="57"/>
      <c r="F7" s="4">
        <v>0.33889999999999998</v>
      </c>
      <c r="G7" s="179">
        <v>0.40510000000000002</v>
      </c>
      <c r="H7" s="52">
        <v>0.76670000000000005</v>
      </c>
    </row>
    <row r="8" spans="1:8">
      <c r="A8" s="78">
        <v>8</v>
      </c>
      <c r="B8" s="4">
        <v>0.3125</v>
      </c>
      <c r="C8" s="52">
        <v>0.35709999999999997</v>
      </c>
      <c r="D8" s="52">
        <v>0.7167</v>
      </c>
      <c r="E8" s="57"/>
      <c r="F8" s="4">
        <v>0.31130000000000002</v>
      </c>
      <c r="G8" s="179">
        <v>0.36930000000000002</v>
      </c>
      <c r="H8" s="52">
        <v>0.73809999999999998</v>
      </c>
    </row>
    <row r="9" spans="1:8">
      <c r="A9" s="78">
        <v>9</v>
      </c>
      <c r="B9" s="4">
        <v>0.34710000000000002</v>
      </c>
      <c r="C9" s="52">
        <v>0.38240000000000002</v>
      </c>
      <c r="D9" s="177">
        <v>0.76800000000000002</v>
      </c>
      <c r="E9" s="57"/>
      <c r="F9" s="4">
        <v>0.33110000000000001</v>
      </c>
      <c r="G9" s="179">
        <v>0.37590000000000001</v>
      </c>
      <c r="H9" s="52">
        <v>0.75760000000000005</v>
      </c>
    </row>
    <row r="10" spans="1:8">
      <c r="A10" s="78">
        <v>10</v>
      </c>
      <c r="B10" s="4">
        <v>0.34389999999999998</v>
      </c>
      <c r="C10" s="52">
        <v>0.40429999999999999</v>
      </c>
      <c r="D10" s="52">
        <v>0.79949999999999999</v>
      </c>
      <c r="E10" s="57"/>
      <c r="F10" s="107">
        <v>0.36</v>
      </c>
      <c r="G10" s="179">
        <v>0.44240000000000002</v>
      </c>
      <c r="H10" s="52">
        <v>0.80110000000000003</v>
      </c>
    </row>
    <row r="11" spans="1:8">
      <c r="A11" s="78">
        <v>11</v>
      </c>
      <c r="B11" s="4">
        <v>0.32279999999999998</v>
      </c>
      <c r="C11" s="52">
        <v>0.36759999999999998</v>
      </c>
      <c r="D11" s="52">
        <v>0.80210000000000004</v>
      </c>
      <c r="E11" s="57"/>
      <c r="F11" s="4">
        <v>0.33429999999999999</v>
      </c>
      <c r="G11" s="179">
        <v>0.3846</v>
      </c>
      <c r="H11" s="52">
        <v>0.76580000000000004</v>
      </c>
    </row>
    <row r="12" spans="1:8">
      <c r="A12" s="78">
        <v>12</v>
      </c>
      <c r="B12" s="4">
        <v>0.32379999999999998</v>
      </c>
      <c r="C12" s="177">
        <v>0.374</v>
      </c>
      <c r="D12" s="177">
        <v>0.76910000000000001</v>
      </c>
      <c r="E12" s="108"/>
      <c r="F12" s="4">
        <v>0.34279999999999999</v>
      </c>
      <c r="G12" s="178">
        <v>0.42699999999999999</v>
      </c>
      <c r="H12" s="177">
        <v>0.81469999999999998</v>
      </c>
    </row>
    <row r="13" spans="1:8">
      <c r="A13" s="78">
        <v>13</v>
      </c>
      <c r="B13" s="4">
        <v>0.32029999999999997</v>
      </c>
      <c r="C13" s="52">
        <v>0.37059999999999998</v>
      </c>
      <c r="D13" s="52">
        <v>0.72540000000000004</v>
      </c>
      <c r="E13" s="57"/>
      <c r="F13" s="4">
        <v>0.30830000000000002</v>
      </c>
      <c r="G13" s="179">
        <v>0.35639999999999999</v>
      </c>
      <c r="H13" s="52">
        <v>0.73329999999999995</v>
      </c>
    </row>
    <row r="14" spans="1:8">
      <c r="A14" s="78">
        <v>14</v>
      </c>
      <c r="B14" s="4">
        <v>0.3422</v>
      </c>
      <c r="C14" s="52">
        <v>0.4123</v>
      </c>
      <c r="D14" s="52">
        <v>0.78690000000000004</v>
      </c>
      <c r="E14" s="57"/>
      <c r="F14" s="4">
        <v>0.33069999999999999</v>
      </c>
      <c r="G14" s="179">
        <v>0.38009999999999999</v>
      </c>
      <c r="H14" s="177">
        <v>0.72499999999999998</v>
      </c>
    </row>
    <row r="15" spans="1:8">
      <c r="A15" s="78">
        <v>15</v>
      </c>
      <c r="B15" s="4">
        <v>0.3332</v>
      </c>
      <c r="C15" s="52">
        <v>0.37940000000000002</v>
      </c>
      <c r="D15" s="52">
        <v>0.72719999999999996</v>
      </c>
      <c r="E15" s="57"/>
      <c r="F15" s="4">
        <v>0.35120000000000001</v>
      </c>
      <c r="G15" s="179">
        <v>0.41620000000000001</v>
      </c>
      <c r="H15" s="52">
        <v>0.74529999999999996</v>
      </c>
    </row>
    <row r="16" spans="1:8">
      <c r="A16" s="78">
        <v>16</v>
      </c>
      <c r="B16" s="4">
        <v>0.33850000000000002</v>
      </c>
      <c r="C16" s="52">
        <v>0.38729999999999998</v>
      </c>
      <c r="D16" s="52">
        <v>0.78390000000000004</v>
      </c>
      <c r="E16" s="57"/>
      <c r="F16" s="4">
        <v>0.3448</v>
      </c>
      <c r="G16" s="178">
        <v>0.39300000000000002</v>
      </c>
      <c r="H16" s="177">
        <v>0.79269999999999996</v>
      </c>
    </row>
    <row r="17" spans="1:8">
      <c r="A17" s="78">
        <v>17</v>
      </c>
      <c r="B17" s="4">
        <v>0.33179999999999998</v>
      </c>
      <c r="C17" s="177">
        <v>0.39500000000000002</v>
      </c>
      <c r="D17" s="52">
        <v>0.75049999999999994</v>
      </c>
      <c r="E17" s="108"/>
      <c r="F17" s="4">
        <v>0.33029999999999998</v>
      </c>
      <c r="G17" s="179">
        <v>0.38740000000000002</v>
      </c>
      <c r="H17" s="52">
        <v>0.73980000000000001</v>
      </c>
    </row>
    <row r="18" spans="1:8">
      <c r="A18" s="78">
        <v>18</v>
      </c>
      <c r="B18" s="107">
        <v>0.33</v>
      </c>
      <c r="C18" s="177">
        <v>0.38669999999999999</v>
      </c>
      <c r="D18" s="177">
        <v>0.80500000000000005</v>
      </c>
      <c r="E18" s="108"/>
      <c r="F18" s="4">
        <v>0.3488</v>
      </c>
      <c r="G18" s="179">
        <v>0.42709999999999998</v>
      </c>
      <c r="H18" s="52">
        <v>0.85440000000000005</v>
      </c>
    </row>
    <row r="19" spans="1:8">
      <c r="A19" s="78">
        <v>19</v>
      </c>
      <c r="B19" s="4">
        <v>0.3342</v>
      </c>
      <c r="C19" s="52">
        <v>0.36380000000000001</v>
      </c>
      <c r="D19" s="177">
        <v>0.77449999999999997</v>
      </c>
      <c r="E19" s="57"/>
      <c r="F19" s="4">
        <v>0.3402</v>
      </c>
      <c r="G19" s="179">
        <v>0.39879999999999999</v>
      </c>
      <c r="H19" s="52">
        <v>0.75429999999999997</v>
      </c>
    </row>
    <row r="20" spans="1:8">
      <c r="A20" s="78">
        <v>20</v>
      </c>
      <c r="B20" s="4">
        <v>0.33789999999999998</v>
      </c>
      <c r="C20" s="52">
        <v>0.39340000000000003</v>
      </c>
      <c r="D20" s="52">
        <v>0.79079999999999995</v>
      </c>
      <c r="E20" s="57"/>
      <c r="F20" s="4">
        <v>0.32650000000000001</v>
      </c>
      <c r="G20" s="179">
        <v>0.40229999999999999</v>
      </c>
      <c r="H20" s="52">
        <v>0.79779999999999995</v>
      </c>
    </row>
    <row r="21" spans="1:8">
      <c r="A21" s="78">
        <v>21</v>
      </c>
      <c r="B21" s="4">
        <v>0.32990000000000003</v>
      </c>
      <c r="C21" s="52">
        <v>0.38290000000000002</v>
      </c>
      <c r="D21" s="52">
        <v>0.77739999999999998</v>
      </c>
      <c r="E21" s="57"/>
      <c r="F21" s="107">
        <v>0.33200000000000002</v>
      </c>
      <c r="G21" s="178">
        <v>0.33400000000000002</v>
      </c>
      <c r="H21" s="177">
        <v>0.76759999999999995</v>
      </c>
    </row>
    <row r="22" spans="1:8">
      <c r="A22" s="78">
        <v>22</v>
      </c>
      <c r="B22" s="4">
        <v>0.30940000000000001</v>
      </c>
      <c r="C22" s="52">
        <v>0.37219999999999998</v>
      </c>
      <c r="D22" s="52">
        <v>0.7661</v>
      </c>
      <c r="E22" s="57"/>
      <c r="F22" s="4">
        <v>0.31879999999999997</v>
      </c>
      <c r="G22" s="179">
        <v>0.36349999999999999</v>
      </c>
      <c r="H22" s="52">
        <v>0.76319999999999999</v>
      </c>
    </row>
    <row r="23" spans="1:8">
      <c r="A23" s="109" t="s">
        <v>13</v>
      </c>
      <c r="B23" s="101">
        <f>AVERAGE(B3:B22)</f>
        <v>0.32796000000000008</v>
      </c>
      <c r="C23" s="101">
        <f>AVERAGE(C3:C22)</f>
        <v>0.37737500000000007</v>
      </c>
      <c r="D23" s="101">
        <f>AVERAGE(D3:D22)</f>
        <v>0.7669999999999999</v>
      </c>
      <c r="E23" s="103"/>
      <c r="F23" s="101">
        <f>AVERAGE(F3:F22)</f>
        <v>0.33209500000000008</v>
      </c>
      <c r="G23" s="110">
        <f>AVERAGE(G3:G22)</f>
        <v>0.38843499999999997</v>
      </c>
      <c r="H23" s="101">
        <f>AVERAGE(H3:H22)</f>
        <v>0.76799500000000009</v>
      </c>
    </row>
    <row r="24" spans="1:8">
      <c r="A24" s="78" t="s">
        <v>14</v>
      </c>
      <c r="B24" s="102">
        <f>_xlfn.STDEV.S(B3:B22)</f>
        <v>1.1263420065812489E-2</v>
      </c>
      <c r="C24" s="102">
        <f>_xlfn.STDEV.S(C3:C22)</f>
        <v>1.6601010590671254E-2</v>
      </c>
      <c r="D24" s="102">
        <f>_xlfn.STDEV.S(D3:D22)</f>
        <v>2.8574574638819628E-2</v>
      </c>
      <c r="E24" s="104"/>
      <c r="F24" s="102">
        <f>_xlfn.STDEV.S(F3:F22)</f>
        <v>1.4839047884054518E-2</v>
      </c>
      <c r="G24" s="111">
        <f>_xlfn.STDEV.S(G3:G22)</f>
        <v>3.0004864079363074E-2</v>
      </c>
      <c r="H24" s="102">
        <f>_xlfn.STDEV.S(H3:H22)</f>
        <v>3.7103546078224754E-2</v>
      </c>
    </row>
    <row r="25" spans="1:8">
      <c r="A25" s="78" t="s">
        <v>2</v>
      </c>
      <c r="B25" s="9">
        <f>MIN(B3:B22)</f>
        <v>0.30690000000000001</v>
      </c>
      <c r="C25" s="9">
        <f>MIN(C3:C22)</f>
        <v>0.3453</v>
      </c>
      <c r="D25" s="9">
        <f>MIN(D3:D22)</f>
        <v>0.7137</v>
      </c>
      <c r="E25" s="105"/>
      <c r="F25" s="9">
        <f>MIN(F3:F22)</f>
        <v>0.30830000000000002</v>
      </c>
      <c r="G25" s="112">
        <f>MIN(G3:G22)</f>
        <v>0.33400000000000002</v>
      </c>
      <c r="H25" s="9">
        <f>MIN(H3:H22)</f>
        <v>0.70450000000000002</v>
      </c>
    </row>
    <row r="26" spans="1:8" ht="14.4" thickBot="1">
      <c r="A26" s="113" t="s">
        <v>3</v>
      </c>
      <c r="B26" s="114">
        <f>MAX(B3:B22)</f>
        <v>0.34710000000000002</v>
      </c>
      <c r="C26" s="114">
        <f>MAX(C3:C22)</f>
        <v>0.4123</v>
      </c>
      <c r="D26" s="114">
        <f>MAX(D3:D22)</f>
        <v>0.80500000000000005</v>
      </c>
      <c r="E26" s="115"/>
      <c r="F26" s="114">
        <f>MAX(F3:F22)</f>
        <v>0.36</v>
      </c>
      <c r="G26" s="116">
        <f>MAX(G3:G22)</f>
        <v>0.44240000000000002</v>
      </c>
      <c r="H26" s="114">
        <f>MAX(H3:H22)</f>
        <v>0.85440000000000005</v>
      </c>
    </row>
    <row r="27" spans="1:8">
      <c r="A27" s="50"/>
    </row>
    <row r="28" spans="1:8">
      <c r="A28" s="50"/>
    </row>
    <row r="29" spans="1:8">
      <c r="A29" s="50"/>
    </row>
    <row r="30" spans="1:8">
      <c r="A30" s="50"/>
    </row>
    <row r="31" spans="1:8">
      <c r="A31" s="50"/>
    </row>
    <row r="32" spans="1:8">
      <c r="A32" s="50"/>
    </row>
    <row r="33" spans="1:1">
      <c r="A33" s="50"/>
    </row>
    <row r="34" spans="1:1">
      <c r="A34" s="50"/>
    </row>
    <row r="35" spans="1:1">
      <c r="A35" s="50"/>
    </row>
    <row r="36" spans="1:1">
      <c r="A36" s="50"/>
    </row>
    <row r="37" spans="1:1">
      <c r="A37" s="50"/>
    </row>
    <row r="38" spans="1:1">
      <c r="A38" s="50"/>
    </row>
    <row r="39" spans="1:1">
      <c r="A39" s="50"/>
    </row>
    <row r="40" spans="1:1">
      <c r="A40" s="50"/>
    </row>
    <row r="41" spans="1:1">
      <c r="A41" s="50"/>
    </row>
    <row r="42" spans="1:1">
      <c r="A42" s="50"/>
    </row>
    <row r="43" spans="1:1">
      <c r="A43" s="50"/>
    </row>
    <row r="44" spans="1:1">
      <c r="A44" s="50"/>
    </row>
  </sheetData>
  <mergeCells count="2">
    <mergeCell ref="B1:D1"/>
    <mergeCell ref="F1:H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="80" zoomScaleNormal="80" workbookViewId="0">
      <selection activeCell="T22" sqref="T22"/>
    </sheetView>
  </sheetViews>
  <sheetFormatPr baseColWidth="10" defaultRowHeight="13.8"/>
  <cols>
    <col min="2" max="3" width="5" customWidth="1"/>
    <col min="4" max="4" width="4.69921875" customWidth="1"/>
    <col min="5" max="5" width="8.09765625" customWidth="1"/>
    <col min="6" max="6" width="9.19921875" customWidth="1"/>
    <col min="7" max="7" width="12" customWidth="1"/>
    <col min="8" max="8" width="11.09765625" customWidth="1"/>
    <col min="9" max="9" width="11.8984375" customWidth="1"/>
    <col min="10" max="10" width="2" style="84" customWidth="1"/>
    <col min="11" max="11" width="5" customWidth="1"/>
    <col min="12" max="13" width="4.8984375" customWidth="1"/>
    <col min="14" max="14" width="8.09765625" customWidth="1"/>
    <col min="15" max="15" width="9" customWidth="1"/>
    <col min="16" max="16" width="10.8984375" customWidth="1"/>
    <col min="17" max="17" width="11.5" customWidth="1"/>
    <col min="18" max="18" width="14.8984375" customWidth="1"/>
  </cols>
  <sheetData>
    <row r="1" spans="1:18" ht="22.5" customHeight="1">
      <c r="A1" s="80"/>
      <c r="B1" s="174" t="s">
        <v>16</v>
      </c>
      <c r="C1" s="162"/>
      <c r="D1" s="162"/>
      <c r="E1" s="162"/>
      <c r="F1" s="162"/>
      <c r="G1" s="162"/>
      <c r="H1" s="162"/>
      <c r="I1" s="162"/>
      <c r="J1" s="82"/>
      <c r="K1" s="161" t="s">
        <v>17</v>
      </c>
      <c r="L1" s="162"/>
      <c r="M1" s="162"/>
      <c r="N1" s="162"/>
      <c r="O1" s="162"/>
      <c r="P1" s="162"/>
      <c r="Q1" s="162"/>
      <c r="R1" s="163"/>
    </row>
    <row r="2" spans="1:18" ht="46.2" customHeight="1">
      <c r="A2" s="118"/>
      <c r="B2" s="141" t="s">
        <v>40</v>
      </c>
      <c r="C2" s="142"/>
      <c r="D2" s="143"/>
      <c r="E2" s="181" t="s">
        <v>41</v>
      </c>
      <c r="F2" s="183" t="s">
        <v>42</v>
      </c>
      <c r="G2" s="183" t="s">
        <v>43</v>
      </c>
      <c r="H2" s="183" t="s">
        <v>44</v>
      </c>
      <c r="I2" s="183" t="s">
        <v>45</v>
      </c>
      <c r="J2" s="180"/>
      <c r="K2" s="141" t="s">
        <v>40</v>
      </c>
      <c r="L2" s="142"/>
      <c r="M2" s="143"/>
      <c r="N2" s="181" t="s">
        <v>41</v>
      </c>
      <c r="O2" s="183" t="s">
        <v>42</v>
      </c>
      <c r="P2" s="183" t="s">
        <v>43</v>
      </c>
      <c r="Q2" s="183" t="s">
        <v>44</v>
      </c>
      <c r="R2" s="183" t="s">
        <v>45</v>
      </c>
    </row>
    <row r="3" spans="1:18" ht="27.6" customHeight="1">
      <c r="A3" s="81"/>
      <c r="B3" s="79" t="s">
        <v>8</v>
      </c>
      <c r="C3" s="15" t="s">
        <v>9</v>
      </c>
      <c r="D3" s="15" t="s">
        <v>10</v>
      </c>
      <c r="E3" s="182"/>
      <c r="F3" s="184"/>
      <c r="G3" s="184"/>
      <c r="H3" s="184"/>
      <c r="I3" s="184"/>
      <c r="J3" s="83"/>
      <c r="K3" s="79" t="s">
        <v>8</v>
      </c>
      <c r="L3" s="15" t="s">
        <v>9</v>
      </c>
      <c r="M3" s="15" t="s">
        <v>10</v>
      </c>
      <c r="N3" s="182"/>
      <c r="O3" s="184"/>
      <c r="P3" s="184"/>
      <c r="Q3" s="184"/>
      <c r="R3" s="184"/>
    </row>
    <row r="4" spans="1:18">
      <c r="A4" s="78">
        <v>1</v>
      </c>
      <c r="B4" s="66">
        <v>96</v>
      </c>
      <c r="C4" s="4">
        <v>85</v>
      </c>
      <c r="D4" s="4">
        <v>70</v>
      </c>
      <c r="E4" s="10">
        <v>6207</v>
      </c>
      <c r="F4" s="10">
        <f>E4/Thalami!C3</f>
        <v>0.66264545745702996</v>
      </c>
      <c r="G4" s="16">
        <v>129</v>
      </c>
      <c r="H4" s="16">
        <v>90</v>
      </c>
      <c r="I4" s="16">
        <v>76</v>
      </c>
      <c r="K4" s="4">
        <v>55</v>
      </c>
      <c r="L4" s="4">
        <v>86</v>
      </c>
      <c r="M4" s="4">
        <v>66</v>
      </c>
      <c r="N4" s="10">
        <v>3964</v>
      </c>
      <c r="O4" s="10">
        <f>N4/Thalami!G3</f>
        <v>0.47173628466024037</v>
      </c>
      <c r="P4" s="16">
        <v>91</v>
      </c>
      <c r="Q4" s="16">
        <v>74</v>
      </c>
      <c r="R4" s="16">
        <v>64</v>
      </c>
    </row>
    <row r="5" spans="1:18">
      <c r="A5" s="78">
        <v>2</v>
      </c>
      <c r="B5" s="66">
        <v>98</v>
      </c>
      <c r="C5" s="4">
        <v>87</v>
      </c>
      <c r="D5" s="4">
        <v>74</v>
      </c>
      <c r="E5" s="10">
        <v>6105</v>
      </c>
      <c r="F5" s="10">
        <f>E5/Thalami!C4</f>
        <v>0.67645429362880882</v>
      </c>
      <c r="G5" s="16">
        <v>134</v>
      </c>
      <c r="H5" s="16">
        <v>104</v>
      </c>
      <c r="I5" s="16">
        <v>77</v>
      </c>
      <c r="K5" s="4">
        <v>56</v>
      </c>
      <c r="L5" s="4">
        <v>85</v>
      </c>
      <c r="M5" s="4">
        <v>65</v>
      </c>
      <c r="N5" s="10">
        <v>5333</v>
      </c>
      <c r="O5" s="10">
        <f>N5/Thalami!G4</f>
        <v>0.61574875880383328</v>
      </c>
      <c r="P5" s="16">
        <v>148</v>
      </c>
      <c r="Q5" s="16">
        <v>119</v>
      </c>
      <c r="R5" s="16">
        <v>78</v>
      </c>
    </row>
    <row r="6" spans="1:18">
      <c r="A6" s="78">
        <v>3</v>
      </c>
      <c r="B6" s="66">
        <v>97</v>
      </c>
      <c r="C6" s="4">
        <v>86</v>
      </c>
      <c r="D6" s="4">
        <v>76</v>
      </c>
      <c r="E6" s="10">
        <v>5665</v>
      </c>
      <c r="F6" s="10">
        <f>E6/Thalami!C5</f>
        <v>0.61322797142238583</v>
      </c>
      <c r="G6" s="16">
        <v>157</v>
      </c>
      <c r="H6" s="16">
        <v>111</v>
      </c>
      <c r="I6" s="16">
        <v>77</v>
      </c>
      <c r="K6" s="4">
        <v>57</v>
      </c>
      <c r="L6" s="4">
        <v>84</v>
      </c>
      <c r="M6" s="4">
        <v>63</v>
      </c>
      <c r="N6" s="10">
        <v>4456</v>
      </c>
      <c r="O6" s="10">
        <f>N6/Thalami!G5</f>
        <v>0.49264787175234936</v>
      </c>
      <c r="P6" s="16">
        <v>140</v>
      </c>
      <c r="Q6" s="16">
        <v>105</v>
      </c>
      <c r="R6" s="16">
        <v>78</v>
      </c>
    </row>
    <row r="7" spans="1:18">
      <c r="A7" s="78">
        <v>5</v>
      </c>
      <c r="B7" s="66">
        <v>91</v>
      </c>
      <c r="C7" s="4">
        <v>84</v>
      </c>
      <c r="D7" s="4">
        <v>70</v>
      </c>
      <c r="E7" s="10">
        <v>5164</v>
      </c>
      <c r="F7" s="10">
        <f>E7/Thalami!C6</f>
        <v>0.65591261272704182</v>
      </c>
      <c r="G7" s="16">
        <v>114</v>
      </c>
      <c r="H7" s="16">
        <v>92</v>
      </c>
      <c r="I7" s="16">
        <v>73</v>
      </c>
      <c r="K7" s="4">
        <v>57</v>
      </c>
      <c r="L7" s="4">
        <v>85</v>
      </c>
      <c r="M7" s="4">
        <v>66</v>
      </c>
      <c r="N7" s="10">
        <v>4617</v>
      </c>
      <c r="O7" s="10">
        <f>N7/Thalami!G6</f>
        <v>0.60015598596126352</v>
      </c>
      <c r="P7" s="16">
        <v>91</v>
      </c>
      <c r="Q7" s="16">
        <v>74</v>
      </c>
      <c r="R7" s="16">
        <v>60</v>
      </c>
    </row>
    <row r="8" spans="1:18">
      <c r="A8" s="78">
        <v>6</v>
      </c>
      <c r="B8" s="66">
        <v>96</v>
      </c>
      <c r="C8" s="4">
        <v>86</v>
      </c>
      <c r="D8" s="4">
        <v>78</v>
      </c>
      <c r="E8" s="10">
        <v>5374</v>
      </c>
      <c r="F8" s="10">
        <f>E8/Thalami!C7</f>
        <v>0.60620417371686408</v>
      </c>
      <c r="G8" s="16">
        <v>138</v>
      </c>
      <c r="H8" s="16">
        <v>111</v>
      </c>
      <c r="I8" s="16">
        <v>86</v>
      </c>
      <c r="K8" s="4">
        <v>55</v>
      </c>
      <c r="L8" s="4">
        <v>80</v>
      </c>
      <c r="M8" s="4">
        <v>69</v>
      </c>
      <c r="N8" s="10">
        <v>3618</v>
      </c>
      <c r="O8" s="10">
        <f>N8/Thalami!G7</f>
        <v>0.43865179437439378</v>
      </c>
      <c r="P8" s="16">
        <v>106</v>
      </c>
      <c r="Q8" s="16">
        <v>72</v>
      </c>
      <c r="R8" s="16">
        <v>61</v>
      </c>
    </row>
    <row r="9" spans="1:18">
      <c r="A9" s="78">
        <v>8</v>
      </c>
      <c r="B9" s="66">
        <v>95</v>
      </c>
      <c r="C9" s="4">
        <v>84</v>
      </c>
      <c r="D9" s="4">
        <v>66</v>
      </c>
      <c r="E9" s="10">
        <v>7936</v>
      </c>
      <c r="F9" s="10">
        <f>E9/Thalami!C8</f>
        <v>0.76197791646663471</v>
      </c>
      <c r="G9" s="16">
        <v>177</v>
      </c>
      <c r="H9" s="16">
        <v>141</v>
      </c>
      <c r="I9" s="16">
        <v>112</v>
      </c>
      <c r="K9" s="4">
        <v>53</v>
      </c>
      <c r="L9" s="4">
        <v>80</v>
      </c>
      <c r="M9" s="4">
        <v>67</v>
      </c>
      <c r="N9" s="10">
        <v>5451</v>
      </c>
      <c r="O9" s="10">
        <f>N9/Thalami!G8</f>
        <v>0.5043486306439674</v>
      </c>
      <c r="P9" s="16">
        <v>166</v>
      </c>
      <c r="Q9" s="16">
        <v>135</v>
      </c>
      <c r="R9" s="16">
        <v>113</v>
      </c>
    </row>
    <row r="10" spans="1:18">
      <c r="A10" s="78">
        <v>9</v>
      </c>
      <c r="B10" s="66">
        <v>91</v>
      </c>
      <c r="C10" s="4">
        <v>85</v>
      </c>
      <c r="D10" s="4">
        <v>65</v>
      </c>
      <c r="E10" s="10">
        <v>7905</v>
      </c>
      <c r="F10" s="10">
        <f>E10/Thalami!C9</f>
        <v>0.63601255129133483</v>
      </c>
      <c r="G10" s="16">
        <v>175</v>
      </c>
      <c r="H10" s="16">
        <v>146</v>
      </c>
      <c r="I10" s="16">
        <v>113</v>
      </c>
      <c r="K10" s="4">
        <v>55</v>
      </c>
      <c r="L10" s="4">
        <v>82</v>
      </c>
      <c r="M10" s="4">
        <v>72</v>
      </c>
      <c r="N10" s="10">
        <v>7002</v>
      </c>
      <c r="O10" s="10">
        <f>N10/Thalami!G9</f>
        <v>0.60315272633301753</v>
      </c>
      <c r="P10" s="16">
        <v>214</v>
      </c>
      <c r="Q10" s="16">
        <v>171</v>
      </c>
      <c r="R10" s="16">
        <v>123</v>
      </c>
    </row>
    <row r="11" spans="1:18">
      <c r="A11" s="78">
        <v>10</v>
      </c>
      <c r="B11" s="66">
        <v>92</v>
      </c>
      <c r="C11" s="4">
        <v>87</v>
      </c>
      <c r="D11" s="4">
        <v>78</v>
      </c>
      <c r="E11" s="10">
        <v>5179</v>
      </c>
      <c r="F11" s="10">
        <f>E11/Thalami!C10</f>
        <v>0.60658233778402437</v>
      </c>
      <c r="G11" s="16">
        <v>134</v>
      </c>
      <c r="H11" s="16">
        <v>108</v>
      </c>
      <c r="I11" s="16">
        <v>85</v>
      </c>
      <c r="K11" s="4">
        <v>55</v>
      </c>
      <c r="L11" s="4">
        <v>84</v>
      </c>
      <c r="M11" s="4">
        <v>72</v>
      </c>
      <c r="N11" s="10">
        <v>4656</v>
      </c>
      <c r="O11" s="10">
        <f>N11/Thalami!G10</f>
        <v>0.50444203683640298</v>
      </c>
      <c r="P11" s="16">
        <v>99</v>
      </c>
      <c r="Q11" s="16">
        <v>80</v>
      </c>
      <c r="R11" s="16">
        <v>67</v>
      </c>
    </row>
    <row r="12" spans="1:18">
      <c r="A12" s="78">
        <v>11</v>
      </c>
      <c r="B12" s="66">
        <v>97</v>
      </c>
      <c r="C12" s="4">
        <v>86</v>
      </c>
      <c r="D12" s="4">
        <v>76</v>
      </c>
      <c r="E12" s="10">
        <v>5817</v>
      </c>
      <c r="F12" s="10">
        <f>E12/Thalami!C11</f>
        <v>0.71051667277390984</v>
      </c>
      <c r="G12" s="16">
        <v>145</v>
      </c>
      <c r="H12" s="16">
        <v>102</v>
      </c>
      <c r="I12" s="16">
        <v>69</v>
      </c>
      <c r="K12" s="4">
        <v>55</v>
      </c>
      <c r="L12" s="4">
        <v>85</v>
      </c>
      <c r="M12" s="4">
        <v>72</v>
      </c>
      <c r="N12" s="10">
        <v>4894</v>
      </c>
      <c r="O12" s="10">
        <f>N12/Thalami!G11</f>
        <v>0.55613636363636365</v>
      </c>
      <c r="P12" s="16">
        <v>122</v>
      </c>
      <c r="Q12" s="16">
        <v>94</v>
      </c>
      <c r="R12" s="16">
        <v>70</v>
      </c>
    </row>
    <row r="13" spans="1:18">
      <c r="A13" s="78">
        <v>12</v>
      </c>
      <c r="B13" s="66">
        <v>97</v>
      </c>
      <c r="C13" s="4">
        <v>89</v>
      </c>
      <c r="D13" s="4">
        <v>77</v>
      </c>
      <c r="E13" s="10">
        <v>6991</v>
      </c>
      <c r="F13" s="10">
        <f>E13/Thalami!C12</f>
        <v>0.64972118959107805</v>
      </c>
      <c r="G13" s="16">
        <v>182</v>
      </c>
      <c r="H13" s="13">
        <v>136</v>
      </c>
      <c r="I13" s="13">
        <v>100</v>
      </c>
      <c r="K13" s="4">
        <v>57</v>
      </c>
      <c r="L13" s="4">
        <v>80</v>
      </c>
      <c r="M13" s="4">
        <v>65</v>
      </c>
      <c r="N13" s="10">
        <v>4509</v>
      </c>
      <c r="O13" s="10">
        <f>N13/Thalami!G12</f>
        <v>0.48698563559779673</v>
      </c>
      <c r="P13" s="16">
        <v>141</v>
      </c>
      <c r="Q13" s="16">
        <v>111</v>
      </c>
      <c r="R13" s="16">
        <v>83</v>
      </c>
    </row>
    <row r="14" spans="1:18">
      <c r="A14" s="78">
        <v>13</v>
      </c>
      <c r="B14" s="66">
        <v>99</v>
      </c>
      <c r="C14" s="4">
        <v>85</v>
      </c>
      <c r="D14" s="4">
        <v>74</v>
      </c>
      <c r="E14" s="13">
        <v>5999</v>
      </c>
      <c r="F14" s="10">
        <f>E14/Thalami!C13</f>
        <v>0.61164355628058731</v>
      </c>
      <c r="G14" s="13">
        <v>139</v>
      </c>
      <c r="H14" s="13">
        <v>111</v>
      </c>
      <c r="I14" s="13">
        <v>84</v>
      </c>
      <c r="K14" s="4">
        <v>56</v>
      </c>
      <c r="L14" s="4">
        <v>86</v>
      </c>
      <c r="M14" s="4">
        <v>67</v>
      </c>
      <c r="N14" s="13">
        <v>5970</v>
      </c>
      <c r="O14" s="10">
        <f>N14/Thalami!G13</f>
        <v>0.63021218199092155</v>
      </c>
      <c r="P14" s="13">
        <v>91</v>
      </c>
      <c r="Q14" s="13">
        <v>64</v>
      </c>
      <c r="R14" s="13">
        <v>54</v>
      </c>
    </row>
    <row r="15" spans="1:18">
      <c r="A15" s="78">
        <v>14</v>
      </c>
      <c r="B15" s="66">
        <v>96</v>
      </c>
      <c r="C15" s="4">
        <v>87</v>
      </c>
      <c r="D15" s="4">
        <v>78</v>
      </c>
      <c r="E15" s="13">
        <v>4406</v>
      </c>
      <c r="F15" s="10">
        <f>E15/Thalami!C14</f>
        <v>0.57791185729275973</v>
      </c>
      <c r="G15" s="13">
        <v>152</v>
      </c>
      <c r="H15" s="16">
        <v>124</v>
      </c>
      <c r="I15" s="16">
        <v>90</v>
      </c>
      <c r="K15" s="4">
        <v>56</v>
      </c>
      <c r="L15" s="4">
        <v>85</v>
      </c>
      <c r="M15" s="4">
        <v>68</v>
      </c>
      <c r="N15" s="10">
        <v>4564</v>
      </c>
      <c r="O15" s="10">
        <f>N15/Thalami!G14</f>
        <v>0.61311123052122518</v>
      </c>
      <c r="P15" s="16">
        <v>112</v>
      </c>
      <c r="Q15" s="13">
        <v>96</v>
      </c>
      <c r="R15" s="13">
        <v>76</v>
      </c>
    </row>
    <row r="16" spans="1:18">
      <c r="A16" s="78">
        <v>15</v>
      </c>
      <c r="B16" s="66">
        <v>96</v>
      </c>
      <c r="C16" s="4">
        <v>89</v>
      </c>
      <c r="D16" s="4">
        <v>80</v>
      </c>
      <c r="E16" s="10">
        <v>6777</v>
      </c>
      <c r="F16" s="10">
        <f>E16/Thalami!C15</f>
        <v>0.68076343545956808</v>
      </c>
      <c r="G16" s="16">
        <v>148</v>
      </c>
      <c r="H16" s="16">
        <v>120</v>
      </c>
      <c r="I16" s="16">
        <v>96</v>
      </c>
      <c r="K16" s="4">
        <v>56</v>
      </c>
      <c r="L16" s="4">
        <v>83</v>
      </c>
      <c r="M16" s="4">
        <v>66</v>
      </c>
      <c r="N16" s="10">
        <v>4174</v>
      </c>
      <c r="O16" s="10">
        <f>N16/Thalami!G15</f>
        <v>0.43321224701608718</v>
      </c>
      <c r="P16" s="16">
        <v>146</v>
      </c>
      <c r="Q16" s="16">
        <v>96</v>
      </c>
      <c r="R16" s="16">
        <v>74</v>
      </c>
    </row>
    <row r="17" spans="1:18">
      <c r="A17" s="78">
        <v>16</v>
      </c>
      <c r="B17" s="66">
        <v>96</v>
      </c>
      <c r="C17" s="4">
        <v>86</v>
      </c>
      <c r="D17" s="4">
        <v>72</v>
      </c>
      <c r="E17" s="10">
        <v>6797</v>
      </c>
      <c r="F17" s="10">
        <f>E17/Thalami!C16</f>
        <v>0.67243767313019387</v>
      </c>
      <c r="G17" s="16">
        <v>177</v>
      </c>
      <c r="H17" s="16">
        <v>125</v>
      </c>
      <c r="I17" s="16">
        <v>83</v>
      </c>
      <c r="K17" s="4">
        <v>58</v>
      </c>
      <c r="L17" s="4">
        <v>84</v>
      </c>
      <c r="M17" s="4">
        <v>71</v>
      </c>
      <c r="N17" s="10">
        <v>4612</v>
      </c>
      <c r="O17" s="10">
        <f>N17/Thalami!G16</f>
        <v>0.49241938928037582</v>
      </c>
      <c r="P17" s="16">
        <v>111</v>
      </c>
      <c r="Q17" s="16">
        <v>94</v>
      </c>
      <c r="R17" s="16">
        <v>77</v>
      </c>
    </row>
    <row r="18" spans="1:18">
      <c r="A18" s="78">
        <v>17</v>
      </c>
      <c r="B18" s="66">
        <v>92</v>
      </c>
      <c r="C18" s="4">
        <v>87</v>
      </c>
      <c r="D18" s="4">
        <v>66</v>
      </c>
      <c r="E18" s="10">
        <v>5252</v>
      </c>
      <c r="F18" s="10">
        <f>E18/Thalami!C17</f>
        <v>0.59077615298087738</v>
      </c>
      <c r="G18" s="16">
        <v>114</v>
      </c>
      <c r="H18" s="16">
        <v>94</v>
      </c>
      <c r="I18" s="16">
        <v>77</v>
      </c>
      <c r="K18" s="4">
        <v>55</v>
      </c>
      <c r="L18" s="4">
        <v>84</v>
      </c>
      <c r="M18" s="4">
        <v>66</v>
      </c>
      <c r="N18" s="10">
        <v>4150</v>
      </c>
      <c r="O18" s="10">
        <f>N18/Thalami!G17</f>
        <v>0.4939888108558505</v>
      </c>
      <c r="P18" s="16">
        <v>128</v>
      </c>
      <c r="Q18" s="16">
        <v>103</v>
      </c>
      <c r="R18" s="16">
        <v>85</v>
      </c>
    </row>
    <row r="19" spans="1:18">
      <c r="A19" s="78">
        <v>18</v>
      </c>
      <c r="B19" s="66">
        <v>94</v>
      </c>
      <c r="C19" s="4">
        <v>88</v>
      </c>
      <c r="D19" s="4">
        <v>70</v>
      </c>
      <c r="E19" s="16">
        <v>6636</v>
      </c>
      <c r="F19" s="10">
        <f>E19/Thalami!C18</f>
        <v>0.64470999708539789</v>
      </c>
      <c r="G19" s="16">
        <v>182</v>
      </c>
      <c r="H19" s="16">
        <v>145</v>
      </c>
      <c r="I19" s="16">
        <v>102</v>
      </c>
      <c r="K19" s="4">
        <v>57</v>
      </c>
      <c r="L19" s="4">
        <v>84</v>
      </c>
      <c r="M19" s="4">
        <v>64</v>
      </c>
      <c r="N19" s="16">
        <v>4176</v>
      </c>
      <c r="O19" s="10">
        <f>N19/Thalami!G18</f>
        <v>0.41183431952662725</v>
      </c>
      <c r="P19" s="16">
        <v>102</v>
      </c>
      <c r="Q19" s="16">
        <v>76</v>
      </c>
      <c r="R19" s="16">
        <v>63</v>
      </c>
    </row>
    <row r="20" spans="1:18">
      <c r="A20" s="78">
        <v>19</v>
      </c>
      <c r="B20" s="66">
        <v>93</v>
      </c>
      <c r="C20" s="52">
        <v>86</v>
      </c>
      <c r="D20" s="52">
        <v>65</v>
      </c>
      <c r="E20" s="10">
        <v>6760</v>
      </c>
      <c r="F20" s="10">
        <f>E20/Thalami!C19</f>
        <v>0.68979591836734699</v>
      </c>
      <c r="G20" s="16">
        <v>166</v>
      </c>
      <c r="H20" s="16">
        <v>130</v>
      </c>
      <c r="I20" s="16">
        <v>110</v>
      </c>
      <c r="K20" s="16">
        <v>56</v>
      </c>
      <c r="L20" s="16">
        <v>86</v>
      </c>
      <c r="M20" s="16">
        <v>64</v>
      </c>
      <c r="N20" s="10">
        <v>5558</v>
      </c>
      <c r="O20" s="10">
        <f>N20/Thalami!G19</f>
        <v>0.5922216302610549</v>
      </c>
      <c r="P20" s="16">
        <v>149</v>
      </c>
      <c r="Q20" s="16">
        <v>109</v>
      </c>
      <c r="R20" s="16">
        <v>74</v>
      </c>
    </row>
    <row r="21" spans="1:18">
      <c r="A21" s="78">
        <v>20</v>
      </c>
      <c r="B21" s="66">
        <v>91</v>
      </c>
      <c r="C21" s="52">
        <v>86</v>
      </c>
      <c r="D21" s="52">
        <v>70</v>
      </c>
      <c r="E21" s="16">
        <v>6540</v>
      </c>
      <c r="F21" s="10">
        <f>E21/Thalami!C20</f>
        <v>0.63829787234042556</v>
      </c>
      <c r="G21" s="16">
        <v>157</v>
      </c>
      <c r="H21" s="16">
        <v>122</v>
      </c>
      <c r="I21" s="16">
        <v>92</v>
      </c>
      <c r="K21" s="16">
        <v>56</v>
      </c>
      <c r="L21" s="16">
        <v>84</v>
      </c>
      <c r="M21" s="16">
        <v>65</v>
      </c>
      <c r="N21" s="16">
        <v>5484</v>
      </c>
      <c r="O21" s="10">
        <f>N21/Thalami!G20</f>
        <v>0.53570381947836276</v>
      </c>
      <c r="P21" s="16">
        <v>188</v>
      </c>
      <c r="Q21" s="16">
        <v>139</v>
      </c>
      <c r="R21" s="16">
        <v>104</v>
      </c>
    </row>
    <row r="22" spans="1:18">
      <c r="A22" s="78">
        <v>21</v>
      </c>
      <c r="B22" s="66">
        <v>93</v>
      </c>
      <c r="C22" s="52">
        <v>86</v>
      </c>
      <c r="D22" s="52">
        <v>76</v>
      </c>
      <c r="E22" s="16">
        <v>4988</v>
      </c>
      <c r="F22" s="10">
        <f>E22/Thalami!C21</f>
        <v>0.61709761227267101</v>
      </c>
      <c r="G22" s="16">
        <v>141</v>
      </c>
      <c r="H22" s="16">
        <v>95</v>
      </c>
      <c r="I22" s="16">
        <v>75</v>
      </c>
      <c r="K22" s="16">
        <v>56</v>
      </c>
      <c r="L22" s="16">
        <v>82</v>
      </c>
      <c r="M22" s="16">
        <v>64</v>
      </c>
      <c r="N22" s="16">
        <v>4248</v>
      </c>
      <c r="O22" s="10">
        <f>N22/Thalami!G21</f>
        <v>0.53413806110901552</v>
      </c>
      <c r="P22" s="16">
        <v>131</v>
      </c>
      <c r="Q22" s="16">
        <v>96</v>
      </c>
      <c r="R22" s="16">
        <v>76</v>
      </c>
    </row>
    <row r="23" spans="1:18">
      <c r="A23" s="78">
        <v>22</v>
      </c>
      <c r="B23" s="66">
        <v>94</v>
      </c>
      <c r="C23" s="52">
        <v>87</v>
      </c>
      <c r="D23" s="52">
        <v>79</v>
      </c>
      <c r="E23" s="16">
        <v>4634</v>
      </c>
      <c r="F23" s="10">
        <f>E23/Thalami!C22</f>
        <v>0.53783658310120708</v>
      </c>
      <c r="G23" s="16">
        <v>143</v>
      </c>
      <c r="H23" s="16">
        <v>105</v>
      </c>
      <c r="I23" s="16">
        <v>66</v>
      </c>
      <c r="K23" s="16">
        <v>55</v>
      </c>
      <c r="L23" s="16">
        <v>87</v>
      </c>
      <c r="M23" s="16">
        <v>79</v>
      </c>
      <c r="N23" s="16">
        <v>4591</v>
      </c>
      <c r="O23" s="10">
        <f>N23/Thalami!G22</f>
        <v>0.54622248661511008</v>
      </c>
      <c r="P23" s="16">
        <v>114</v>
      </c>
      <c r="Q23" s="16">
        <v>89</v>
      </c>
      <c r="R23" s="16">
        <v>75</v>
      </c>
    </row>
    <row r="24" spans="1:18">
      <c r="A24" s="98" t="s">
        <v>13</v>
      </c>
      <c r="B24" s="96">
        <f>AVERAGE(B4:B23)</f>
        <v>94.7</v>
      </c>
      <c r="C24" s="65">
        <f t="shared" ref="C24:D24" si="0">AVERAGE(C4:C23)</f>
        <v>86.3</v>
      </c>
      <c r="D24" s="65">
        <f t="shared" si="0"/>
        <v>73</v>
      </c>
      <c r="E24" s="1">
        <f>AVERAGE(E4:E23)</f>
        <v>6056.6</v>
      </c>
      <c r="F24" s="185">
        <f>AVERAGE(F4:F23)</f>
        <v>0.64202629175850734</v>
      </c>
      <c r="G24" s="1">
        <f t="shared" ref="G24:I24" si="1">AVERAGE(G4:G23)</f>
        <v>150.19999999999999</v>
      </c>
      <c r="H24" s="65">
        <f t="shared" si="1"/>
        <v>115.6</v>
      </c>
      <c r="I24" s="67">
        <f t="shared" si="1"/>
        <v>87.15</v>
      </c>
      <c r="J24" s="85"/>
      <c r="K24" s="96">
        <f>AVERAGE(K4:K23)</f>
        <v>55.8</v>
      </c>
      <c r="L24" s="65">
        <f t="shared" ref="L24" si="2">AVERAGE(L4:L23)</f>
        <v>83.8</v>
      </c>
      <c r="M24" s="65">
        <f t="shared" ref="M24" si="3">AVERAGE(M4:M23)</f>
        <v>67.55</v>
      </c>
      <c r="N24" s="1">
        <f>AVERAGE(N4:N23)</f>
        <v>4801.3500000000004</v>
      </c>
      <c r="O24" s="185">
        <f>AVERAGE(O4:O23)</f>
        <v>0.5278535132627129</v>
      </c>
      <c r="P24" s="1">
        <f t="shared" ref="P24:R24" si="4">AVERAGE(P4:P23)</f>
        <v>129.5</v>
      </c>
      <c r="Q24" s="65">
        <f t="shared" si="4"/>
        <v>99.85</v>
      </c>
      <c r="R24" s="67">
        <f t="shared" si="4"/>
        <v>77.75</v>
      </c>
    </row>
    <row r="25" spans="1:18">
      <c r="A25" s="99" t="s">
        <v>14</v>
      </c>
      <c r="B25" s="97">
        <f>_xlfn.STDEV.S(B4:B23)</f>
        <v>2.4730122267559076</v>
      </c>
      <c r="C25" s="56">
        <f t="shared" ref="C25:D25" si="5">_xlfn.STDEV.S(C4:C23)</f>
        <v>1.3803127029389886</v>
      </c>
      <c r="D25" s="56">
        <f t="shared" si="5"/>
        <v>4.9630211512110662</v>
      </c>
      <c r="E25" s="44">
        <f>_xlfn.STDEV.S(E4:E23)</f>
        <v>993.73317397208245</v>
      </c>
      <c r="F25" s="186">
        <f>_xlfn.STDEV.S(F4:F23)</f>
        <v>5.0373630895855233E-2</v>
      </c>
      <c r="G25" s="44">
        <f t="shared" ref="G25" si="6">_xlfn.STDEV.S(G4:G23)</f>
        <v>21.097767404957445</v>
      </c>
      <c r="H25" s="44">
        <f t="shared" ref="H25:I25" si="7">_xlfn.STDEV.S(H4:H23)</f>
        <v>17.670671508998936</v>
      </c>
      <c r="I25" s="68">
        <f t="shared" si="7"/>
        <v>14.316993950877855</v>
      </c>
      <c r="J25" s="86"/>
      <c r="K25" s="97">
        <f>_xlfn.STDEV.S(K4:K23)</f>
        <v>1.105012502906165</v>
      </c>
      <c r="L25" s="56">
        <f t="shared" ref="L25:M25" si="8">_xlfn.STDEV.S(L4:L23)</f>
        <v>2.0672890969882065</v>
      </c>
      <c r="M25" s="56">
        <f t="shared" si="8"/>
        <v>3.926629732051595</v>
      </c>
      <c r="N25" s="44">
        <f>_xlfn.STDEV.S(N4:N23)</f>
        <v>793.83322356909821</v>
      </c>
      <c r="O25" s="186">
        <f>_xlfn.STDEV.S(O4:O23)</f>
        <v>6.5569244214750091E-2</v>
      </c>
      <c r="P25" s="44">
        <f t="shared" ref="P25:R25" si="9">_xlfn.STDEV.S(P4:P23)</f>
        <v>33.060550509633082</v>
      </c>
      <c r="Q25" s="44">
        <f t="shared" si="9"/>
        <v>26.190144791706015</v>
      </c>
      <c r="R25" s="68">
        <f t="shared" si="9"/>
        <v>17.537553691255923</v>
      </c>
    </row>
    <row r="26" spans="1:18">
      <c r="A26" s="99" t="s">
        <v>2</v>
      </c>
      <c r="B26" s="9">
        <f>MIN(B4:B23)</f>
        <v>91</v>
      </c>
      <c r="C26" s="4">
        <f t="shared" ref="C26:I26" si="10">MIN(C4:C23)</f>
        <v>84</v>
      </c>
      <c r="D26" s="4">
        <f t="shared" si="10"/>
        <v>65</v>
      </c>
      <c r="E26" s="4">
        <f>MIN(E4:E23)</f>
        <v>4406</v>
      </c>
      <c r="F26" s="4">
        <f>MIN(F4:F23)</f>
        <v>0.53783658310120708</v>
      </c>
      <c r="G26" s="4">
        <f t="shared" ref="G26" si="11">MIN(G4:G23)</f>
        <v>114</v>
      </c>
      <c r="H26" s="4">
        <f t="shared" si="10"/>
        <v>90</v>
      </c>
      <c r="I26" s="14">
        <f t="shared" si="10"/>
        <v>66</v>
      </c>
      <c r="K26" s="9">
        <f>MIN(K4:K23)</f>
        <v>53</v>
      </c>
      <c r="L26" s="4">
        <f t="shared" ref="L26:M26" si="12">MIN(L4:L23)</f>
        <v>80</v>
      </c>
      <c r="M26" s="4">
        <f t="shared" si="12"/>
        <v>63</v>
      </c>
      <c r="N26" s="4">
        <f>MIN(N4:N23)</f>
        <v>3618</v>
      </c>
      <c r="O26" s="4">
        <f>MIN(O4:O23)</f>
        <v>0.41183431952662725</v>
      </c>
      <c r="P26" s="4">
        <f t="shared" ref="P26:R26" si="13">MIN(P4:P23)</f>
        <v>91</v>
      </c>
      <c r="Q26" s="4">
        <f t="shared" si="13"/>
        <v>64</v>
      </c>
      <c r="R26" s="14">
        <f t="shared" si="13"/>
        <v>54</v>
      </c>
    </row>
    <row r="27" spans="1:18">
      <c r="A27" s="100" t="s">
        <v>3</v>
      </c>
      <c r="B27" s="90">
        <f>MAX(B4:B23)</f>
        <v>99</v>
      </c>
      <c r="C27" s="91">
        <f t="shared" ref="C27:I27" si="14">MAX(C4:C23)</f>
        <v>89</v>
      </c>
      <c r="D27" s="91">
        <f t="shared" si="14"/>
        <v>80</v>
      </c>
      <c r="E27" s="91">
        <f>MAX(E4:E23)</f>
        <v>7936</v>
      </c>
      <c r="F27" s="91">
        <f>MAX(F4:F23)</f>
        <v>0.76197791646663471</v>
      </c>
      <c r="G27" s="91">
        <f t="shared" ref="G27" si="15">MAX(G4:G23)</f>
        <v>182</v>
      </c>
      <c r="H27" s="91">
        <f t="shared" si="14"/>
        <v>146</v>
      </c>
      <c r="I27" s="92">
        <f t="shared" si="14"/>
        <v>113</v>
      </c>
      <c r="J27" s="89"/>
      <c r="K27" s="90">
        <f>MAX(K4:K23)</f>
        <v>58</v>
      </c>
      <c r="L27" s="91">
        <f t="shared" ref="L27:M27" si="16">MAX(L4:L23)</f>
        <v>87</v>
      </c>
      <c r="M27" s="91">
        <f t="shared" si="16"/>
        <v>79</v>
      </c>
      <c r="N27" s="91">
        <f>MAX(N4:N23)</f>
        <v>7002</v>
      </c>
      <c r="O27" s="91">
        <f>MAX(O4:O23)</f>
        <v>0.63021218199092155</v>
      </c>
      <c r="P27" s="91">
        <f t="shared" ref="P27:R27" si="17">MAX(P4:P23)</f>
        <v>214</v>
      </c>
      <c r="Q27" s="91">
        <f t="shared" si="17"/>
        <v>171</v>
      </c>
      <c r="R27" s="92">
        <f t="shared" si="17"/>
        <v>123</v>
      </c>
    </row>
    <row r="28" spans="1:18" s="50" customFormat="1">
      <c r="B28" s="53"/>
      <c r="C28" s="53"/>
      <c r="D28" s="53"/>
      <c r="E28" s="53"/>
      <c r="F28" s="53"/>
      <c r="G28" s="53"/>
      <c r="H28" s="53"/>
      <c r="I28" s="53"/>
      <c r="J28" s="87"/>
      <c r="N28" s="53"/>
      <c r="O28" s="53"/>
    </row>
    <row r="29" spans="1:18" s="50" customFormat="1">
      <c r="J29" s="88"/>
    </row>
    <row r="30" spans="1:18" s="50" customFormat="1">
      <c r="J30" s="88"/>
    </row>
    <row r="31" spans="1:18" s="50" customFormat="1">
      <c r="J31" s="88"/>
    </row>
    <row r="32" spans="1:18" s="50" customFormat="1">
      <c r="C32" s="50" t="s">
        <v>12</v>
      </c>
      <c r="J32" s="88"/>
    </row>
    <row r="33" spans="10:10" s="50" customFormat="1">
      <c r="J33" s="88"/>
    </row>
    <row r="34" spans="10:10" s="50" customFormat="1">
      <c r="J34" s="88"/>
    </row>
    <row r="35" spans="10:10" s="50" customFormat="1">
      <c r="J35" s="88"/>
    </row>
    <row r="36" spans="10:10" s="50" customFormat="1">
      <c r="J36" s="88"/>
    </row>
    <row r="37" spans="10:10" s="50" customFormat="1">
      <c r="J37" s="84"/>
    </row>
    <row r="38" spans="10:10" s="50" customFormat="1">
      <c r="J38" s="84"/>
    </row>
    <row r="39" spans="10:10" s="50" customFormat="1">
      <c r="J39" s="84"/>
    </row>
    <row r="40" spans="10:10" s="50" customFormat="1">
      <c r="J40" s="84"/>
    </row>
    <row r="41" spans="10:10" s="50" customFormat="1">
      <c r="J41" s="84"/>
    </row>
    <row r="42" spans="10:10" s="50" customFormat="1">
      <c r="J42" s="84"/>
    </row>
    <row r="43" spans="10:10" s="50" customFormat="1">
      <c r="J43" s="84"/>
    </row>
    <row r="44" spans="10:10" s="50" customFormat="1">
      <c r="J44" s="84"/>
    </row>
    <row r="45" spans="10:10" s="50" customFormat="1">
      <c r="J45" s="84"/>
    </row>
  </sheetData>
  <mergeCells count="14">
    <mergeCell ref="B1:I1"/>
    <mergeCell ref="K1:R1"/>
    <mergeCell ref="B2:D2"/>
    <mergeCell ref="E2:E3"/>
    <mergeCell ref="F2:F3"/>
    <mergeCell ref="G2:G3"/>
    <mergeCell ref="H2:H3"/>
    <mergeCell ref="I2:I3"/>
    <mergeCell ref="K2:M2"/>
    <mergeCell ref="N2:N3"/>
    <mergeCell ref="O2:O3"/>
    <mergeCell ref="P2:P3"/>
    <mergeCell ref="Q2:Q3"/>
    <mergeCell ref="R2:R3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7"/>
  <sheetViews>
    <sheetView tabSelected="1" topLeftCell="A23" zoomScale="90" zoomScaleNormal="90" workbookViewId="0">
      <selection activeCell="O52" sqref="O52"/>
    </sheetView>
  </sheetViews>
  <sheetFormatPr baseColWidth="10" defaultColWidth="11" defaultRowHeight="13.8"/>
  <cols>
    <col min="1" max="1" width="3.19921875" style="200" customWidth="1"/>
    <col min="2" max="2" width="10.19921875" style="7" customWidth="1"/>
    <col min="3" max="3" width="20.09765625" style="7" bestFit="1" customWidth="1"/>
    <col min="4" max="23" width="5.59765625" style="7" customWidth="1"/>
    <col min="24" max="25" width="11" style="7"/>
    <col min="26" max="64" width="11" style="202"/>
    <col min="65" max="16384" width="11" style="7"/>
  </cols>
  <sheetData>
    <row r="1" spans="1:64" s="195" customFormat="1" ht="14.4" thickBot="1">
      <c r="A1" s="200"/>
      <c r="B1" s="198"/>
      <c r="C1" s="199" t="s">
        <v>46</v>
      </c>
      <c r="D1" s="199">
        <v>1</v>
      </c>
      <c r="E1" s="199">
        <v>2</v>
      </c>
      <c r="F1" s="199">
        <v>3</v>
      </c>
      <c r="G1" s="199">
        <v>5</v>
      </c>
      <c r="H1" s="199">
        <v>6</v>
      </c>
      <c r="I1" s="199">
        <v>8</v>
      </c>
      <c r="J1" s="199">
        <v>9</v>
      </c>
      <c r="K1" s="199">
        <v>10</v>
      </c>
      <c r="L1" s="199">
        <v>11</v>
      </c>
      <c r="M1" s="199">
        <v>12</v>
      </c>
      <c r="N1" s="199">
        <v>13</v>
      </c>
      <c r="O1" s="199">
        <v>14</v>
      </c>
      <c r="P1" s="199">
        <v>15</v>
      </c>
      <c r="Q1" s="199">
        <v>16</v>
      </c>
      <c r="R1" s="199">
        <v>17</v>
      </c>
      <c r="S1" s="199">
        <v>18</v>
      </c>
      <c r="T1" s="199">
        <v>19</v>
      </c>
      <c r="U1" s="199">
        <v>20</v>
      </c>
      <c r="V1" s="199">
        <v>21</v>
      </c>
      <c r="W1" s="199">
        <v>22</v>
      </c>
      <c r="X1" s="195" t="s">
        <v>13</v>
      </c>
      <c r="Y1" s="195" t="s">
        <v>14</v>
      </c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</row>
    <row r="2" spans="1:64" s="134" customFormat="1" ht="22.8">
      <c r="A2" s="201" t="s">
        <v>49</v>
      </c>
      <c r="B2" s="147" t="s">
        <v>5</v>
      </c>
      <c r="C2" s="196" t="s">
        <v>50</v>
      </c>
      <c r="D2" s="187">
        <v>23.755150819524999</v>
      </c>
      <c r="E2" s="187">
        <v>8.2938726327336099</v>
      </c>
      <c r="F2" s="187">
        <v>25.336108970104</v>
      </c>
      <c r="G2" s="187">
        <v>10.5124594320068</v>
      </c>
      <c r="H2" s="187">
        <v>30.291505242011699</v>
      </c>
      <c r="I2" s="187">
        <v>20.976269061585199</v>
      </c>
      <c r="J2" s="187">
        <v>12.1881893700989</v>
      </c>
      <c r="K2" s="187">
        <v>9.6189482437800198</v>
      </c>
      <c r="L2" s="187">
        <v>24.193930747834301</v>
      </c>
      <c r="M2" s="187">
        <v>18.836333047188202</v>
      </c>
      <c r="N2" s="187">
        <v>19.1762816824263</v>
      </c>
      <c r="O2" s="187">
        <v>20.2783028049605</v>
      </c>
      <c r="P2" s="187">
        <v>10.782811890950899</v>
      </c>
      <c r="Q2" s="187">
        <v>22.323703811110502</v>
      </c>
      <c r="R2" s="187">
        <v>14.312391763493601</v>
      </c>
      <c r="S2" s="187">
        <v>22.059001593361401</v>
      </c>
      <c r="T2" s="187">
        <v>17.294522900497501</v>
      </c>
      <c r="U2" s="187">
        <v>20.130587543105499</v>
      </c>
      <c r="V2" s="206">
        <v>21.996982413579499</v>
      </c>
      <c r="W2" s="188">
        <v>21.184449971368601</v>
      </c>
      <c r="X2" s="189">
        <f>AVERAGE(D2:W2)</f>
        <v>18.677090197086102</v>
      </c>
      <c r="Y2" s="187">
        <f>_xlfn.STDEV.S(D2:W2)</f>
        <v>5.936728884732875</v>
      </c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</row>
    <row r="3" spans="1:64" s="205" customFormat="1" ht="22.8">
      <c r="A3" s="201"/>
      <c r="B3" s="146"/>
      <c r="C3" s="208" t="s">
        <v>47</v>
      </c>
      <c r="D3" s="202">
        <v>8.3239709191889499</v>
      </c>
      <c r="E3" s="202">
        <v>-0.35517090511674598</v>
      </c>
      <c r="F3" s="202">
        <v>9.1181819398275792</v>
      </c>
      <c r="G3" s="202">
        <v>3.1886848301540098</v>
      </c>
      <c r="H3" s="202">
        <v>9.4890137872287692</v>
      </c>
      <c r="I3" s="202">
        <v>9.1368564522459401</v>
      </c>
      <c r="J3" s="202">
        <v>5.7945641418901399E-2</v>
      </c>
      <c r="K3" s="202">
        <v>4.0231814957732599E-3</v>
      </c>
      <c r="L3" s="202">
        <v>11.3329261122375</v>
      </c>
      <c r="M3" s="202">
        <v>3.5215238783717502</v>
      </c>
      <c r="N3" s="202">
        <v>11.2852045763929</v>
      </c>
      <c r="O3" s="202">
        <v>9.8818338892547004</v>
      </c>
      <c r="P3" s="202">
        <v>2.72442371965119</v>
      </c>
      <c r="Q3" s="202">
        <v>10.642807376610699</v>
      </c>
      <c r="R3" s="202">
        <v>1.25377882210373</v>
      </c>
      <c r="S3" s="202">
        <v>8.59460163971419</v>
      </c>
      <c r="T3" s="202">
        <v>4.3631109183486601</v>
      </c>
      <c r="U3" s="202">
        <v>4.4283393898511498</v>
      </c>
      <c r="V3" s="202">
        <v>7.9672030466708499</v>
      </c>
      <c r="W3" s="203">
        <v>7.6421269844156896</v>
      </c>
      <c r="X3" s="204">
        <f t="shared" ref="X3:X9" si="0">AVERAGE(D3:W3)</f>
        <v>6.130069310003309</v>
      </c>
      <c r="Y3" s="202">
        <f t="shared" ref="Y3:Y9" si="1">_xlfn.STDEV.S(D3:W3)</f>
        <v>4.020962535816575</v>
      </c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2"/>
      <c r="AK3" s="202"/>
      <c r="AL3" s="202"/>
      <c r="AM3" s="202"/>
      <c r="AN3" s="202"/>
      <c r="AO3" s="202"/>
      <c r="AP3" s="202"/>
      <c r="AQ3" s="202"/>
      <c r="AR3" s="202"/>
      <c r="AS3" s="202"/>
      <c r="AT3" s="202"/>
      <c r="AU3" s="202"/>
      <c r="AV3" s="202"/>
      <c r="AW3" s="202"/>
      <c r="AX3" s="202"/>
      <c r="AY3" s="202"/>
      <c r="AZ3" s="202"/>
      <c r="BA3" s="202"/>
      <c r="BB3" s="202"/>
      <c r="BC3" s="202"/>
      <c r="BD3" s="202"/>
      <c r="BE3" s="202"/>
      <c r="BF3" s="202"/>
      <c r="BG3" s="202"/>
      <c r="BH3" s="202"/>
      <c r="BI3" s="202"/>
      <c r="BJ3" s="202"/>
      <c r="BK3" s="202"/>
      <c r="BL3" s="202"/>
    </row>
    <row r="4" spans="1:64" s="205" customFormat="1" ht="12" thickBot="1">
      <c r="A4" s="201"/>
      <c r="B4" s="148"/>
      <c r="C4" s="8" t="s">
        <v>48</v>
      </c>
      <c r="D4" s="202">
        <v>10.6201171875</v>
      </c>
      <c r="E4" s="202">
        <v>9.765625</v>
      </c>
      <c r="F4" s="202">
        <v>11.1083984375</v>
      </c>
      <c r="G4" s="202">
        <v>9.6435546875</v>
      </c>
      <c r="H4" s="202">
        <v>10.7421875</v>
      </c>
      <c r="I4" s="202">
        <v>10.8642578125</v>
      </c>
      <c r="J4" s="202">
        <v>10.3759765625</v>
      </c>
      <c r="K4" s="202">
        <v>11.1083984375</v>
      </c>
      <c r="L4" s="202">
        <v>11.1083984375</v>
      </c>
      <c r="M4" s="202">
        <v>9.6435546875</v>
      </c>
      <c r="N4" s="202">
        <v>11.8408203125</v>
      </c>
      <c r="O4" s="202">
        <v>12.0849609375</v>
      </c>
      <c r="P4" s="202">
        <v>10.3759765625</v>
      </c>
      <c r="Q4" s="202">
        <v>9.521484375</v>
      </c>
      <c r="R4" s="202">
        <v>10.3759765625</v>
      </c>
      <c r="S4" s="202">
        <v>10.498046875</v>
      </c>
      <c r="T4" s="202">
        <v>11.474609375</v>
      </c>
      <c r="U4" s="202">
        <v>9.6435546875</v>
      </c>
      <c r="V4" s="202">
        <v>9.521484375</v>
      </c>
      <c r="W4" s="203">
        <v>9.765625</v>
      </c>
      <c r="X4" s="204">
        <f t="shared" si="0"/>
        <v>10.504150390625</v>
      </c>
      <c r="Y4" s="202">
        <f t="shared" si="1"/>
        <v>0.78859888305183712</v>
      </c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2"/>
      <c r="BL4" s="202"/>
    </row>
    <row r="5" spans="1:64" s="134" customFormat="1" ht="22.8">
      <c r="A5" s="201"/>
      <c r="B5" s="147" t="s">
        <v>6</v>
      </c>
      <c r="C5" s="196" t="s">
        <v>50</v>
      </c>
      <c r="D5" s="187">
        <v>14.963577116868899</v>
      </c>
      <c r="E5" s="187">
        <v>2.5922375845790602</v>
      </c>
      <c r="F5" s="187">
        <v>7.1876362078734903</v>
      </c>
      <c r="G5" s="187">
        <v>6.6520490152250202</v>
      </c>
      <c r="H5" s="187">
        <v>5.7417674138921102</v>
      </c>
      <c r="I5" s="187">
        <v>9.2341405140755608</v>
      </c>
      <c r="J5" s="187">
        <v>0.868390087576554</v>
      </c>
      <c r="K5" s="187">
        <v>0.87283084299400804</v>
      </c>
      <c r="L5" s="187">
        <v>8.3718957339904705</v>
      </c>
      <c r="M5" s="187">
        <v>5.5010005679112997</v>
      </c>
      <c r="N5" s="187">
        <v>16.660449616903801</v>
      </c>
      <c r="O5" s="187">
        <v>7.8851644010570903</v>
      </c>
      <c r="P5" s="187">
        <v>0.53795342791412104</v>
      </c>
      <c r="Q5" s="187">
        <v>5.5304631325857301</v>
      </c>
      <c r="R5" s="187">
        <v>-1.3089352429758101</v>
      </c>
      <c r="S5" s="187">
        <v>14.521030590776901</v>
      </c>
      <c r="T5" s="187">
        <v>-1.1267578332035799</v>
      </c>
      <c r="U5" s="187">
        <v>5.96965550980042</v>
      </c>
      <c r="V5" s="187">
        <v>13.2793527172373</v>
      </c>
      <c r="W5" s="188">
        <v>10.2700470279068</v>
      </c>
      <c r="X5" s="189">
        <f t="shared" si="0"/>
        <v>6.7101974216494638</v>
      </c>
      <c r="Y5" s="187">
        <f t="shared" si="1"/>
        <v>5.3706068604031936</v>
      </c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02"/>
      <c r="BE5" s="202"/>
      <c r="BF5" s="202"/>
      <c r="BG5" s="202"/>
      <c r="BH5" s="202"/>
      <c r="BI5" s="202"/>
      <c r="BJ5" s="202"/>
      <c r="BK5" s="202"/>
      <c r="BL5" s="202"/>
    </row>
    <row r="6" spans="1:64" s="205" customFormat="1" ht="23.4" thickBot="1">
      <c r="A6" s="201"/>
      <c r="B6" s="148"/>
      <c r="C6" s="209" t="s">
        <v>47</v>
      </c>
      <c r="D6" s="202">
        <v>2.90813877686361</v>
      </c>
      <c r="E6" s="202">
        <v>-4.2144650007071798</v>
      </c>
      <c r="F6" s="202">
        <v>-0.60643321759120905</v>
      </c>
      <c r="G6" s="202">
        <v>-0.50390777712349699</v>
      </c>
      <c r="H6" s="202">
        <v>-3.2693984401627998</v>
      </c>
      <c r="I6" s="202">
        <v>3.2990474768588101</v>
      </c>
      <c r="J6" s="202">
        <v>-4.1690242953417798</v>
      </c>
      <c r="K6" s="202">
        <v>-5.2708480031058196</v>
      </c>
      <c r="L6" s="202">
        <v>-0.68936660480567002</v>
      </c>
      <c r="M6" s="202">
        <v>-1.9058784826616699</v>
      </c>
      <c r="N6" s="202">
        <v>5.9051960482227601</v>
      </c>
      <c r="O6" s="202">
        <v>1.3632882317541699</v>
      </c>
      <c r="P6" s="202">
        <v>-4.2126092123070196</v>
      </c>
      <c r="Q6" s="202">
        <v>1.0466293463383101</v>
      </c>
      <c r="R6" s="202">
        <v>-6.3950744821947296</v>
      </c>
      <c r="S6" s="202">
        <v>4.3489456483684101</v>
      </c>
      <c r="T6" s="202">
        <v>-6.56564606926199</v>
      </c>
      <c r="U6" s="202">
        <v>-3.0799734665629401</v>
      </c>
      <c r="V6" s="202">
        <v>2.9231055227623801</v>
      </c>
      <c r="W6" s="203">
        <v>2.22911709754684</v>
      </c>
      <c r="X6" s="204">
        <f t="shared" si="0"/>
        <v>-0.84295784515555072</v>
      </c>
      <c r="Y6" s="202">
        <f t="shared" si="1"/>
        <v>3.7343438660694539</v>
      </c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</row>
    <row r="7" spans="1:64" s="134" customFormat="1" ht="22.8">
      <c r="A7" s="201"/>
      <c r="B7" s="147" t="s">
        <v>4</v>
      </c>
      <c r="C7" s="196" t="s">
        <v>50</v>
      </c>
      <c r="D7" s="187">
        <v>17.989488202077801</v>
      </c>
      <c r="E7" s="187">
        <v>11.5920858704679</v>
      </c>
      <c r="F7" s="187">
        <v>23.4789349992603</v>
      </c>
      <c r="G7" s="187">
        <v>12.383753120871701</v>
      </c>
      <c r="H7" s="187">
        <v>29.278901142605999</v>
      </c>
      <c r="I7" s="187">
        <v>16.818721371637</v>
      </c>
      <c r="J7" s="187">
        <v>14.6677931461446</v>
      </c>
      <c r="K7" s="187">
        <v>13.915980931501799</v>
      </c>
      <c r="L7" s="187">
        <v>20.7005412687096</v>
      </c>
      <c r="M7" s="187">
        <v>17.385929778941801</v>
      </c>
      <c r="N7" s="187">
        <v>10.6699466337777</v>
      </c>
      <c r="O7" s="187">
        <v>17.4996116876816</v>
      </c>
      <c r="P7" s="187">
        <v>13.046924072646</v>
      </c>
      <c r="Q7" s="187">
        <v>20.5670633623775</v>
      </c>
      <c r="R7" s="187">
        <v>20.7087901708808</v>
      </c>
      <c r="S7" s="187">
        <v>12.823687433467899</v>
      </c>
      <c r="T7" s="187">
        <v>22.4155468534858</v>
      </c>
      <c r="U7" s="187">
        <v>20.256562066725799</v>
      </c>
      <c r="V7" s="188">
        <v>19.323472938700402</v>
      </c>
      <c r="W7" s="187">
        <v>14.6401718036375</v>
      </c>
      <c r="X7" s="189">
        <f t="shared" si="0"/>
        <v>17.508195342779974</v>
      </c>
      <c r="Y7" s="187">
        <f t="shared" si="1"/>
        <v>4.6944009195820762</v>
      </c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2"/>
      <c r="BF7" s="202"/>
      <c r="BG7" s="202"/>
      <c r="BH7" s="202"/>
      <c r="BI7" s="202"/>
      <c r="BJ7" s="202"/>
      <c r="BK7" s="202"/>
      <c r="BL7" s="202"/>
    </row>
    <row r="8" spans="1:64" s="205" customFormat="1" ht="22.8">
      <c r="A8" s="201"/>
      <c r="B8" s="146"/>
      <c r="C8" s="208" t="s">
        <v>47</v>
      </c>
      <c r="D8" s="202">
        <v>5.4158321423253399</v>
      </c>
      <c r="E8" s="202">
        <v>3.8592940955904398</v>
      </c>
      <c r="F8" s="202">
        <v>9.7246151574187891</v>
      </c>
      <c r="G8" s="202">
        <v>3.6925926072775099</v>
      </c>
      <c r="H8" s="202">
        <v>12.758412227391601</v>
      </c>
      <c r="I8" s="202">
        <v>5.8378089753871301</v>
      </c>
      <c r="J8" s="202">
        <v>4.2269699367606801</v>
      </c>
      <c r="K8" s="202">
        <v>5.2748711846015901</v>
      </c>
      <c r="L8" s="202">
        <v>12.0222927170432</v>
      </c>
      <c r="M8" s="202">
        <v>5.4274023610334199</v>
      </c>
      <c r="N8" s="202">
        <v>5.3800085281701699</v>
      </c>
      <c r="O8" s="202">
        <v>8.5185456575005301</v>
      </c>
      <c r="P8" s="202">
        <v>6.9370329319582096</v>
      </c>
      <c r="Q8" s="202">
        <v>9.5961780302724407</v>
      </c>
      <c r="R8" s="202">
        <v>7.6488533042984601</v>
      </c>
      <c r="S8" s="202">
        <v>4.2456559913457799</v>
      </c>
      <c r="T8" s="202">
        <v>10.928756987610599</v>
      </c>
      <c r="U8" s="202">
        <v>7.50831285641409</v>
      </c>
      <c r="V8" s="203">
        <v>5.0440975239084596</v>
      </c>
      <c r="W8" s="202">
        <v>5.4130098868688501</v>
      </c>
      <c r="X8" s="204">
        <f t="shared" si="0"/>
        <v>6.9730271551588627</v>
      </c>
      <c r="Y8" s="202">
        <f t="shared" si="1"/>
        <v>2.7655139397638946</v>
      </c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  <c r="AT8" s="202"/>
      <c r="AU8" s="202"/>
      <c r="AV8" s="202"/>
      <c r="AW8" s="202"/>
      <c r="AX8" s="202"/>
      <c r="AY8" s="202"/>
      <c r="AZ8" s="202"/>
      <c r="BA8" s="202"/>
      <c r="BB8" s="202"/>
      <c r="BC8" s="202"/>
      <c r="BD8" s="202"/>
      <c r="BE8" s="202"/>
      <c r="BF8" s="202"/>
      <c r="BG8" s="202"/>
      <c r="BH8" s="202"/>
      <c r="BI8" s="202"/>
      <c r="BJ8" s="202"/>
      <c r="BK8" s="202"/>
      <c r="BL8" s="202"/>
    </row>
    <row r="9" spans="1:64" s="135" customFormat="1" ht="12" thickBot="1">
      <c r="A9" s="201"/>
      <c r="B9" s="148"/>
      <c r="C9" s="197" t="s">
        <v>51</v>
      </c>
      <c r="D9" s="190">
        <v>16.5455788394815</v>
      </c>
      <c r="E9" s="190">
        <v>9.8319265884424798</v>
      </c>
      <c r="F9" s="190">
        <v>22.5933558351309</v>
      </c>
      <c r="G9" s="190">
        <v>12.383753120871701</v>
      </c>
      <c r="H9" s="190">
        <v>27.372590100884199</v>
      </c>
      <c r="I9" s="190">
        <v>15.4343790726326</v>
      </c>
      <c r="J9" s="190">
        <v>14.5062489966479</v>
      </c>
      <c r="K9" s="190">
        <v>12.4164750283069</v>
      </c>
      <c r="L9" s="190">
        <v>20.7005412687096</v>
      </c>
      <c r="M9" s="190">
        <v>15.7230930152613</v>
      </c>
      <c r="N9" s="190">
        <v>8.9697659910337606</v>
      </c>
      <c r="O9" s="190">
        <v>15.604440137406501</v>
      </c>
      <c r="P9" s="190">
        <v>11.944327463661701</v>
      </c>
      <c r="Q9" s="190">
        <v>19.947277259352202</v>
      </c>
      <c r="R9" s="190">
        <v>18.767876709605002</v>
      </c>
      <c r="S9" s="190">
        <v>12.636536237385799</v>
      </c>
      <c r="T9" s="190">
        <v>22.4155468534858</v>
      </c>
      <c r="U9" s="190">
        <v>19.948791855554799</v>
      </c>
      <c r="V9" s="191">
        <v>18.405079456368401</v>
      </c>
      <c r="W9" s="190">
        <v>12.319849760342199</v>
      </c>
      <c r="X9" s="192">
        <f t="shared" si="0"/>
        <v>16.423371679528262</v>
      </c>
      <c r="Y9" s="190">
        <f t="shared" si="1"/>
        <v>4.7841416508523116</v>
      </c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  <c r="BI9" s="202"/>
      <c r="BJ9" s="202"/>
      <c r="BK9" s="202"/>
      <c r="BL9" s="202"/>
    </row>
    <row r="10" spans="1:64" s="194" customFormat="1" ht="14.4" thickBot="1">
      <c r="A10" s="207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  <c r="BI10" s="202"/>
      <c r="BJ10" s="202"/>
      <c r="BK10" s="202"/>
      <c r="BL10" s="202"/>
    </row>
    <row r="11" spans="1:64" s="134" customFormat="1" ht="27" customHeight="1">
      <c r="A11" s="201" t="s">
        <v>16</v>
      </c>
      <c r="B11" s="147" t="s">
        <v>5</v>
      </c>
      <c r="C11" s="196" t="s">
        <v>50</v>
      </c>
      <c r="D11" s="187">
        <v>22.0080126567712</v>
      </c>
      <c r="E11" s="187">
        <v>6.0169310863366796</v>
      </c>
      <c r="F11" s="187">
        <v>18.3437083966543</v>
      </c>
      <c r="G11" s="187">
        <v>10.5124594320068</v>
      </c>
      <c r="H11" s="187">
        <v>26.194587991214998</v>
      </c>
      <c r="I11" s="187">
        <v>20.976269061585199</v>
      </c>
      <c r="J11" s="187">
        <v>8.4322619640154599</v>
      </c>
      <c r="K11" s="187">
        <v>4.4283956522446601</v>
      </c>
      <c r="L11" s="187">
        <v>22.015337205726698</v>
      </c>
      <c r="M11" s="187">
        <v>13.725888747785399</v>
      </c>
      <c r="N11" s="187">
        <v>19.1762816824263</v>
      </c>
      <c r="O11" s="187">
        <v>19.990803380294899</v>
      </c>
      <c r="P11" s="187">
        <v>10.782811890950899</v>
      </c>
      <c r="Q11" s="187">
        <v>21.749294881698098</v>
      </c>
      <c r="R11" s="187">
        <v>14.312391763493601</v>
      </c>
      <c r="S11" s="206">
        <v>18.475936536718802</v>
      </c>
      <c r="T11" s="187">
        <v>17.294522900497501</v>
      </c>
      <c r="U11" s="187">
        <v>19.136385826501598</v>
      </c>
      <c r="V11" s="187">
        <v>22.783506372608301</v>
      </c>
      <c r="W11" s="187">
        <v>19.3844048497388</v>
      </c>
      <c r="X11" s="189">
        <f>AVERAGE(D11:W11)</f>
        <v>16.787009613963512</v>
      </c>
      <c r="Y11" s="187">
        <f>_xlfn.STDEV.S(D11:W11)</f>
        <v>6.0019626656810567</v>
      </c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  <c r="BI11" s="202"/>
      <c r="BJ11" s="202"/>
      <c r="BK11" s="202"/>
      <c r="BL11" s="202"/>
    </row>
    <row r="12" spans="1:64" s="205" customFormat="1" ht="22.8">
      <c r="A12" s="201"/>
      <c r="B12" s="146"/>
      <c r="C12" s="208" t="s">
        <v>47</v>
      </c>
      <c r="D12" s="202">
        <v>7.7352821210667004</v>
      </c>
      <c r="E12" s="202">
        <v>-0.99335936840116901</v>
      </c>
      <c r="F12" s="202">
        <v>9.0269372954394491</v>
      </c>
      <c r="G12" s="202">
        <v>3.8037995399242899</v>
      </c>
      <c r="H12" s="202">
        <v>8.0887915459044493</v>
      </c>
      <c r="I12" s="202">
        <v>9.0960938866124206</v>
      </c>
      <c r="J12" s="202">
        <v>0.219715109267831</v>
      </c>
      <c r="K12" s="202">
        <v>-0.237671791168481</v>
      </c>
      <c r="L12" s="202">
        <v>10.910607022026801</v>
      </c>
      <c r="M12" s="202">
        <v>2.4204878802566601</v>
      </c>
      <c r="N12" s="202">
        <v>11.301090218583401</v>
      </c>
      <c r="O12" s="202">
        <v>11.0291238176526</v>
      </c>
      <c r="P12" s="202">
        <v>2.2078800798927798</v>
      </c>
      <c r="Q12" s="202">
        <v>11.378619372762101</v>
      </c>
      <c r="R12" s="202">
        <v>2.0156578843115098</v>
      </c>
      <c r="S12" s="202">
        <v>7.59578673639394</v>
      </c>
      <c r="T12" s="202">
        <v>4.77826303611364</v>
      </c>
      <c r="U12" s="202">
        <v>4.61666820246929</v>
      </c>
      <c r="V12" s="202">
        <v>7.7612952403488</v>
      </c>
      <c r="W12" s="202">
        <v>7.44981899532426</v>
      </c>
      <c r="X12" s="204">
        <f t="shared" ref="X12:X18" si="2">AVERAGE(D12:W12)</f>
        <v>6.0102443412390638</v>
      </c>
      <c r="Y12" s="202">
        <f t="shared" ref="Y12:Y18" si="3">_xlfn.STDEV.S(D12:W12)</f>
        <v>4.0576967155137771</v>
      </c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202"/>
      <c r="BK12" s="202"/>
      <c r="BL12" s="202"/>
    </row>
    <row r="13" spans="1:64" s="205" customFormat="1" ht="19.5" customHeight="1" thickBot="1">
      <c r="A13" s="201"/>
      <c r="B13" s="148"/>
      <c r="C13" s="8" t="s">
        <v>48</v>
      </c>
      <c r="D13" s="202">
        <v>10.6201171875</v>
      </c>
      <c r="E13" s="202">
        <v>10.1318359375</v>
      </c>
      <c r="F13" s="202">
        <v>11.1083984375</v>
      </c>
      <c r="G13" s="202">
        <v>9.6435546875</v>
      </c>
      <c r="H13" s="202">
        <v>10.7421875</v>
      </c>
      <c r="I13" s="202">
        <v>10.8642578125</v>
      </c>
      <c r="J13" s="202">
        <v>10.6201171875</v>
      </c>
      <c r="K13" s="202">
        <v>8.7890625</v>
      </c>
      <c r="L13" s="202">
        <v>11.1083984375</v>
      </c>
      <c r="M13" s="202">
        <v>9.6435546875</v>
      </c>
      <c r="N13" s="202">
        <v>11.8408203125</v>
      </c>
      <c r="O13" s="202">
        <v>11.8408203125</v>
      </c>
      <c r="P13" s="202">
        <v>10.3759765625</v>
      </c>
      <c r="Q13" s="202">
        <v>9.6435546875</v>
      </c>
      <c r="R13" s="202">
        <v>10.3759765625</v>
      </c>
      <c r="S13" s="202">
        <v>10.25390625</v>
      </c>
      <c r="T13" s="202">
        <v>11.474609375</v>
      </c>
      <c r="U13" s="202">
        <v>9.6435546875</v>
      </c>
      <c r="V13" s="202">
        <v>9.521484375</v>
      </c>
      <c r="W13" s="202">
        <v>9.8876953125</v>
      </c>
      <c r="X13" s="204">
        <f t="shared" si="2"/>
        <v>10.406494140625</v>
      </c>
      <c r="Y13" s="202">
        <f t="shared" si="3"/>
        <v>0.81923162625382118</v>
      </c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202"/>
      <c r="BK13" s="202"/>
      <c r="BL13" s="202"/>
    </row>
    <row r="14" spans="1:64" s="134" customFormat="1" ht="22.8">
      <c r="A14" s="201"/>
      <c r="B14" s="147" t="s">
        <v>6</v>
      </c>
      <c r="C14" s="196" t="s">
        <v>50</v>
      </c>
      <c r="D14" s="187">
        <v>9.1632363367506002</v>
      </c>
      <c r="E14" s="187">
        <v>1.78139663714512</v>
      </c>
      <c r="F14" s="187">
        <v>7.1876362078734903</v>
      </c>
      <c r="G14" s="187">
        <v>6.1961842381598604</v>
      </c>
      <c r="H14" s="187">
        <v>1.3790004635642099</v>
      </c>
      <c r="I14" s="187">
        <v>8.1105187119404807</v>
      </c>
      <c r="J14" s="187">
        <v>0.868390087576554</v>
      </c>
      <c r="K14" s="187">
        <v>0.87283084299400804</v>
      </c>
      <c r="L14" s="187">
        <v>6.0730830052225899</v>
      </c>
      <c r="M14" s="187">
        <v>4.1546368351104404</v>
      </c>
      <c r="N14" s="187">
        <v>13.107076298635301</v>
      </c>
      <c r="O14" s="187">
        <v>7.8851644010570903</v>
      </c>
      <c r="P14" s="187">
        <v>-5.5262180068180101E-2</v>
      </c>
      <c r="Q14" s="193">
        <v>5.5304631325857301</v>
      </c>
      <c r="R14" s="187">
        <v>-3.0394329876549602</v>
      </c>
      <c r="S14" s="187">
        <v>11.4480338165882</v>
      </c>
      <c r="T14" s="187">
        <v>-1.82473937577131</v>
      </c>
      <c r="U14" s="187">
        <v>5.3978314885258296</v>
      </c>
      <c r="V14" s="187">
        <v>13.2793527172373</v>
      </c>
      <c r="W14" s="187">
        <v>7.6917421484854902</v>
      </c>
      <c r="X14" s="189">
        <f t="shared" si="2"/>
        <v>5.2603571412978916</v>
      </c>
      <c r="Y14" s="187">
        <f t="shared" si="3"/>
        <v>4.7012524457735214</v>
      </c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  <c r="BI14" s="202"/>
      <c r="BJ14" s="202"/>
      <c r="BK14" s="202"/>
      <c r="BL14" s="202"/>
    </row>
    <row r="15" spans="1:64" s="205" customFormat="1" ht="23.4" thickBot="1">
      <c r="A15" s="201"/>
      <c r="B15" s="148"/>
      <c r="C15" s="209" t="s">
        <v>47</v>
      </c>
      <c r="D15" s="202">
        <v>1.2802372440198799</v>
      </c>
      <c r="E15" s="202">
        <v>-4.3950850664906698</v>
      </c>
      <c r="F15" s="202">
        <v>0.242414843703291</v>
      </c>
      <c r="G15" s="202">
        <v>-0.354278123953573</v>
      </c>
      <c r="H15" s="202">
        <v>-3.6465124841975101</v>
      </c>
      <c r="I15" s="202">
        <v>2.6147096645538799</v>
      </c>
      <c r="J15" s="202">
        <v>-3.60763117402551</v>
      </c>
      <c r="K15" s="202">
        <v>-4.5391944277590603</v>
      </c>
      <c r="L15" s="202">
        <v>-0.98677300246464905</v>
      </c>
      <c r="M15" s="202">
        <v>-2.6913931309790602</v>
      </c>
      <c r="N15" s="202">
        <v>5.6385114589840901</v>
      </c>
      <c r="O15" s="202">
        <v>2.4104952727626499</v>
      </c>
      <c r="P15" s="202">
        <v>-4.9876739505119803</v>
      </c>
      <c r="Q15" s="202">
        <v>2.18652448385857</v>
      </c>
      <c r="R15" s="202">
        <v>-6.6469253696516404</v>
      </c>
      <c r="S15" s="202">
        <v>3.8100892001025302</v>
      </c>
      <c r="T15" s="202">
        <v>-6.4292281074569901</v>
      </c>
      <c r="U15" s="202">
        <v>-2.8571112422609901</v>
      </c>
      <c r="V15" s="202">
        <v>2.97306088194801</v>
      </c>
      <c r="W15" s="202">
        <v>2.1045288207928001</v>
      </c>
      <c r="X15" s="204">
        <f t="shared" si="2"/>
        <v>-0.89406171045129668</v>
      </c>
      <c r="Y15" s="202">
        <f t="shared" si="3"/>
        <v>3.6695702129146133</v>
      </c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  <c r="BI15" s="202"/>
      <c r="BJ15" s="202"/>
      <c r="BK15" s="202"/>
      <c r="BL15" s="202"/>
    </row>
    <row r="16" spans="1:64" s="134" customFormat="1" ht="22.8" customHeight="1">
      <c r="A16" s="201"/>
      <c r="B16" s="147" t="s">
        <v>4</v>
      </c>
      <c r="C16" s="196" t="s">
        <v>50</v>
      </c>
      <c r="D16" s="187">
        <v>17.989488202077801</v>
      </c>
      <c r="E16" s="187">
        <v>11.5920858704679</v>
      </c>
      <c r="F16" s="187">
        <v>22.446975576857199</v>
      </c>
      <c r="G16" s="187">
        <v>12.383753120871701</v>
      </c>
      <c r="H16" s="187">
        <v>28.8724334856586</v>
      </c>
      <c r="I16" s="187">
        <v>16.818721371637</v>
      </c>
      <c r="J16" s="187">
        <v>13.081274506387899</v>
      </c>
      <c r="K16" s="187">
        <v>8.3988136932814399</v>
      </c>
      <c r="L16" s="187">
        <v>19.1718987754133</v>
      </c>
      <c r="M16" s="187">
        <v>13.951360363446</v>
      </c>
      <c r="N16" s="187">
        <v>9.6001784213647099</v>
      </c>
      <c r="O16" s="187">
        <v>15.763961102716101</v>
      </c>
      <c r="P16" s="187">
        <v>12.832221643806999</v>
      </c>
      <c r="Q16" s="187">
        <v>20.5670633623775</v>
      </c>
      <c r="R16" s="187">
        <v>20.7087901708808</v>
      </c>
      <c r="S16" s="187">
        <v>11.061775327599699</v>
      </c>
      <c r="T16" s="187">
        <v>22.380710650379001</v>
      </c>
      <c r="U16" s="187">
        <v>20.1206407192015</v>
      </c>
      <c r="V16" s="187">
        <v>16.745403159712801</v>
      </c>
      <c r="W16" s="187">
        <v>12.016084141791801</v>
      </c>
      <c r="X16" s="189">
        <f t="shared" si="2"/>
        <v>16.325181683296488</v>
      </c>
      <c r="Y16" s="187">
        <f t="shared" si="3"/>
        <v>5.2084132115141628</v>
      </c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</row>
    <row r="17" spans="1:64" s="205" customFormat="1" ht="22.8">
      <c r="A17" s="201"/>
      <c r="B17" s="146"/>
      <c r="C17" s="208" t="s">
        <v>47</v>
      </c>
      <c r="D17" s="202">
        <v>6.4550448770468201</v>
      </c>
      <c r="E17" s="202">
        <v>3.4017256980894999</v>
      </c>
      <c r="F17" s="202">
        <v>8.7845224517361604</v>
      </c>
      <c r="G17" s="202">
        <v>4.1580776638778598</v>
      </c>
      <c r="H17" s="202">
        <v>11.735304030102</v>
      </c>
      <c r="I17" s="202">
        <v>6.4813842220585398</v>
      </c>
      <c r="J17" s="202">
        <v>3.8273462832933398</v>
      </c>
      <c r="K17" s="202">
        <v>4.3015226365905797</v>
      </c>
      <c r="L17" s="202">
        <v>11.897380024491399</v>
      </c>
      <c r="M17" s="202">
        <v>5.11188101123573</v>
      </c>
      <c r="N17" s="202">
        <v>5.66257875959929</v>
      </c>
      <c r="O17" s="202">
        <v>8.6186285448899795</v>
      </c>
      <c r="P17" s="202">
        <v>7.19555403040476</v>
      </c>
      <c r="Q17" s="202">
        <v>9.1920948889035401</v>
      </c>
      <c r="R17" s="202">
        <v>8.66258325396314</v>
      </c>
      <c r="S17" s="202">
        <v>3.7856975362914098</v>
      </c>
      <c r="T17" s="202">
        <v>11.2074911435706</v>
      </c>
      <c r="U17" s="202">
        <v>7.4737794447302699</v>
      </c>
      <c r="V17" s="202">
        <v>4.78823435840079</v>
      </c>
      <c r="W17" s="202">
        <v>5.3452901745314598</v>
      </c>
      <c r="X17" s="204">
        <f t="shared" si="2"/>
        <v>6.9043060516903578</v>
      </c>
      <c r="Y17" s="202">
        <f t="shared" si="3"/>
        <v>2.71270764239586</v>
      </c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  <c r="BI17" s="202"/>
      <c r="BJ17" s="202"/>
      <c r="BK17" s="202"/>
      <c r="BL17" s="202"/>
    </row>
    <row r="18" spans="1:64" s="135" customFormat="1" ht="15.75" customHeight="1" thickBot="1">
      <c r="A18" s="201"/>
      <c r="B18" s="148"/>
      <c r="C18" s="197" t="s">
        <v>51</v>
      </c>
      <c r="D18" s="190">
        <v>16.5455788394815</v>
      </c>
      <c r="E18" s="190">
        <v>7.2053872274167698</v>
      </c>
      <c r="F18" s="190">
        <v>20.886989317074502</v>
      </c>
      <c r="G18" s="190">
        <v>12.383753120871701</v>
      </c>
      <c r="H18" s="190">
        <v>25.368375719271999</v>
      </c>
      <c r="I18" s="190">
        <v>15.4343790726326</v>
      </c>
      <c r="J18" s="190">
        <v>13.081274506387899</v>
      </c>
      <c r="K18" s="190">
        <v>5.3991579211009597</v>
      </c>
      <c r="L18" s="190">
        <v>19.1718987754133</v>
      </c>
      <c r="M18" s="190">
        <v>12.760539974637499</v>
      </c>
      <c r="N18" s="190">
        <v>8.9697659910337606</v>
      </c>
      <c r="O18" s="190">
        <v>13.887208716625199</v>
      </c>
      <c r="P18" s="190">
        <v>10.798375649954</v>
      </c>
      <c r="Q18" s="190">
        <v>16.087424484030599</v>
      </c>
      <c r="R18" s="190">
        <v>18.767876709605002</v>
      </c>
      <c r="S18" s="190">
        <v>10.307358632901099</v>
      </c>
      <c r="T18" s="190">
        <v>22.380710650379001</v>
      </c>
      <c r="U18" s="190">
        <v>19.783441408509599</v>
      </c>
      <c r="V18" s="190">
        <v>16.228924275071101</v>
      </c>
      <c r="W18" s="190">
        <v>11.2550257893205</v>
      </c>
      <c r="X18" s="192">
        <f t="shared" si="2"/>
        <v>14.835172339085933</v>
      </c>
      <c r="Y18" s="190">
        <f t="shared" si="3"/>
        <v>5.2094022227568688</v>
      </c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  <c r="BI18" s="202"/>
      <c r="BJ18" s="202"/>
      <c r="BK18" s="202"/>
      <c r="BL18" s="202"/>
    </row>
    <row r="19" spans="1:64" ht="14.4" thickBot="1">
      <c r="A19" s="207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</row>
    <row r="20" spans="1:64" s="134" customFormat="1" ht="26.4" customHeight="1">
      <c r="A20" s="201" t="s">
        <v>17</v>
      </c>
      <c r="B20" s="147" t="s">
        <v>5</v>
      </c>
      <c r="C20" s="196" t="s">
        <v>50</v>
      </c>
      <c r="D20" s="187">
        <v>23.755150819524999</v>
      </c>
      <c r="E20" s="187">
        <v>8.2938726327336099</v>
      </c>
      <c r="F20" s="187">
        <v>25.336108970104</v>
      </c>
      <c r="G20" s="187">
        <v>9.9661735935304403</v>
      </c>
      <c r="H20" s="187">
        <v>30.291505242011699</v>
      </c>
      <c r="I20" s="187">
        <v>19.101328215211499</v>
      </c>
      <c r="J20" s="187">
        <v>12.1881893700989</v>
      </c>
      <c r="K20" s="187">
        <v>9.6189482437800198</v>
      </c>
      <c r="L20" s="187">
        <v>23.974980917260599</v>
      </c>
      <c r="M20" s="187">
        <v>18.836333047188202</v>
      </c>
      <c r="N20" s="187">
        <v>18.612190993447999</v>
      </c>
      <c r="O20" s="187">
        <v>20.2783028049605</v>
      </c>
      <c r="P20" s="187">
        <v>10.7783124500175</v>
      </c>
      <c r="Q20" s="187">
        <v>22.323703811110502</v>
      </c>
      <c r="R20" s="187">
        <v>10.8561202720878</v>
      </c>
      <c r="S20" s="206">
        <v>21.996982413579499</v>
      </c>
      <c r="T20" s="187">
        <v>16.840110757129398</v>
      </c>
      <c r="U20" s="187">
        <v>20.130587543105499</v>
      </c>
      <c r="V20" s="187">
        <v>23.567408687682001</v>
      </c>
      <c r="W20" s="187">
        <v>21.184449971368601</v>
      </c>
      <c r="X20" s="189">
        <f>AVERAGE(D20:W20)</f>
        <v>18.396538037796667</v>
      </c>
      <c r="Y20" s="187">
        <f>_xlfn.STDEV.S(D20:W20)</f>
        <v>6.180209285827801</v>
      </c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  <c r="BI20" s="202"/>
      <c r="BJ20" s="202"/>
      <c r="BK20" s="202"/>
      <c r="BL20" s="202"/>
    </row>
    <row r="21" spans="1:64" s="205" customFormat="1" ht="22.8">
      <c r="A21" s="201"/>
      <c r="B21" s="146"/>
      <c r="C21" s="208" t="s">
        <v>47</v>
      </c>
      <c r="D21" s="202">
        <v>8.9848348340919593</v>
      </c>
      <c r="E21" s="202">
        <v>0.16624949853958601</v>
      </c>
      <c r="F21" s="202">
        <v>9.3558675987456592</v>
      </c>
      <c r="G21" s="202">
        <v>2.2930736127178202</v>
      </c>
      <c r="H21" s="202">
        <v>10.9233770605448</v>
      </c>
      <c r="I21" s="202">
        <v>9.8265174212858106</v>
      </c>
      <c r="J21" s="202">
        <v>0.40515757154850202</v>
      </c>
      <c r="K21" s="202">
        <v>0.245570020521619</v>
      </c>
      <c r="L21" s="202">
        <v>11.738957654846301</v>
      </c>
      <c r="M21" s="202">
        <v>5.3423802294359701</v>
      </c>
      <c r="N21" s="202">
        <v>11.7654097095926</v>
      </c>
      <c r="O21" s="202">
        <v>9.5837532190592594</v>
      </c>
      <c r="P21" s="202">
        <v>3.1848711747513998</v>
      </c>
      <c r="Q21" s="202">
        <v>10.204671225323599</v>
      </c>
      <c r="R21" s="202">
        <v>0.74743385359975301</v>
      </c>
      <c r="S21" s="202">
        <v>9.7174632671734198</v>
      </c>
      <c r="T21" s="202">
        <v>4.4030875428589402</v>
      </c>
      <c r="U21" s="202">
        <v>4.7729421474973499</v>
      </c>
      <c r="V21" s="202">
        <v>8.4822922889938308</v>
      </c>
      <c r="W21" s="202">
        <v>9.2275877081435596</v>
      </c>
      <c r="X21" s="204">
        <f t="shared" ref="X21:X27" si="4">AVERAGE(D21:W21)</f>
        <v>6.5685748819635865</v>
      </c>
      <c r="Y21" s="202">
        <f t="shared" ref="Y21:Y27" si="5">_xlfn.STDEV.S(D21:W21)</f>
        <v>4.1793761650446504</v>
      </c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  <c r="BI21" s="202"/>
      <c r="BJ21" s="202"/>
      <c r="BK21" s="202"/>
      <c r="BL21" s="202"/>
    </row>
    <row r="22" spans="1:64" s="205" customFormat="1" ht="25.5" customHeight="1" thickBot="1">
      <c r="A22" s="201"/>
      <c r="B22" s="148"/>
      <c r="C22" s="8" t="s">
        <v>48</v>
      </c>
      <c r="D22" s="202">
        <v>10.6201171875</v>
      </c>
      <c r="E22" s="202">
        <v>9.765625</v>
      </c>
      <c r="F22" s="202">
        <v>11.1083984375</v>
      </c>
      <c r="G22" s="202">
        <v>9.6435546875</v>
      </c>
      <c r="H22" s="202">
        <v>10.7421875</v>
      </c>
      <c r="I22" s="202">
        <v>11.1083984375</v>
      </c>
      <c r="J22" s="202">
        <v>10.3759765625</v>
      </c>
      <c r="K22" s="202">
        <v>11.1083984375</v>
      </c>
      <c r="L22" s="202">
        <v>11.1083984375</v>
      </c>
      <c r="M22" s="202">
        <v>9.6435546875</v>
      </c>
      <c r="N22" s="202">
        <v>12.6953125</v>
      </c>
      <c r="O22" s="202">
        <v>12.0849609375</v>
      </c>
      <c r="P22" s="202">
        <v>10.25390625</v>
      </c>
      <c r="Q22" s="202">
        <v>9.521484375</v>
      </c>
      <c r="R22" s="202">
        <v>10.498046875</v>
      </c>
      <c r="S22" s="202">
        <v>10.498046875</v>
      </c>
      <c r="T22" s="202">
        <v>11.5966796875</v>
      </c>
      <c r="U22" s="202">
        <v>9.6435546875</v>
      </c>
      <c r="V22" s="202">
        <v>9.521484375</v>
      </c>
      <c r="W22" s="202">
        <v>9.765625</v>
      </c>
      <c r="X22" s="204">
        <f t="shared" si="4"/>
        <v>10.565185546875</v>
      </c>
      <c r="Y22" s="202">
        <f t="shared" si="5"/>
        <v>0.89657081105950742</v>
      </c>
      <c r="Z22" s="202"/>
      <c r="AA22" s="202"/>
      <c r="AB22" s="202"/>
      <c r="AC22" s="202"/>
      <c r="AD22" s="202"/>
      <c r="AE22" s="202"/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  <c r="AT22" s="202"/>
      <c r="AU22" s="202"/>
      <c r="AV22" s="202"/>
      <c r="AW22" s="202"/>
      <c r="AX22" s="202"/>
      <c r="AY22" s="202"/>
      <c r="AZ22" s="202"/>
      <c r="BA22" s="202"/>
      <c r="BB22" s="202"/>
      <c r="BC22" s="202"/>
      <c r="BD22" s="202"/>
      <c r="BE22" s="202"/>
      <c r="BF22" s="202"/>
      <c r="BG22" s="202"/>
      <c r="BH22" s="202"/>
      <c r="BI22" s="202"/>
      <c r="BJ22" s="202"/>
      <c r="BK22" s="202"/>
      <c r="BL22" s="202"/>
    </row>
    <row r="23" spans="1:64" s="134" customFormat="1" ht="22.8">
      <c r="A23" s="201"/>
      <c r="B23" s="147" t="s">
        <v>6</v>
      </c>
      <c r="C23" s="196" t="s">
        <v>50</v>
      </c>
      <c r="D23" s="187">
        <v>14.963577116868899</v>
      </c>
      <c r="E23" s="187">
        <v>2.5922375845790602</v>
      </c>
      <c r="F23" s="187">
        <v>3.41713047675512</v>
      </c>
      <c r="G23" s="187">
        <v>6.6520490152250202</v>
      </c>
      <c r="H23" s="187">
        <v>5.7417674138921102</v>
      </c>
      <c r="I23" s="187">
        <v>9.2341405140755608</v>
      </c>
      <c r="J23" s="187">
        <v>-0.56826862609731499</v>
      </c>
      <c r="K23" s="187">
        <v>-1.8382118892864701</v>
      </c>
      <c r="L23" s="187">
        <v>8.3718957339904705</v>
      </c>
      <c r="M23" s="187">
        <v>5.5010005679112997</v>
      </c>
      <c r="N23" s="187">
        <v>16.660449616903801</v>
      </c>
      <c r="O23" s="187">
        <v>5.6230623338815198</v>
      </c>
      <c r="P23" s="187">
        <v>0.53795342791412104</v>
      </c>
      <c r="Q23" s="193">
        <v>4.7785791574650602</v>
      </c>
      <c r="R23" s="187">
        <v>-1.3089352429758101</v>
      </c>
      <c r="S23" s="187">
        <v>14.268221875062499</v>
      </c>
      <c r="T23" s="187">
        <v>-1.1267578332035799</v>
      </c>
      <c r="U23" s="187">
        <v>4.0649459685601297</v>
      </c>
      <c r="V23" s="187">
        <v>12.939051216077299</v>
      </c>
      <c r="W23" s="187">
        <v>10.2700470279068</v>
      </c>
      <c r="X23" s="189">
        <f t="shared" si="4"/>
        <v>6.0386967727752801</v>
      </c>
      <c r="Y23" s="187">
        <f t="shared" si="5"/>
        <v>5.6560257218161354</v>
      </c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  <c r="BI23" s="202"/>
      <c r="BJ23" s="202"/>
      <c r="BK23" s="202"/>
      <c r="BL23" s="202"/>
    </row>
    <row r="24" spans="1:64" s="205" customFormat="1" ht="23.4" thickBot="1">
      <c r="A24" s="201"/>
      <c r="B24" s="148"/>
      <c r="C24" s="209" t="s">
        <v>47</v>
      </c>
      <c r="D24" s="202">
        <v>3.9945207509973</v>
      </c>
      <c r="E24" s="202">
        <v>-4.0941303313862702</v>
      </c>
      <c r="F24" s="202">
        <v>-1.1318491782558899</v>
      </c>
      <c r="G24" s="202">
        <v>-0.87550805110141405</v>
      </c>
      <c r="H24" s="202">
        <v>-3.0283083356768801</v>
      </c>
      <c r="I24" s="202">
        <v>4.2094832078748601</v>
      </c>
      <c r="J24" s="202">
        <v>-4.6236906451872999</v>
      </c>
      <c r="K24" s="202">
        <v>-5.8259184485082098</v>
      </c>
      <c r="L24" s="202">
        <v>-0.30421077689614401</v>
      </c>
      <c r="M24" s="202">
        <v>-1.40681700556171</v>
      </c>
      <c r="N24" s="202">
        <v>6.3346770184705798</v>
      </c>
      <c r="O24" s="202">
        <v>0.62826315692743095</v>
      </c>
      <c r="P24" s="202">
        <v>-3.36559942965166</v>
      </c>
      <c r="Q24" s="202">
        <v>0.202462240952898</v>
      </c>
      <c r="R24" s="202">
        <v>-6.0688136509961597</v>
      </c>
      <c r="S24" s="202">
        <v>5.0238375141390996</v>
      </c>
      <c r="T24" s="202">
        <v>-6.3112166758801997</v>
      </c>
      <c r="U24" s="202">
        <v>-3.18152825079444</v>
      </c>
      <c r="V24" s="202">
        <v>3.1141208082330101</v>
      </c>
      <c r="W24" s="202">
        <v>3.6123792388530598</v>
      </c>
      <c r="X24" s="204">
        <f t="shared" si="4"/>
        <v>-0.654892342172402</v>
      </c>
      <c r="Y24" s="202">
        <f t="shared" si="5"/>
        <v>3.9545515855822861</v>
      </c>
      <c r="Z24" s="202"/>
      <c r="AA24" s="202"/>
      <c r="AB24" s="202"/>
      <c r="AC24" s="202"/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  <c r="BI24" s="202"/>
      <c r="BJ24" s="202"/>
      <c r="BK24" s="202"/>
      <c r="BL24" s="202"/>
    </row>
    <row r="25" spans="1:64" s="134" customFormat="1" ht="25.2" customHeight="1">
      <c r="A25" s="201"/>
      <c r="B25" s="147" t="s">
        <v>4</v>
      </c>
      <c r="C25" s="196" t="s">
        <v>50</v>
      </c>
      <c r="D25" s="187">
        <v>16.5612696386594</v>
      </c>
      <c r="E25" s="187">
        <v>10.8644903888008</v>
      </c>
      <c r="F25" s="187">
        <v>23.2313917938855</v>
      </c>
      <c r="G25" s="187">
        <v>10.3451262599161</v>
      </c>
      <c r="H25" s="187">
        <v>29.278901142605999</v>
      </c>
      <c r="I25" s="187">
        <v>12.8633213680837</v>
      </c>
      <c r="J25" s="187">
        <v>14.6677931461446</v>
      </c>
      <c r="K25" s="187">
        <v>13.915980931501799</v>
      </c>
      <c r="L25" s="187">
        <v>19.065948240523301</v>
      </c>
      <c r="M25" s="187">
        <v>17.385929778941801</v>
      </c>
      <c r="N25" s="187">
        <v>10.6699466337777</v>
      </c>
      <c r="O25" s="187">
        <v>17.4996116876816</v>
      </c>
      <c r="P25" s="187">
        <v>13.046924072646</v>
      </c>
      <c r="Q25" s="187">
        <v>20.2937380313465</v>
      </c>
      <c r="R25" s="187">
        <v>17.655417147279199</v>
      </c>
      <c r="S25" s="187">
        <v>12.636536237385799</v>
      </c>
      <c r="T25" s="187">
        <v>21.854953403822201</v>
      </c>
      <c r="U25" s="187">
        <v>20.256562066725799</v>
      </c>
      <c r="V25" s="187">
        <v>19.323472938700402</v>
      </c>
      <c r="W25" s="187">
        <v>14.6401718036375</v>
      </c>
      <c r="X25" s="189">
        <f t="shared" si="4"/>
        <v>16.802874335603285</v>
      </c>
      <c r="Y25" s="187">
        <f t="shared" si="5"/>
        <v>4.8058929240291137</v>
      </c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  <c r="BI25" s="202"/>
      <c r="BJ25" s="202"/>
      <c r="BK25" s="202"/>
      <c r="BL25" s="202"/>
    </row>
    <row r="26" spans="1:64" s="205" customFormat="1" ht="22.8">
      <c r="A26" s="201"/>
      <c r="B26" s="146"/>
      <c r="C26" s="208" t="s">
        <v>47</v>
      </c>
      <c r="D26" s="202">
        <v>4.9903140830946704</v>
      </c>
      <c r="E26" s="202">
        <v>4.26037982992586</v>
      </c>
      <c r="F26" s="202">
        <v>10.4877167770015</v>
      </c>
      <c r="G26" s="202">
        <v>3.1685816638192401</v>
      </c>
      <c r="H26" s="202">
        <v>13.951685396221601</v>
      </c>
      <c r="I26" s="202">
        <v>5.6170342134109399</v>
      </c>
      <c r="J26" s="202">
        <v>5.0288482167358</v>
      </c>
      <c r="K26" s="202">
        <v>6.0714884690298296</v>
      </c>
      <c r="L26" s="202">
        <v>12.0431684317424</v>
      </c>
      <c r="M26" s="202">
        <v>6.7491972349976797</v>
      </c>
      <c r="N26" s="202">
        <v>5.4307326911219702</v>
      </c>
      <c r="O26" s="202">
        <v>8.9554900621318296</v>
      </c>
      <c r="P26" s="202">
        <v>6.5504706044030598</v>
      </c>
      <c r="Q26" s="202">
        <v>10.0022089843707</v>
      </c>
      <c r="R26" s="202">
        <v>6.8162475045959097</v>
      </c>
      <c r="S26" s="202">
        <v>4.6936257530343202</v>
      </c>
      <c r="T26" s="202">
        <v>10.7143042187391</v>
      </c>
      <c r="U26" s="202">
        <v>7.9544703982917904</v>
      </c>
      <c r="V26" s="202">
        <v>5.3681714807608198</v>
      </c>
      <c r="W26" s="202">
        <v>5.6152084692904998</v>
      </c>
      <c r="X26" s="204">
        <f t="shared" si="4"/>
        <v>7.2234672241359776</v>
      </c>
      <c r="Y26" s="202">
        <f t="shared" si="5"/>
        <v>2.8838449423394223</v>
      </c>
      <c r="Z26" s="202"/>
      <c r="AA26" s="202"/>
      <c r="AB26" s="202"/>
      <c r="AC26" s="202"/>
      <c r="AD26" s="202"/>
      <c r="AE26" s="202"/>
      <c r="AF26" s="202"/>
      <c r="AG26" s="202"/>
      <c r="AH26" s="202"/>
      <c r="AI26" s="202"/>
      <c r="AJ26" s="202"/>
      <c r="AK26" s="202"/>
      <c r="AL26" s="202"/>
      <c r="AM26" s="202"/>
      <c r="AN26" s="202"/>
      <c r="AO26" s="202"/>
      <c r="AP26" s="202"/>
      <c r="AQ26" s="202"/>
      <c r="AR26" s="202"/>
      <c r="AS26" s="202"/>
      <c r="AT26" s="202"/>
      <c r="AU26" s="202"/>
      <c r="AV26" s="202"/>
      <c r="AW26" s="202"/>
      <c r="AX26" s="202"/>
      <c r="AY26" s="202"/>
      <c r="AZ26" s="202"/>
      <c r="BA26" s="202"/>
      <c r="BB26" s="202"/>
      <c r="BC26" s="202"/>
      <c r="BD26" s="202"/>
      <c r="BE26" s="202"/>
      <c r="BF26" s="202"/>
      <c r="BG26" s="202"/>
      <c r="BH26" s="202"/>
      <c r="BI26" s="202"/>
      <c r="BJ26" s="202"/>
      <c r="BK26" s="202"/>
      <c r="BL26" s="202"/>
    </row>
    <row r="27" spans="1:64" s="135" customFormat="1" ht="15.75" customHeight="1" thickBot="1">
      <c r="A27" s="201"/>
      <c r="B27" s="148"/>
      <c r="C27" s="197" t="s">
        <v>51</v>
      </c>
      <c r="D27" s="190">
        <v>15.7208034208402</v>
      </c>
      <c r="E27" s="190">
        <v>9.8319265884424798</v>
      </c>
      <c r="F27" s="190">
        <v>22.5933558351309</v>
      </c>
      <c r="G27" s="190">
        <v>10.2050759910842</v>
      </c>
      <c r="H27" s="190">
        <v>27.372590100884199</v>
      </c>
      <c r="I27" s="190">
        <v>10.7706142479598</v>
      </c>
      <c r="J27" s="190">
        <v>14.5062489966479</v>
      </c>
      <c r="K27" s="190">
        <v>12.4164750283069</v>
      </c>
      <c r="L27" s="190">
        <v>18.228016544368799</v>
      </c>
      <c r="M27" s="190">
        <v>15.7230930152613</v>
      </c>
      <c r="N27" s="190">
        <v>8.3418289404652697</v>
      </c>
      <c r="O27" s="190">
        <v>15.604440137406501</v>
      </c>
      <c r="P27" s="190">
        <v>12.637556814442</v>
      </c>
      <c r="Q27" s="190">
        <v>19.947277259352202</v>
      </c>
      <c r="R27" s="190">
        <v>17.196356632717499</v>
      </c>
      <c r="S27" s="190">
        <v>12.636536237385799</v>
      </c>
      <c r="T27" s="190">
        <v>20.929667726399501</v>
      </c>
      <c r="U27" s="190">
        <v>19.948791855554799</v>
      </c>
      <c r="V27" s="190">
        <v>18.405079456368401</v>
      </c>
      <c r="W27" s="190">
        <v>12.319849760342199</v>
      </c>
      <c r="X27" s="192">
        <f t="shared" si="4"/>
        <v>15.766779229468046</v>
      </c>
      <c r="Y27" s="190">
        <f t="shared" si="5"/>
        <v>4.8587545070487383</v>
      </c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  <c r="BI27" s="202"/>
      <c r="BJ27" s="202"/>
      <c r="BK27" s="202"/>
      <c r="BL27" s="202"/>
    </row>
  </sheetData>
  <mergeCells count="12">
    <mergeCell ref="A2:A9"/>
    <mergeCell ref="A11:A18"/>
    <mergeCell ref="A20:A27"/>
    <mergeCell ref="B20:B22"/>
    <mergeCell ref="B23:B24"/>
    <mergeCell ref="B25:B27"/>
    <mergeCell ref="B16:B18"/>
    <mergeCell ref="B5:B6"/>
    <mergeCell ref="B7:B9"/>
    <mergeCell ref="B2:B4"/>
    <mergeCell ref="B11:B13"/>
    <mergeCell ref="B14:B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2194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Whole Brain</vt:lpstr>
      <vt:lpstr>Thalami</vt:lpstr>
      <vt:lpstr>Tracking</vt:lpstr>
      <vt:lpstr>CSAs</vt:lpstr>
      <vt:lpstr>FA and AFD under OR</vt:lpstr>
      <vt:lpstr>LGN</vt:lpstr>
      <vt:lpstr>EEG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Renauld, Emmanuelle</dc:creator>
  <cp:lastModifiedBy>Renauld, Emmanuelle</cp:lastModifiedBy>
  <cp:revision>51</cp:revision>
  <dcterms:created xsi:type="dcterms:W3CDTF">2014-07-10T10:58:27Z</dcterms:created>
  <dcterms:modified xsi:type="dcterms:W3CDTF">2016-05-20T15:18:56Z</dcterms:modified>
</cp:coreProperties>
</file>