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1"/>
  <workbookPr/>
  <mc:AlternateContent xmlns:mc="http://schemas.openxmlformats.org/markup-compatibility/2006">
    <mc:Choice Requires="x15">
      <x15ac:absPath xmlns:x15ac="http://schemas.microsoft.com/office/spreadsheetml/2010/11/ac" url="/Users/mwagner/Google Drive/_Projects/_completedProjects/PNAS_MDHpaper/_MDH_Zenodo_final/"/>
    </mc:Choice>
  </mc:AlternateContent>
  <xr:revisionPtr revIDLastSave="0" documentId="13_ncr:1_{578C0D15-745C-1447-91A9-20D9DA94816C}" xr6:coauthVersionLast="47" xr6:coauthVersionMax="47" xr10:uidLastSave="{00000000-0000-0000-0000-000000000000}"/>
  <bookViews>
    <workbookView xWindow="0" yWindow="460" windowWidth="28800" windowHeight="16280" xr2:uid="{00000000-000D-0000-FFFF-FFFF00000000}"/>
  </bookViews>
  <sheets>
    <sheet name="raw_data" sheetId="1" r:id="rId1"/>
    <sheet name="Overview" sheetId="2" r:id="rId2"/>
    <sheet name="SMA" sheetId="3" r:id="rId3"/>
    <sheet name="OPI" sheetId="4" r:id="rId4"/>
    <sheet name="CPU" sheetId="10" r:id="rId5"/>
    <sheet name="ECL" sheetId="5" r:id="rId6"/>
    <sheet name="CIN" sheetId="6" r:id="rId7"/>
    <sheet name="HFR" sheetId="7" r:id="rId8"/>
    <sheet name="PPU" sheetId="8" r:id="rId9"/>
    <sheet name="Relative abundnces" sheetId="9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1" i="1" l="1"/>
  <c r="AA21" i="1" s="1"/>
  <c r="X22" i="1"/>
  <c r="AA22" i="1" s="1"/>
  <c r="X23" i="1"/>
  <c r="AA23" i="1" s="1"/>
  <c r="X20" i="1"/>
  <c r="AA20" i="1" s="1"/>
  <c r="Q21" i="1"/>
  <c r="T21" i="1" s="1"/>
  <c r="Q22" i="1"/>
  <c r="T22" i="1" s="1"/>
  <c r="Q23" i="1"/>
  <c r="T23" i="1" s="1"/>
  <c r="Q20" i="1"/>
  <c r="T20" i="1" s="1"/>
  <c r="J21" i="1"/>
  <c r="M21" i="1" s="1"/>
  <c r="J22" i="1"/>
  <c r="M22" i="1" s="1"/>
  <c r="J23" i="1"/>
  <c r="M23" i="1" s="1"/>
  <c r="J20" i="1"/>
  <c r="M20" i="1" s="1"/>
  <c r="C21" i="1"/>
  <c r="F21" i="1" s="1"/>
  <c r="C22" i="1"/>
  <c r="F22" i="1" s="1"/>
  <c r="C23" i="1"/>
  <c r="F23" i="1" s="1"/>
  <c r="C20" i="1"/>
  <c r="F20" i="1" s="1"/>
  <c r="X53" i="1"/>
  <c r="AA53" i="1" s="1"/>
  <c r="X54" i="1"/>
  <c r="AA54" i="1" s="1"/>
  <c r="X55" i="1"/>
  <c r="AA55" i="1" s="1"/>
  <c r="X52" i="1"/>
  <c r="AA52" i="1" s="1"/>
  <c r="X45" i="1"/>
  <c r="AA45" i="1" s="1"/>
  <c r="X46" i="1"/>
  <c r="AA46" i="1" s="1"/>
  <c r="X47" i="1"/>
  <c r="AA47" i="1" s="1"/>
  <c r="X44" i="1"/>
  <c r="AA44" i="1" s="1"/>
  <c r="X37" i="1"/>
  <c r="X38" i="1"/>
  <c r="AA38" i="1" s="1"/>
  <c r="X39" i="1"/>
  <c r="AA39" i="1" s="1"/>
  <c r="X36" i="1"/>
  <c r="AA36" i="1" s="1"/>
  <c r="X30" i="1"/>
  <c r="AA30" i="1" s="1"/>
  <c r="X31" i="1"/>
  <c r="AA31" i="1" s="1"/>
  <c r="X28" i="1"/>
  <c r="AA28" i="1" s="1"/>
  <c r="X13" i="1"/>
  <c r="AA13" i="1" s="1"/>
  <c r="X14" i="1"/>
  <c r="AA14" i="1" s="1"/>
  <c r="X15" i="1"/>
  <c r="AA15" i="1" s="1"/>
  <c r="X12" i="1"/>
  <c r="AA12" i="1" s="1"/>
  <c r="X5" i="1"/>
  <c r="AA5" i="1" s="1"/>
  <c r="X6" i="1"/>
  <c r="AA6" i="1" s="1"/>
  <c r="X7" i="1"/>
  <c r="AA7" i="1" s="1"/>
  <c r="X4" i="1"/>
  <c r="AA4" i="1" s="1"/>
  <c r="Q53" i="1"/>
  <c r="T53" i="1" s="1"/>
  <c r="Q54" i="1"/>
  <c r="T54" i="1" s="1"/>
  <c r="Q55" i="1"/>
  <c r="T55" i="1" s="1"/>
  <c r="Q52" i="1"/>
  <c r="T52" i="1" s="1"/>
  <c r="Q45" i="1"/>
  <c r="T45" i="1" s="1"/>
  <c r="Q46" i="1"/>
  <c r="T46" i="1" s="1"/>
  <c r="Q47" i="1"/>
  <c r="T47" i="1" s="1"/>
  <c r="Q44" i="1"/>
  <c r="T44" i="1" s="1"/>
  <c r="Q37" i="1"/>
  <c r="Q38" i="1"/>
  <c r="T38" i="1" s="1"/>
  <c r="Q39" i="1"/>
  <c r="T39" i="1" s="1"/>
  <c r="Q36" i="1"/>
  <c r="T36" i="1" s="1"/>
  <c r="Q29" i="1"/>
  <c r="T29" i="1" s="1"/>
  <c r="Q30" i="1"/>
  <c r="T30" i="1" s="1"/>
  <c r="Q31" i="1"/>
  <c r="T31" i="1" s="1"/>
  <c r="Q28" i="1"/>
  <c r="T28" i="1" s="1"/>
  <c r="Q13" i="1"/>
  <c r="T13" i="1" s="1"/>
  <c r="Q14" i="1"/>
  <c r="T14" i="1" s="1"/>
  <c r="Q15" i="1"/>
  <c r="T15" i="1" s="1"/>
  <c r="Q12" i="1"/>
  <c r="T12" i="1" s="1"/>
  <c r="Q5" i="1"/>
  <c r="T5" i="1" s="1"/>
  <c r="Q6" i="1"/>
  <c r="T6" i="1" s="1"/>
  <c r="Q7" i="1"/>
  <c r="T7" i="1" s="1"/>
  <c r="Q4" i="1"/>
  <c r="T4" i="1" s="1"/>
  <c r="J53" i="1"/>
  <c r="M53" i="1" s="1"/>
  <c r="J54" i="1"/>
  <c r="M54" i="1" s="1"/>
  <c r="J55" i="1"/>
  <c r="M55" i="1" s="1"/>
  <c r="J52" i="1"/>
  <c r="M52" i="1" s="1"/>
  <c r="J46" i="1"/>
  <c r="M46" i="1" s="1"/>
  <c r="J47" i="1"/>
  <c r="M47" i="1" s="1"/>
  <c r="J45" i="1"/>
  <c r="M45" i="1" s="1"/>
  <c r="J37" i="1"/>
  <c r="M37" i="1" s="1"/>
  <c r="J36" i="1"/>
  <c r="M36" i="1" s="1"/>
  <c r="J31" i="1"/>
  <c r="M31" i="1" s="1"/>
  <c r="J29" i="1"/>
  <c r="M29" i="1" s="1"/>
  <c r="J30" i="1"/>
  <c r="M30" i="1" s="1"/>
  <c r="J28" i="1"/>
  <c r="M28" i="1" s="1"/>
  <c r="J13" i="1"/>
  <c r="M13" i="1" s="1"/>
  <c r="J14" i="1"/>
  <c r="M14" i="1" s="1"/>
  <c r="J15" i="1"/>
  <c r="M15" i="1" s="1"/>
  <c r="J12" i="1"/>
  <c r="M12" i="1" s="1"/>
  <c r="J5" i="1"/>
  <c r="M5" i="1" s="1"/>
  <c r="J6" i="1"/>
  <c r="M6" i="1" s="1"/>
  <c r="J7" i="1"/>
  <c r="M7" i="1" s="1"/>
  <c r="J4" i="1"/>
  <c r="M4" i="1" s="1"/>
  <c r="C53" i="1"/>
  <c r="F53" i="1" s="1"/>
  <c r="C54" i="1"/>
  <c r="F54" i="1" s="1"/>
  <c r="C55" i="1"/>
  <c r="F55" i="1" s="1"/>
  <c r="C52" i="1"/>
  <c r="F52" i="1" s="1"/>
  <c r="C45" i="1"/>
  <c r="F45" i="1" s="1"/>
  <c r="C46" i="1"/>
  <c r="F46" i="1" s="1"/>
  <c r="C47" i="1"/>
  <c r="F47" i="1" s="1"/>
  <c r="C44" i="1"/>
  <c r="F44" i="1" s="1"/>
  <c r="C37" i="1"/>
  <c r="F37" i="1" s="1"/>
  <c r="C38" i="1"/>
  <c r="F38" i="1" s="1"/>
  <c r="C39" i="1"/>
  <c r="F39" i="1" s="1"/>
  <c r="C36" i="1"/>
  <c r="F36" i="1" s="1"/>
  <c r="C29" i="1"/>
  <c r="F29" i="1" s="1"/>
  <c r="C30" i="1"/>
  <c r="F30" i="1" s="1"/>
  <c r="C31" i="1"/>
  <c r="F31" i="1" s="1"/>
  <c r="C28" i="1"/>
  <c r="F28" i="1" s="1"/>
  <c r="F5" i="1"/>
  <c r="C13" i="1"/>
  <c r="F13" i="1" s="1"/>
  <c r="C14" i="1"/>
  <c r="F14" i="1" s="1"/>
  <c r="C15" i="1"/>
  <c r="F15" i="1" s="1"/>
  <c r="C12" i="1"/>
  <c r="F12" i="1" s="1"/>
  <c r="C6" i="1"/>
  <c r="F6" i="1" s="1"/>
  <c r="C7" i="1"/>
  <c r="F7" i="1" s="1"/>
  <c r="C5" i="1"/>
  <c r="C4" i="1"/>
  <c r="F4" i="1" s="1"/>
  <c r="AA24" i="1" l="1"/>
  <c r="E103" i="1" s="1"/>
  <c r="B92" i="1" s="1"/>
  <c r="F16" i="1"/>
  <c r="T41" i="1"/>
  <c r="AA32" i="1"/>
  <c r="B93" i="1" s="1"/>
  <c r="E79" i="1" s="1"/>
  <c r="M25" i="1"/>
  <c r="AA40" i="1"/>
  <c r="B94" i="1" s="1"/>
  <c r="E85" i="1" s="1"/>
  <c r="M57" i="1"/>
  <c r="T32" i="1"/>
  <c r="B85" i="1" s="1"/>
  <c r="E78" i="1" s="1"/>
  <c r="T40" i="1"/>
  <c r="B86" i="1" s="1"/>
  <c r="E84" i="1" s="1"/>
  <c r="AA17" i="1"/>
  <c r="AA8" i="1"/>
  <c r="B90" i="1" s="1"/>
  <c r="E67" i="1" s="1"/>
  <c r="T33" i="1"/>
  <c r="M24" i="1"/>
  <c r="E101" i="1" s="1"/>
  <c r="B76" i="1" s="1"/>
  <c r="F9" i="1"/>
  <c r="F56" i="1"/>
  <c r="F57" i="1"/>
  <c r="AA9" i="1"/>
  <c r="M48" i="1"/>
  <c r="M49" i="1"/>
  <c r="F33" i="1"/>
  <c r="F32" i="1"/>
  <c r="AA57" i="1"/>
  <c r="AA56" i="1"/>
  <c r="B96" i="1" s="1"/>
  <c r="E97" i="1" s="1"/>
  <c r="M17" i="1"/>
  <c r="M16" i="1"/>
  <c r="B75" i="1" s="1"/>
  <c r="E71" i="1" s="1"/>
  <c r="T17" i="1"/>
  <c r="T56" i="1"/>
  <c r="T57" i="1" s="1"/>
  <c r="F24" i="1"/>
  <c r="E100" i="1" s="1"/>
  <c r="B68" i="1" s="1"/>
  <c r="B67" i="1"/>
  <c r="E70" i="1" s="1"/>
  <c r="M33" i="1"/>
  <c r="M32" i="1"/>
  <c r="B77" i="1" s="1"/>
  <c r="E77" i="1" s="1"/>
  <c r="F48" i="1"/>
  <c r="B71" i="1" s="1"/>
  <c r="E88" i="1" s="1"/>
  <c r="F49" i="1"/>
  <c r="AA49" i="1"/>
  <c r="AA48" i="1"/>
  <c r="B95" i="1" s="1"/>
  <c r="E91" i="1" s="1"/>
  <c r="F25" i="1"/>
  <c r="T16" i="1"/>
  <c r="B83" i="1" s="1"/>
  <c r="E72" i="1" s="1"/>
  <c r="M40" i="1"/>
  <c r="M41" i="1"/>
  <c r="T8" i="1"/>
  <c r="T9" i="1"/>
  <c r="T49" i="1"/>
  <c r="AA25" i="1"/>
  <c r="M8" i="1"/>
  <c r="M9" i="1"/>
  <c r="F8" i="1"/>
  <c r="F41" i="1"/>
  <c r="F40" i="1"/>
  <c r="M56" i="1"/>
  <c r="B80" i="1" s="1"/>
  <c r="E95" i="1" s="1"/>
  <c r="AA16" i="1"/>
  <c r="B91" i="1" s="1"/>
  <c r="E73" i="1" s="1"/>
  <c r="T24" i="1"/>
  <c r="E102" i="1" s="1"/>
  <c r="B84" i="1" s="1"/>
  <c r="T25" i="1"/>
  <c r="T48" i="1"/>
  <c r="AA33" i="1"/>
  <c r="AA41" i="1"/>
  <c r="F17" i="1"/>
  <c r="B70" i="1" l="1"/>
  <c r="E82" i="1" s="1"/>
  <c r="B88" i="1"/>
  <c r="E96" i="1" s="1"/>
  <c r="T60" i="1"/>
  <c r="T10" i="1" s="1"/>
  <c r="H66" i="1" s="1"/>
  <c r="B82" i="1"/>
  <c r="E66" i="1" s="1"/>
  <c r="B79" i="1"/>
  <c r="E89" i="1" s="1"/>
  <c r="F60" i="1"/>
  <c r="F26" i="1" s="1"/>
  <c r="J64" i="1" s="1"/>
  <c r="B66" i="1"/>
  <c r="E64" i="1" s="1"/>
  <c r="B87" i="1"/>
  <c r="E90" i="1" s="1"/>
  <c r="B78" i="1"/>
  <c r="E83" i="1" s="1"/>
  <c r="B74" i="1"/>
  <c r="E65" i="1" s="1"/>
  <c r="M60" i="1"/>
  <c r="B69" i="1"/>
  <c r="E76" i="1" s="1"/>
  <c r="B72" i="1"/>
  <c r="E94" i="1" s="1"/>
  <c r="AA60" i="1"/>
  <c r="F10" i="1" l="1"/>
  <c r="H64" i="1" s="1"/>
  <c r="F34" i="1"/>
  <c r="K64" i="1" s="1"/>
  <c r="F58" i="1"/>
  <c r="N64" i="1" s="1"/>
  <c r="T50" i="1"/>
  <c r="M66" i="1" s="1"/>
  <c r="M34" i="1"/>
  <c r="M58" i="1"/>
  <c r="N65" i="1" s="1"/>
  <c r="M10" i="1"/>
  <c r="H65" i="1" s="1"/>
  <c r="M26" i="1"/>
  <c r="J65" i="1" s="1"/>
  <c r="M18" i="1"/>
  <c r="I65" i="1" s="1"/>
  <c r="T42" i="1"/>
  <c r="L66" i="1" s="1"/>
  <c r="T34" i="1"/>
  <c r="F50" i="1"/>
  <c r="M64" i="1" s="1"/>
  <c r="F18" i="1"/>
  <c r="I64" i="1" s="1"/>
  <c r="T18" i="1"/>
  <c r="I66" i="1" s="1"/>
  <c r="T58" i="1"/>
  <c r="N66" i="1" s="1"/>
  <c r="AA10" i="1"/>
  <c r="H67" i="1" s="1"/>
  <c r="AA42" i="1"/>
  <c r="L67" i="1" s="1"/>
  <c r="AA58" i="1"/>
  <c r="N67" i="1" s="1"/>
  <c r="AA26" i="1"/>
  <c r="J67" i="1" s="1"/>
  <c r="AA34" i="1"/>
  <c r="K67" i="1" s="1"/>
  <c r="AA50" i="1"/>
  <c r="M67" i="1" s="1"/>
  <c r="T26" i="1"/>
  <c r="J66" i="1" s="1"/>
  <c r="AA18" i="1"/>
  <c r="I67" i="1" s="1"/>
  <c r="M42" i="1"/>
  <c r="L65" i="1" s="1"/>
  <c r="M50" i="1"/>
  <c r="M65" i="1" s="1"/>
  <c r="F42" i="1"/>
  <c r="L64" i="1" s="1"/>
  <c r="K66" i="1" l="1"/>
  <c r="K65" i="1"/>
</calcChain>
</file>

<file path=xl/sharedStrings.xml><?xml version="1.0" encoding="utf-8"?>
<sst xmlns="http://schemas.openxmlformats.org/spreadsheetml/2006/main" count="219" uniqueCount="27">
  <si>
    <t>Genotype</t>
  </si>
  <si>
    <t>Sugarbun</t>
  </si>
  <si>
    <t>B73</t>
  </si>
  <si>
    <t>Mo17</t>
  </si>
  <si>
    <t>CFU (10ul)</t>
  </si>
  <si>
    <t>CFU/ml</t>
  </si>
  <si>
    <t>Root Fresh weight (g)</t>
  </si>
  <si>
    <t>Dilution factor</t>
  </si>
  <si>
    <t>SMA</t>
  </si>
  <si>
    <t>Average</t>
  </si>
  <si>
    <t>STDAV</t>
  </si>
  <si>
    <t>Relative abundance</t>
  </si>
  <si>
    <t>OPI</t>
  </si>
  <si>
    <t>CPU</t>
  </si>
  <si>
    <t>ECL</t>
  </si>
  <si>
    <t>CIN</t>
  </si>
  <si>
    <t>HFR</t>
  </si>
  <si>
    <t>HFR (HRO?)</t>
  </si>
  <si>
    <t>ECL (ELU?)</t>
  </si>
  <si>
    <t>PPU</t>
  </si>
  <si>
    <t>CFU/ g FW</t>
  </si>
  <si>
    <t>Hybrid (B73 x Mo17)</t>
  </si>
  <si>
    <t>10ul = 0.01ml</t>
  </si>
  <si>
    <t>Total bacterial cells</t>
  </si>
  <si>
    <t>CFU / g FW</t>
  </si>
  <si>
    <t>B73 x Mo17</t>
  </si>
  <si>
    <t>Relative abundances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</si>
</sst>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5" fillId="0" borderId="0" xfId="0" applyFont="1"/>
    <xf numFmtId="11" fontId="3" fillId="0" borderId="0" xfId="0" applyNumberFormat="1" applyFont="1"/>
    <xf numFmtId="11" fontId="0" fillId="0" borderId="0" xfId="0" applyNumberFormat="1"/>
    <xf numFmtId="11" fontId="1" fillId="0" borderId="0" xfId="0" applyNumberFormat="1" applyFont="1"/>
    <xf numFmtId="11" fontId="5" fillId="0" borderId="0" xfId="0" applyNumberFormat="1" applyFont="1"/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1" fontId="4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 applyAlignment="1">
      <alignment vertical="center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theme" Target="theme/theme1.xml"/><Relationship Id="rId5" Type="http://schemas.openxmlformats.org/officeDocument/2006/relationships/chartsheet" Target="chartsheets/sheet4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Colonization</a:t>
            </a:r>
            <a:r>
              <a:rPr lang="en-US" sz="1800" baseline="0"/>
              <a:t> of different maize genotypes by SynCom</a:t>
            </a:r>
            <a:endParaRPr lang="en-US" sz="1800"/>
          </a:p>
        </c:rich>
      </c:tx>
      <c:layout>
        <c:manualLayout>
          <c:xMode val="edge"/>
          <c:yMode val="edge"/>
          <c:x val="0.24856997943676593"/>
          <c:y val="8.28657579495507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43593848013474"/>
          <c:y val="7.4963194203630151E-2"/>
          <c:w val="0.88098799779998616"/>
          <c:h val="0.8352925692793224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57-4147-89FA-7CB37FB381A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57-4147-89FA-7CB37FB381A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9C57-4147-89FA-7CB37FB381A8}"/>
              </c:ext>
            </c:extLst>
          </c:dPt>
          <c:dPt>
            <c:idx val="3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C57-4147-89FA-7CB37FB381A8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57-4147-89FA-7CB37FB381A8}"/>
              </c:ext>
            </c:extLst>
          </c:dPt>
          <c:dPt>
            <c:idx val="5"/>
            <c:invertIfNegative val="0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C8-054C-924C-3566A16332E3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C8-054C-924C-3566A16332E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9C57-4147-89FA-7CB37FB381A8}"/>
              </c:ext>
            </c:extLst>
          </c:dPt>
          <c:dPt>
            <c:idx val="11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9C57-4147-89FA-7CB37FB381A8}"/>
              </c:ext>
            </c:extLst>
          </c:dPt>
          <c:dPt>
            <c:idx val="13"/>
            <c:invertIfNegative val="0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B2C8-054C-924C-3566A16332E3}"/>
              </c:ext>
            </c:extLst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C57-4147-89FA-7CB37FB381A8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C57-4147-89FA-7CB37FB381A8}"/>
              </c:ext>
            </c:extLst>
          </c:dPt>
          <c:dPt>
            <c:idx val="1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B2C8-054C-924C-3566A16332E3}"/>
              </c:ext>
            </c:extLst>
          </c:dPt>
          <c:dPt>
            <c:idx val="20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B2C8-054C-924C-3566A16332E3}"/>
              </c:ext>
            </c:extLst>
          </c:dPt>
          <c:dPt>
            <c:idx val="21"/>
            <c:invertIfNegative val="0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C57-4147-89FA-7CB37FB381A8}"/>
              </c:ext>
            </c:extLst>
          </c:dPt>
          <c:dPt>
            <c:idx val="2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9C57-4147-89FA-7CB37FB381A8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C57-4147-89FA-7CB37FB381A8}"/>
              </c:ext>
            </c:extLst>
          </c:dPt>
          <c:dPt>
            <c:idx val="2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B2C8-054C-924C-3566A16332E3}"/>
              </c:ext>
            </c:extLst>
          </c:dPt>
          <c:dPt>
            <c:idx val="28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B2C8-054C-924C-3566A16332E3}"/>
              </c:ext>
            </c:extLst>
          </c:dPt>
          <c:dPt>
            <c:idx val="29"/>
            <c:invertIfNegative val="0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B2C8-054C-924C-3566A16332E3}"/>
              </c:ext>
            </c:extLst>
          </c:dPt>
          <c:cat>
            <c:strRef>
              <c:f>raw_data!$A$66:$A$96</c:f>
              <c:strCache>
                <c:ptCount val="31"/>
                <c:pt idx="0">
                  <c:v>SMA</c:v>
                </c:pt>
                <c:pt idx="1">
                  <c:v>OPI</c:v>
                </c:pt>
                <c:pt idx="2">
                  <c:v>CPU</c:v>
                </c:pt>
                <c:pt idx="3">
                  <c:v>ECL</c:v>
                </c:pt>
                <c:pt idx="4">
                  <c:v>CIN</c:v>
                </c:pt>
                <c:pt idx="5">
                  <c:v>HFR</c:v>
                </c:pt>
                <c:pt idx="6">
                  <c:v>PPU</c:v>
                </c:pt>
                <c:pt idx="8">
                  <c:v>SMA</c:v>
                </c:pt>
                <c:pt idx="9">
                  <c:v>OPI</c:v>
                </c:pt>
                <c:pt idx="10">
                  <c:v>CPU</c:v>
                </c:pt>
                <c:pt idx="11">
                  <c:v>ECL</c:v>
                </c:pt>
                <c:pt idx="12">
                  <c:v>CIN</c:v>
                </c:pt>
                <c:pt idx="13">
                  <c:v>HFR</c:v>
                </c:pt>
                <c:pt idx="14">
                  <c:v>PPU</c:v>
                </c:pt>
                <c:pt idx="16">
                  <c:v>SMA</c:v>
                </c:pt>
                <c:pt idx="17">
                  <c:v>OPI</c:v>
                </c:pt>
                <c:pt idx="18">
                  <c:v>CPU</c:v>
                </c:pt>
                <c:pt idx="19">
                  <c:v>ECL</c:v>
                </c:pt>
                <c:pt idx="20">
                  <c:v>CIN</c:v>
                </c:pt>
                <c:pt idx="21">
                  <c:v>HFR</c:v>
                </c:pt>
                <c:pt idx="22">
                  <c:v>PPU</c:v>
                </c:pt>
                <c:pt idx="24">
                  <c:v>SMA</c:v>
                </c:pt>
                <c:pt idx="25">
                  <c:v>OPI</c:v>
                </c:pt>
                <c:pt idx="26">
                  <c:v>CPU</c:v>
                </c:pt>
                <c:pt idx="27">
                  <c:v>ECL</c:v>
                </c:pt>
                <c:pt idx="28">
                  <c:v>CIN</c:v>
                </c:pt>
                <c:pt idx="29">
                  <c:v>HFR</c:v>
                </c:pt>
                <c:pt idx="30">
                  <c:v>PPU</c:v>
                </c:pt>
              </c:strCache>
            </c:strRef>
          </c:cat>
          <c:val>
            <c:numRef>
              <c:f>raw_data!$B$66:$B$96</c:f>
              <c:numCache>
                <c:formatCode>0.00E+00</c:formatCode>
                <c:ptCount val="31"/>
                <c:pt idx="0">
                  <c:v>13662886.1003861</c:v>
                </c:pt>
                <c:pt idx="1">
                  <c:v>119630791.5057915</c:v>
                </c:pt>
                <c:pt idx="2">
                  <c:v>99852799.227799222</c:v>
                </c:pt>
                <c:pt idx="3">
                  <c:v>86100386.100386098</c:v>
                </c:pt>
                <c:pt idx="4">
                  <c:v>2369691.1196911195</c:v>
                </c:pt>
                <c:pt idx="5">
                  <c:v>44966216.216216221</c:v>
                </c:pt>
                <c:pt idx="6">
                  <c:v>135723.93822393822</c:v>
                </c:pt>
                <c:pt idx="8">
                  <c:v>27227087.046939988</c:v>
                </c:pt>
                <c:pt idx="9">
                  <c:v>99207198.030727446</c:v>
                </c:pt>
                <c:pt idx="10">
                  <c:v>78326967.150496572</c:v>
                </c:pt>
                <c:pt idx="11">
                  <c:v>80302287.581699342</c:v>
                </c:pt>
                <c:pt idx="12">
                  <c:v>98856.209150326802</c:v>
                </c:pt>
                <c:pt idx="13">
                  <c:v>29197860.962566841</c:v>
                </c:pt>
                <c:pt idx="14">
                  <c:v>145873.65249129955</c:v>
                </c:pt>
                <c:pt idx="16">
                  <c:v>23568501.084644385</c:v>
                </c:pt>
                <c:pt idx="17">
                  <c:v>91047436.518467039</c:v>
                </c:pt>
                <c:pt idx="18">
                  <c:v>38131726.374760434</c:v>
                </c:pt>
                <c:pt idx="19">
                  <c:v>77626138.174568057</c:v>
                </c:pt>
                <c:pt idx="20">
                  <c:v>388888.88888888888</c:v>
                </c:pt>
                <c:pt idx="21">
                  <c:v>26990533.055327393</c:v>
                </c:pt>
                <c:pt idx="22">
                  <c:v>680234.28669713507</c:v>
                </c:pt>
                <c:pt idx="24">
                  <c:v>85281498.229790449</c:v>
                </c:pt>
                <c:pt idx="25">
                  <c:v>321990027.68262732</c:v>
                </c:pt>
                <c:pt idx="26">
                  <c:v>91222471.393249378</c:v>
                </c:pt>
                <c:pt idx="27">
                  <c:v>354177721.91965741</c:v>
                </c:pt>
                <c:pt idx="28">
                  <c:v>34020974.724200532</c:v>
                </c:pt>
                <c:pt idx="29">
                  <c:v>59392259.543113425</c:v>
                </c:pt>
                <c:pt idx="30">
                  <c:v>2733311.1133016255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7-4147-89FA-7CB37FB3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3750232"/>
        <c:axId val="463750888"/>
      </c:barChart>
      <c:catAx>
        <c:axId val="463750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0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Sugarbun</a:t>
                </a:r>
              </a:p>
            </c:rich>
          </c:tx>
          <c:layout>
            <c:manualLayout>
              <c:xMode val="edge"/>
              <c:yMode val="edge"/>
              <c:x val="0.18309376830115107"/>
              <c:y val="0.949057690450003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0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750888"/>
        <c:crosses val="autoZero"/>
        <c:auto val="1"/>
        <c:lblAlgn val="ctr"/>
        <c:lblOffset val="100"/>
        <c:noMultiLvlLbl val="0"/>
      </c:catAx>
      <c:valAx>
        <c:axId val="463750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750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SMA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raw_data!$E$63</c:f>
              <c:strCache>
                <c:ptCount val="1"/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(raw_data!$F$9,raw_data!$M$9,raw_data!$T$9,raw_data!$AA$9)</c:f>
                <c:numCache>
                  <c:formatCode>General</c:formatCode>
                  <c:ptCount val="4"/>
                  <c:pt idx="0">
                    <c:v>21856086.008459155</c:v>
                  </c:pt>
                  <c:pt idx="1">
                    <c:v>37326990.426415667</c:v>
                  </c:pt>
                  <c:pt idx="2">
                    <c:v>16980381.993011404</c:v>
                  </c:pt>
                  <c:pt idx="3">
                    <c:v>86607890.013480276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raw_data!$D$64:$D$67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raw_data!$E$64:$E$67</c:f>
              <c:numCache>
                <c:formatCode>0.00E+00</c:formatCode>
                <c:ptCount val="4"/>
                <c:pt idx="0">
                  <c:v>13662886.1003861</c:v>
                </c:pt>
                <c:pt idx="1">
                  <c:v>27227087.046939988</c:v>
                </c:pt>
                <c:pt idx="2">
                  <c:v>23568501.084644385</c:v>
                </c:pt>
                <c:pt idx="3">
                  <c:v>85281498.229790449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C7-475D-927A-977C8F737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OPI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(raw_data!$F$17,raw_data!$M$17,raw_data!$T$17,raw_data!$AA$17)</c:f>
                <c:numCache>
                  <c:formatCode>General</c:formatCode>
                  <c:ptCount val="4"/>
                  <c:pt idx="0">
                    <c:v>61284761.278196111</c:v>
                  </c:pt>
                  <c:pt idx="1">
                    <c:v>53660275.564179748</c:v>
                  </c:pt>
                  <c:pt idx="2">
                    <c:v>49122916.931700639</c:v>
                  </c:pt>
                  <c:pt idx="3">
                    <c:v>319813671.79610008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raw_data!$D$70:$D$73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raw_data!$E$70:$E$73</c:f>
              <c:numCache>
                <c:formatCode>0.00E+00</c:formatCode>
                <c:ptCount val="4"/>
                <c:pt idx="0">
                  <c:v>119630791.5057915</c:v>
                </c:pt>
                <c:pt idx="1">
                  <c:v>99207198.030727446</c:v>
                </c:pt>
                <c:pt idx="2">
                  <c:v>91047436.518467039</c:v>
                </c:pt>
                <c:pt idx="3">
                  <c:v>321990027.68262732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A-47A7-B2BA-2BAEE62C3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CPU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(raw_data!$F$25,raw_data!$M$25,raw_data!$T$25,raw_data!$AA$25)</c:f>
                <c:numCache>
                  <c:formatCode>General</c:formatCode>
                  <c:ptCount val="4"/>
                  <c:pt idx="0">
                    <c:v>52747148.780236252</c:v>
                  </c:pt>
                  <c:pt idx="1">
                    <c:v>60757860.208864845</c:v>
                  </c:pt>
                  <c:pt idx="2">
                    <c:v>10168631.660198288</c:v>
                  </c:pt>
                  <c:pt idx="3">
                    <c:v>56798830.546119958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raw_data!$D$100:$D$103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raw_data!$E$100:$E$103</c:f>
              <c:numCache>
                <c:formatCode>0.00E+00</c:formatCode>
                <c:ptCount val="4"/>
                <c:pt idx="0">
                  <c:v>99852799.227799222</c:v>
                </c:pt>
                <c:pt idx="1">
                  <c:v>78326967.150496572</c:v>
                </c:pt>
                <c:pt idx="2">
                  <c:v>38131726.374760434</c:v>
                </c:pt>
                <c:pt idx="3">
                  <c:v>91222471.393249378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7-4472-8BE9-3ED3858E3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ECL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(raw_data!$F$33,raw_data!$M$33,raw_data!$T$33,raw_data!$AA$33)</c:f>
                <c:numCache>
                  <c:formatCode>General</c:formatCode>
                  <c:ptCount val="4"/>
                  <c:pt idx="0">
                    <c:v>30182324.99177349</c:v>
                  </c:pt>
                  <c:pt idx="1">
                    <c:v>54058948.088421725</c:v>
                  </c:pt>
                  <c:pt idx="2">
                    <c:v>29903504.975779947</c:v>
                  </c:pt>
                  <c:pt idx="3">
                    <c:v>381333304.01434153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raw_data!$D$76:$D$79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raw_data!$E$76:$E$79</c:f>
              <c:numCache>
                <c:formatCode>0.00E+00</c:formatCode>
                <c:ptCount val="4"/>
                <c:pt idx="0">
                  <c:v>86100386.100386098</c:v>
                </c:pt>
                <c:pt idx="1">
                  <c:v>80302287.581699342</c:v>
                </c:pt>
                <c:pt idx="2">
                  <c:v>77626138.174568057</c:v>
                </c:pt>
                <c:pt idx="3">
                  <c:v>354177721.91965741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3-4680-BF42-C3B711568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CIN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(raw_data!$F$41,raw_data!$M$41,raw_data!$T$41,raw_data!$AA$41)</c:f>
                <c:numCache>
                  <c:formatCode>General</c:formatCode>
                  <c:ptCount val="4"/>
                  <c:pt idx="0">
                    <c:v>2801515.2860042895</c:v>
                  </c:pt>
                  <c:pt idx="1">
                    <c:v>131543.55923254075</c:v>
                  </c:pt>
                  <c:pt idx="2">
                    <c:v>777777.77777777775</c:v>
                  </c:pt>
                  <c:pt idx="3">
                    <c:v>60391458.731417932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raw_data!$D$82:$D$85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raw_data!$E$82:$E$85</c:f>
              <c:numCache>
                <c:formatCode>0.00E+00</c:formatCode>
                <c:ptCount val="4"/>
                <c:pt idx="0">
                  <c:v>2369691.1196911195</c:v>
                </c:pt>
                <c:pt idx="1">
                  <c:v>98856.209150326802</c:v>
                </c:pt>
                <c:pt idx="2">
                  <c:v>388888.88888888888</c:v>
                </c:pt>
                <c:pt idx="3">
                  <c:v>34020974.724200532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4-4F2E-89FF-08DBC0D8D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HFR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99FF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(raw_data!$F$49,raw_data!$M$49,raw_data!$T$49,raw_data!$AA$49)</c:f>
                <c:numCache>
                  <c:formatCode>General</c:formatCode>
                  <c:ptCount val="4"/>
                  <c:pt idx="0">
                    <c:v>35406329.504479699</c:v>
                  </c:pt>
                  <c:pt idx="1">
                    <c:v>10910663.617368251</c:v>
                  </c:pt>
                  <c:pt idx="2">
                    <c:v>14831238.039707525</c:v>
                  </c:pt>
                  <c:pt idx="3">
                    <c:v>67045880.913078085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raw_data!$D$88:$D$91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raw_data!$E$88:$E$91</c:f>
              <c:numCache>
                <c:formatCode>0.00E+00</c:formatCode>
                <c:ptCount val="4"/>
                <c:pt idx="0">
                  <c:v>44966216.216216221</c:v>
                </c:pt>
                <c:pt idx="1">
                  <c:v>29197860.962566841</c:v>
                </c:pt>
                <c:pt idx="2">
                  <c:v>26990533.055327393</c:v>
                </c:pt>
                <c:pt idx="3">
                  <c:v>59392259.543113425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3-43D4-B120-E780E6331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PPU</a:t>
            </a:r>
          </a:p>
        </c:rich>
      </c:tx>
      <c:layout>
        <c:manualLayout>
          <c:xMode val="edge"/>
          <c:yMode val="edge"/>
          <c:x val="0.4795326752265438"/>
          <c:y val="0.12733031099565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(raw_data!$F$57,raw_data!$M$57,raw_data!$T$57,raw_data!$AA$57)</c:f>
                <c:numCache>
                  <c:formatCode>General</c:formatCode>
                  <c:ptCount val="4"/>
                  <c:pt idx="0">
                    <c:v>80051.29357056992</c:v>
                  </c:pt>
                  <c:pt idx="1">
                    <c:v>211137.8320746574</c:v>
                  </c:pt>
                  <c:pt idx="2">
                    <c:v>652736.95619015349</c:v>
                  </c:pt>
                  <c:pt idx="3">
                    <c:v>5054512.5196960708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raw_data!$D$94:$D$97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raw_data!$E$94:$E$97</c:f>
              <c:numCache>
                <c:formatCode>0.00E+00</c:formatCode>
                <c:ptCount val="4"/>
                <c:pt idx="0">
                  <c:v>135723.93822393822</c:v>
                </c:pt>
                <c:pt idx="1">
                  <c:v>145873.65249129955</c:v>
                </c:pt>
                <c:pt idx="2">
                  <c:v>680234.28669713507</c:v>
                </c:pt>
                <c:pt idx="3">
                  <c:v>2733311.1133016255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7-41FD-89FD-034734275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623264"/>
        <c:axId val="459621952"/>
      </c:barChart>
      <c:catAx>
        <c:axId val="459623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Maize</a:t>
                </a:r>
                <a:r>
                  <a:rPr lang="en-US" sz="1600" baseline="0"/>
                  <a:t> genotype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1952"/>
        <c:crosses val="autoZero"/>
        <c:auto val="1"/>
        <c:lblAlgn val="ctr"/>
        <c:lblOffset val="100"/>
        <c:noMultiLvlLbl val="0"/>
      </c:catAx>
      <c:valAx>
        <c:axId val="4596219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CFU</a:t>
                </a:r>
                <a:r>
                  <a:rPr lang="en-US" sz="1600" baseline="0"/>
                  <a:t> / g FW of root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out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6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Relative</a:t>
            </a:r>
            <a:r>
              <a:rPr lang="en-US" sz="2000" baseline="0"/>
              <a:t> abundances of SynCom species in different maize genotypes</a:t>
            </a:r>
            <a:endParaRPr lang="en-US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raw_data!$H$63</c:f>
              <c:strCache>
                <c:ptCount val="1"/>
                <c:pt idx="0">
                  <c:v>SMA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raw_data!$H$64:$H$67</c:f>
              <c:numCache>
                <c:formatCode>General</c:formatCode>
                <c:ptCount val="4"/>
                <c:pt idx="0">
                  <c:v>3.7257150419630049E-2</c:v>
                </c:pt>
                <c:pt idx="1">
                  <c:v>8.6570926271128015E-2</c:v>
                </c:pt>
                <c:pt idx="2">
                  <c:v>9.1197560997243216E-2</c:v>
                </c:pt>
                <c:pt idx="3">
                  <c:v>8.9881804989503725E-2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9-4DA2-85A0-FFA39534A12D}"/>
            </c:ext>
          </c:extLst>
        </c:ser>
        <c:ser>
          <c:idx val="1"/>
          <c:order val="1"/>
          <c:tx>
            <c:strRef>
              <c:f>raw_data!$I$63</c:f>
              <c:strCache>
                <c:ptCount val="1"/>
                <c:pt idx="0">
                  <c:v>OPI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raw_data!$I$64:$I$67</c:f>
              <c:numCache>
                <c:formatCode>General</c:formatCode>
                <c:ptCount val="4"/>
                <c:pt idx="0">
                  <c:v>0.32621968456757622</c:v>
                </c:pt>
                <c:pt idx="1">
                  <c:v>0.31543804195713793</c:v>
                </c:pt>
                <c:pt idx="2">
                  <c:v>0.35230514302606158</c:v>
                </c:pt>
                <c:pt idx="3">
                  <c:v>0.33935901077574121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A9-4DA2-85A0-FFA39534A12D}"/>
            </c:ext>
          </c:extLst>
        </c:ser>
        <c:ser>
          <c:idx val="2"/>
          <c:order val="2"/>
          <c:tx>
            <c:strRef>
              <c:f>raw_data!$J$63</c:f>
              <c:strCache>
                <c:ptCount val="1"/>
                <c:pt idx="0">
                  <c:v>CPU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raw_data!$J$64:$J$67</c:f>
              <c:numCache>
                <c:formatCode>General</c:formatCode>
                <c:ptCount val="4"/>
                <c:pt idx="0">
                  <c:v>0.27228732884965678</c:v>
                </c:pt>
                <c:pt idx="1">
                  <c:v>0.24904750502822492</c:v>
                </c:pt>
                <c:pt idx="2">
                  <c:v>0.14754949538382464</c:v>
                </c:pt>
                <c:pt idx="3">
                  <c:v>9.6143249762519672E-2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A9-4DA2-85A0-FFA39534A12D}"/>
            </c:ext>
          </c:extLst>
        </c:ser>
        <c:ser>
          <c:idx val="3"/>
          <c:order val="3"/>
          <c:tx>
            <c:strRef>
              <c:f>raw_data!$K$63</c:f>
              <c:strCache>
                <c:ptCount val="1"/>
                <c:pt idx="0">
                  <c:v>ECL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raw_data!$K$64:$K$67</c:f>
              <c:numCache>
                <c:formatCode>General</c:formatCode>
                <c:ptCount val="4"/>
                <c:pt idx="0">
                  <c:v>0.23478604831812647</c:v>
                </c:pt>
                <c:pt idx="1">
                  <c:v>0.25532821067685679</c:v>
                </c:pt>
                <c:pt idx="2">
                  <c:v>0.25532821067685679</c:v>
                </c:pt>
                <c:pt idx="3">
                  <c:v>0.37328299331037146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A9-4DA2-85A0-FFA39534A12D}"/>
            </c:ext>
          </c:extLst>
        </c:ser>
        <c:ser>
          <c:idx val="4"/>
          <c:order val="4"/>
          <c:tx>
            <c:strRef>
              <c:f>raw_data!$L$63</c:f>
              <c:strCache>
                <c:ptCount val="1"/>
                <c:pt idx="0">
                  <c:v>CIN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raw_data!$L$64:$L$67</c:f>
              <c:numCache>
                <c:formatCode>General</c:formatCode>
                <c:ptCount val="4"/>
                <c:pt idx="0">
                  <c:v>6.4618805899215297E-3</c:v>
                </c:pt>
                <c:pt idx="1">
                  <c:v>3.1432204183436439E-4</c:v>
                </c:pt>
                <c:pt idx="2">
                  <c:v>1.5047931151082666E-3</c:v>
                </c:pt>
                <c:pt idx="3">
                  <c:v>3.5856154959590714E-2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A9-4DA2-85A0-FFA39534A12D}"/>
            </c:ext>
          </c:extLst>
        </c:ser>
        <c:ser>
          <c:idx val="5"/>
          <c:order val="5"/>
          <c:tx>
            <c:strRef>
              <c:f>raw_data!$M$63</c:f>
              <c:strCache>
                <c:ptCount val="1"/>
                <c:pt idx="0">
                  <c:v>HFR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raw_data!$M$64:$M$67</c:f>
              <c:numCache>
                <c:formatCode>General</c:formatCode>
                <c:ptCount val="4"/>
                <c:pt idx="0">
                  <c:v>0.12261780337331753</c:v>
                </c:pt>
                <c:pt idx="1">
                  <c:v>9.2837175872220373E-2</c:v>
                </c:pt>
                <c:pt idx="2">
                  <c:v>0.10443900423795108</c:v>
                </c:pt>
                <c:pt idx="3">
                  <c:v>6.2596033148434399E-2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A9-4DA2-85A0-FFA39534A12D}"/>
            </c:ext>
          </c:extLst>
        </c:ser>
        <c:ser>
          <c:idx val="6"/>
          <c:order val="6"/>
          <c:tx>
            <c:strRef>
              <c:f>raw_data!$N$63</c:f>
              <c:strCache>
                <c:ptCount val="1"/>
                <c:pt idx="0">
                  <c:v>PPU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raw_data!$G$64:$G$67</c:f>
              <c:strCache>
                <c:ptCount val="4"/>
                <c:pt idx="0">
                  <c:v>Sugarbun</c:v>
                </c:pt>
                <c:pt idx="1">
                  <c:v>B73</c:v>
                </c:pt>
                <c:pt idx="2">
                  <c:v>Mo17</c:v>
                </c:pt>
                <c:pt idx="3">
                  <c:v>B73 x Mo17</c:v>
                </c:pt>
              </c:strCache>
            </c:strRef>
          </c:cat>
          <c:val>
            <c:numRef>
              <c:f>raw_data!$N$64:$N$67</c:f>
              <c:numCache>
                <c:formatCode>General</c:formatCode>
                <c:ptCount val="4"/>
                <c:pt idx="0">
                  <c:v>3.7010388177143234E-4</c:v>
                </c:pt>
                <c:pt idx="1">
                  <c:v>4.6381815259755201E-4</c:v>
                </c:pt>
                <c:pt idx="2">
                  <c:v>2.63214481186911E-3</c:v>
                </c:pt>
                <c:pt idx="3">
                  <c:v>2.8807530538388347E-3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A9-4DA2-85A0-FFA39534A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7570816"/>
        <c:axId val="527571144"/>
      </c:barChart>
      <c:catAx>
        <c:axId val="52757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71144"/>
        <c:crosses val="autoZero"/>
        <c:auto val="1"/>
        <c:lblAlgn val="ctr"/>
        <c:lblOffset val="100"/>
        <c:noMultiLvlLbl val="0"/>
      </c:catAx>
      <c:valAx>
        <c:axId val="527571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57081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8596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8596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0.38816</cdr:x>
      <cdr:y>0.85448</cdr:y>
    </cdr:from>
    <cdr:to>
      <cdr:x>0.49395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55075" y="61699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0.39912</cdr:x>
      <cdr:y>0.85448</cdr:y>
    </cdr:from>
    <cdr:to>
      <cdr:x>0.50491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449851" y="62173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0.39474</cdr:x>
      <cdr:y>0.94347</cdr:y>
    </cdr:from>
    <cdr:to>
      <cdr:x>0.50053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411941" y="5928436"/>
          <a:ext cx="914400" cy="3552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B73</a:t>
          </a:r>
        </a:p>
      </cdr:txBody>
    </cdr:sp>
  </cdr:relSizeAnchor>
  <cdr:relSizeAnchor xmlns:cdr="http://schemas.openxmlformats.org/drawingml/2006/chartDrawing">
    <cdr:from>
      <cdr:x>0.63048</cdr:x>
      <cdr:y>0.94649</cdr:y>
    </cdr:from>
    <cdr:to>
      <cdr:x>0.73627</cdr:x>
      <cdr:y>0.99698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5449626" y="5947392"/>
          <a:ext cx="914400" cy="3173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Mo17</a:t>
          </a:r>
        </a:p>
      </cdr:txBody>
    </cdr:sp>
  </cdr:relSizeAnchor>
  <cdr:relSizeAnchor xmlns:cdr="http://schemas.openxmlformats.org/drawingml/2006/chartDrawing">
    <cdr:from>
      <cdr:x>0.82184</cdr:x>
      <cdr:y>0.93744</cdr:y>
    </cdr:from>
    <cdr:to>
      <cdr:x>0.92763</cdr:x>
      <cdr:y>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7103659" y="5890526"/>
          <a:ext cx="914400" cy="393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B73 x Mo17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8596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3582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882" cy="628596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43582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43582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43582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43582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103"/>
  <sheetViews>
    <sheetView tabSelected="1" topLeftCell="A35" workbookViewId="0">
      <selection activeCell="F61" sqref="F61"/>
    </sheetView>
  </sheetViews>
  <sheetFormatPr baseColWidth="10" defaultColWidth="8.83203125" defaultRowHeight="15" x14ac:dyDescent="0.2"/>
  <cols>
    <col min="1" max="1" width="18.1640625" customWidth="1"/>
    <col min="2" max="2" width="13.33203125" customWidth="1"/>
    <col min="3" max="3" width="11.6640625" customWidth="1"/>
    <col min="4" max="4" width="18.83203125" customWidth="1"/>
    <col min="5" max="5" width="26.83203125" customWidth="1"/>
    <col min="6" max="6" width="26.83203125" style="11" customWidth="1"/>
    <col min="7" max="7" width="10.83203125" customWidth="1"/>
    <col min="8" max="8" width="17.6640625" customWidth="1"/>
    <col min="9" max="9" width="14.1640625" customWidth="1"/>
    <col min="10" max="10" width="11" customWidth="1"/>
    <col min="11" max="11" width="18.33203125" customWidth="1"/>
    <col min="12" max="12" width="27.6640625" customWidth="1"/>
    <col min="13" max="13" width="26.83203125" style="11" customWidth="1"/>
    <col min="15" max="15" width="17.5" customWidth="1"/>
    <col min="16" max="16" width="14.1640625" customWidth="1"/>
    <col min="17" max="17" width="11.83203125" customWidth="1"/>
    <col min="18" max="18" width="18.6640625" customWidth="1"/>
    <col min="19" max="19" width="26.5" customWidth="1"/>
    <col min="20" max="20" width="26.83203125" style="11" customWidth="1"/>
    <col min="22" max="22" width="22.6640625" customWidth="1"/>
    <col min="23" max="23" width="14.33203125" customWidth="1"/>
    <col min="24" max="24" width="12.1640625" customWidth="1"/>
    <col min="25" max="25" width="19.33203125" customWidth="1"/>
    <col min="26" max="26" width="26.1640625" customWidth="1"/>
    <col min="27" max="27" width="26.83203125" style="11" customWidth="1"/>
  </cols>
  <sheetData>
    <row r="1" spans="1:27" ht="23" thickBot="1" x14ac:dyDescent="0.3">
      <c r="A1" s="5" t="s">
        <v>0</v>
      </c>
      <c r="B1" s="7" t="s">
        <v>4</v>
      </c>
      <c r="C1" s="7" t="s">
        <v>5</v>
      </c>
      <c r="D1" s="7" t="s">
        <v>7</v>
      </c>
      <c r="E1" s="7" t="s">
        <v>6</v>
      </c>
      <c r="F1" s="10" t="s">
        <v>20</v>
      </c>
      <c r="H1" s="5" t="s">
        <v>0</v>
      </c>
      <c r="I1" s="7" t="s">
        <v>4</v>
      </c>
      <c r="J1" s="7" t="s">
        <v>5</v>
      </c>
      <c r="K1" s="7" t="s">
        <v>7</v>
      </c>
      <c r="L1" s="7" t="s">
        <v>6</v>
      </c>
      <c r="M1" s="10" t="s">
        <v>20</v>
      </c>
      <c r="O1" s="5" t="s">
        <v>0</v>
      </c>
      <c r="P1" s="7" t="s">
        <v>4</v>
      </c>
      <c r="Q1" s="7" t="s">
        <v>5</v>
      </c>
      <c r="R1" s="7" t="s">
        <v>7</v>
      </c>
      <c r="S1" s="7" t="s">
        <v>6</v>
      </c>
      <c r="T1" s="10" t="s">
        <v>20</v>
      </c>
      <c r="V1" s="5" t="s">
        <v>0</v>
      </c>
      <c r="W1" s="7" t="s">
        <v>4</v>
      </c>
      <c r="X1" s="7" t="s">
        <v>5</v>
      </c>
      <c r="Y1" s="7" t="s">
        <v>7</v>
      </c>
      <c r="Z1" s="7" t="s">
        <v>6</v>
      </c>
      <c r="AA1" s="10" t="s">
        <v>20</v>
      </c>
    </row>
    <row r="2" spans="1:27" ht="21" thickBot="1" x14ac:dyDescent="0.25">
      <c r="A2" s="4" t="s">
        <v>1</v>
      </c>
      <c r="H2" s="4" t="s">
        <v>2</v>
      </c>
      <c r="O2" s="4" t="s">
        <v>3</v>
      </c>
      <c r="V2" s="4" t="s">
        <v>21</v>
      </c>
    </row>
    <row r="3" spans="1:27" ht="18" thickBot="1" x14ac:dyDescent="0.25">
      <c r="A3" s="8" t="s">
        <v>8</v>
      </c>
      <c r="H3" s="8" t="s">
        <v>8</v>
      </c>
      <c r="O3" s="8" t="s">
        <v>8</v>
      </c>
      <c r="V3" s="8" t="s">
        <v>8</v>
      </c>
    </row>
    <row r="4" spans="1:27" ht="16" thickBot="1" x14ac:dyDescent="0.25">
      <c r="A4" s="1">
        <v>1</v>
      </c>
      <c r="B4">
        <v>13</v>
      </c>
      <c r="C4">
        <f>B4/A$62</f>
        <v>1300</v>
      </c>
      <c r="D4">
        <v>10000</v>
      </c>
      <c r="E4" s="1">
        <v>0.28000000000000003</v>
      </c>
      <c r="F4" s="11">
        <f>(C4*D4)/E4</f>
        <v>46428571.428571425</v>
      </c>
      <c r="H4" s="1">
        <v>1</v>
      </c>
      <c r="I4">
        <v>25</v>
      </c>
      <c r="J4">
        <f>I4/A$62</f>
        <v>2500</v>
      </c>
      <c r="K4">
        <v>100</v>
      </c>
      <c r="L4" s="1">
        <v>0.36</v>
      </c>
      <c r="M4" s="11">
        <f>(J4*K4)/L4</f>
        <v>694444.4444444445</v>
      </c>
      <c r="O4" s="1">
        <v>1</v>
      </c>
      <c r="P4">
        <v>15</v>
      </c>
      <c r="Q4">
        <f>P4/A$62</f>
        <v>1500</v>
      </c>
      <c r="R4">
        <v>10000</v>
      </c>
      <c r="S4" s="1">
        <v>0.45</v>
      </c>
      <c r="T4" s="11">
        <f>(Q4*R4)/S4</f>
        <v>33333333.333333332</v>
      </c>
      <c r="V4" s="1">
        <v>1</v>
      </c>
      <c r="W4">
        <v>28</v>
      </c>
      <c r="X4">
        <f>W4/A$62</f>
        <v>2800</v>
      </c>
      <c r="Y4">
        <v>10000</v>
      </c>
      <c r="Z4" s="1">
        <v>0.31</v>
      </c>
      <c r="AA4" s="11">
        <f>(X4*Y4)/Z4</f>
        <v>90322580.645161286</v>
      </c>
    </row>
    <row r="5" spans="1:27" ht="16" thickBot="1" x14ac:dyDescent="0.25">
      <c r="A5" s="1">
        <v>2</v>
      </c>
      <c r="B5">
        <v>14</v>
      </c>
      <c r="C5">
        <f>B5/A$62</f>
        <v>1400</v>
      </c>
      <c r="D5">
        <v>1000</v>
      </c>
      <c r="E5" s="1">
        <v>0.4</v>
      </c>
      <c r="F5" s="11">
        <f>(C5*D5)/E5</f>
        <v>3500000</v>
      </c>
      <c r="H5" s="1">
        <v>2</v>
      </c>
      <c r="I5">
        <v>32</v>
      </c>
      <c r="J5">
        <f t="shared" ref="J5:J7" si="0">I5/A$62</f>
        <v>3200</v>
      </c>
      <c r="K5">
        <v>100</v>
      </c>
      <c r="L5" s="1">
        <v>0.34</v>
      </c>
      <c r="M5" s="11">
        <f>(J5*K5)/L5</f>
        <v>941176.47058823518</v>
      </c>
      <c r="O5" s="1">
        <v>2</v>
      </c>
      <c r="P5">
        <v>15</v>
      </c>
      <c r="Q5">
        <f t="shared" ref="Q5:Q7" si="1">P5/A$62</f>
        <v>1500</v>
      </c>
      <c r="R5">
        <v>10000</v>
      </c>
      <c r="S5" s="1">
        <v>0.38</v>
      </c>
      <c r="T5" s="11">
        <f>(Q5*R5)/S5</f>
        <v>39473684.210526317</v>
      </c>
      <c r="V5" s="1">
        <v>2</v>
      </c>
      <c r="W5">
        <v>16</v>
      </c>
      <c r="X5">
        <f t="shared" ref="X5:X7" si="2">W5/A$62</f>
        <v>1600</v>
      </c>
      <c r="Y5">
        <v>10000</v>
      </c>
      <c r="Z5" s="1">
        <v>0.34</v>
      </c>
      <c r="AA5" s="11">
        <f>(X5*Y5)/Z5</f>
        <v>47058823.529411763</v>
      </c>
    </row>
    <row r="6" spans="1:27" ht="16" thickBot="1" x14ac:dyDescent="0.25">
      <c r="A6" s="1">
        <v>3</v>
      </c>
      <c r="B6">
        <v>11</v>
      </c>
      <c r="C6">
        <f>B6/A$62</f>
        <v>1100</v>
      </c>
      <c r="D6">
        <v>1000</v>
      </c>
      <c r="E6" s="1">
        <v>0.37</v>
      </c>
      <c r="F6" s="11">
        <f>(C6*D6)/E6</f>
        <v>2972972.9729729728</v>
      </c>
      <c r="H6" s="1">
        <v>3</v>
      </c>
      <c r="I6">
        <v>9</v>
      </c>
      <c r="J6">
        <f t="shared" si="0"/>
        <v>900</v>
      </c>
      <c r="K6">
        <v>10000</v>
      </c>
      <c r="L6" s="1">
        <v>0.33</v>
      </c>
      <c r="M6" s="11">
        <f>(J6*K6)/L6</f>
        <v>27272727.27272727</v>
      </c>
      <c r="O6" s="1">
        <v>3</v>
      </c>
      <c r="P6">
        <v>10</v>
      </c>
      <c r="Q6">
        <f t="shared" si="1"/>
        <v>1000</v>
      </c>
      <c r="R6">
        <v>10000</v>
      </c>
      <c r="S6" s="1">
        <v>0.49</v>
      </c>
      <c r="T6" s="11">
        <f>(Q6*R6)/S6</f>
        <v>20408163.265306123</v>
      </c>
      <c r="V6" s="1">
        <v>3</v>
      </c>
      <c r="W6">
        <v>67</v>
      </c>
      <c r="X6">
        <f t="shared" si="2"/>
        <v>6700</v>
      </c>
      <c r="Y6">
        <v>10000</v>
      </c>
      <c r="Z6" s="1">
        <v>0.33</v>
      </c>
      <c r="AA6" s="11">
        <f>(X6*Y6)/Z6</f>
        <v>203030303.03030303</v>
      </c>
    </row>
    <row r="7" spans="1:27" ht="16" thickBot="1" x14ac:dyDescent="0.25">
      <c r="A7" s="1">
        <v>4</v>
      </c>
      <c r="B7">
        <v>7</v>
      </c>
      <c r="C7">
        <f>B7/A$62</f>
        <v>700</v>
      </c>
      <c r="D7">
        <v>1000</v>
      </c>
      <c r="E7" s="1">
        <v>0.4</v>
      </c>
      <c r="F7" s="11">
        <f>(C7*D7)/E7</f>
        <v>1750000</v>
      </c>
      <c r="H7" s="1">
        <v>4</v>
      </c>
      <c r="I7">
        <v>28</v>
      </c>
      <c r="J7">
        <f t="shared" si="0"/>
        <v>2800</v>
      </c>
      <c r="K7">
        <v>10000</v>
      </c>
      <c r="L7" s="1">
        <v>0.35</v>
      </c>
      <c r="M7" s="11">
        <f>(J7*K7)/L7</f>
        <v>80000000</v>
      </c>
      <c r="O7" s="1">
        <v>4</v>
      </c>
      <c r="P7">
        <v>36</v>
      </c>
      <c r="Q7">
        <f t="shared" si="1"/>
        <v>3600</v>
      </c>
      <c r="R7">
        <v>100</v>
      </c>
      <c r="S7" s="1">
        <v>0.34</v>
      </c>
      <c r="T7" s="11">
        <f>(Q7*R7)/S7</f>
        <v>1058823.5294117646</v>
      </c>
      <c r="V7" s="1">
        <v>4</v>
      </c>
      <c r="W7">
        <v>25</v>
      </c>
      <c r="X7">
        <f t="shared" si="2"/>
        <v>2500</v>
      </c>
      <c r="Y7">
        <v>100</v>
      </c>
      <c r="Z7" s="1">
        <v>0.35</v>
      </c>
      <c r="AA7" s="11">
        <f>(X7*Y7)/Z7</f>
        <v>714285.71428571432</v>
      </c>
    </row>
    <row r="8" spans="1:27" s="3" customFormat="1" ht="17" thickBot="1" x14ac:dyDescent="0.25">
      <c r="A8" s="2" t="s">
        <v>9</v>
      </c>
      <c r="F8" s="12">
        <f>AVERAGE(F4:F7)</f>
        <v>13662886.1003861</v>
      </c>
      <c r="H8" s="2" t="s">
        <v>9</v>
      </c>
      <c r="M8" s="12">
        <f>AVERAGE(M4:M7)</f>
        <v>27227087.046939988</v>
      </c>
      <c r="O8" s="2" t="s">
        <v>9</v>
      </c>
      <c r="T8" s="12">
        <f>AVERAGE(T4:T7)</f>
        <v>23568501.084644385</v>
      </c>
      <c r="V8" s="2" t="s">
        <v>9</v>
      </c>
      <c r="AA8" s="12">
        <f>AVERAGE(AA4:AA7)</f>
        <v>85281498.229790449</v>
      </c>
    </row>
    <row r="9" spans="1:27" s="3" customFormat="1" ht="17" thickBot="1" x14ac:dyDescent="0.25">
      <c r="A9" s="2" t="s">
        <v>10</v>
      </c>
      <c r="F9" s="12">
        <f>STDEV(F4:F7)</f>
        <v>21856086.008459155</v>
      </c>
      <c r="H9" s="2" t="s">
        <v>10</v>
      </c>
      <c r="M9" s="12">
        <f>STDEV(M4:M7)</f>
        <v>37326990.426415667</v>
      </c>
      <c r="O9" s="2" t="s">
        <v>10</v>
      </c>
      <c r="T9" s="12">
        <f>STDEV(T4:T7)</f>
        <v>16980381.993011404</v>
      </c>
      <c r="V9" s="2" t="s">
        <v>10</v>
      </c>
      <c r="AA9" s="12">
        <f>STDEV(AA4:AA7)</f>
        <v>86607890.013480276</v>
      </c>
    </row>
    <row r="10" spans="1:27" s="3" customFormat="1" ht="17" thickBot="1" x14ac:dyDescent="0.25">
      <c r="A10" s="2" t="s">
        <v>11</v>
      </c>
      <c r="F10" s="17">
        <f>F8/F60</f>
        <v>3.7257150419630049E-2</v>
      </c>
      <c r="H10" s="2" t="s">
        <v>11</v>
      </c>
      <c r="M10" s="17">
        <f>M8/M60</f>
        <v>8.6570926271128015E-2</v>
      </c>
      <c r="O10" s="2" t="s">
        <v>11</v>
      </c>
      <c r="T10" s="17">
        <f>T8/T60</f>
        <v>9.1197560997243216E-2</v>
      </c>
      <c r="V10" s="2" t="s">
        <v>11</v>
      </c>
      <c r="AA10" s="17">
        <f>AA8/AA60</f>
        <v>8.9881804989503725E-2</v>
      </c>
    </row>
    <row r="11" spans="1:27" ht="18" thickBot="1" x14ac:dyDescent="0.25">
      <c r="A11" s="8" t="s">
        <v>12</v>
      </c>
      <c r="H11" s="8" t="s">
        <v>12</v>
      </c>
      <c r="O11" s="8" t="s">
        <v>12</v>
      </c>
      <c r="V11" s="8" t="s">
        <v>12</v>
      </c>
    </row>
    <row r="12" spans="1:27" ht="16" thickBot="1" x14ac:dyDescent="0.25">
      <c r="A12" s="1">
        <v>1</v>
      </c>
      <c r="B12">
        <v>55</v>
      </c>
      <c r="C12">
        <f>B12/A$62</f>
        <v>5500</v>
      </c>
      <c r="D12">
        <v>10000</v>
      </c>
      <c r="E12" s="1">
        <v>0.28000000000000003</v>
      </c>
      <c r="F12" s="11">
        <f>(C12*D12)/E12</f>
        <v>196428571.4285714</v>
      </c>
      <c r="H12" s="1">
        <v>1</v>
      </c>
      <c r="I12">
        <v>32</v>
      </c>
      <c r="J12">
        <f>I12/A$62</f>
        <v>3200</v>
      </c>
      <c r="K12">
        <v>10000</v>
      </c>
      <c r="L12" s="1">
        <v>0.36</v>
      </c>
      <c r="M12" s="11">
        <f>(J12*K12)/L12</f>
        <v>88888888.888888896</v>
      </c>
      <c r="O12" s="1">
        <v>1</v>
      </c>
      <c r="P12">
        <v>37</v>
      </c>
      <c r="Q12">
        <f>P12/A$62</f>
        <v>3700</v>
      </c>
      <c r="R12">
        <v>10000</v>
      </c>
      <c r="S12" s="1">
        <v>0.45</v>
      </c>
      <c r="T12" s="11">
        <f>(Q12*R12)/S12</f>
        <v>82222222.222222224</v>
      </c>
      <c r="V12" s="1">
        <v>1</v>
      </c>
      <c r="W12">
        <v>8</v>
      </c>
      <c r="X12">
        <f>W12/A$62</f>
        <v>800</v>
      </c>
      <c r="Y12">
        <v>100000</v>
      </c>
      <c r="Z12" s="1">
        <v>0.31</v>
      </c>
      <c r="AA12" s="11">
        <f>(X12*Y12)/Z12</f>
        <v>258064516.12903225</v>
      </c>
    </row>
    <row r="13" spans="1:27" ht="16" thickBot="1" x14ac:dyDescent="0.25">
      <c r="A13" s="1">
        <v>2</v>
      </c>
      <c r="B13">
        <v>21</v>
      </c>
      <c r="C13">
        <f t="shared" ref="C13:C15" si="3">B13/A$62</f>
        <v>2100</v>
      </c>
      <c r="D13">
        <v>10000</v>
      </c>
      <c r="E13" s="1">
        <v>0.4</v>
      </c>
      <c r="F13" s="11">
        <f>(C13*D13)/E13</f>
        <v>52500000</v>
      </c>
      <c r="H13" s="1">
        <v>2</v>
      </c>
      <c r="I13">
        <v>10</v>
      </c>
      <c r="J13">
        <f t="shared" ref="J13:J15" si="4">I13/A$62</f>
        <v>1000</v>
      </c>
      <c r="K13">
        <v>10000</v>
      </c>
      <c r="L13" s="1">
        <v>0.34</v>
      </c>
      <c r="M13" s="11">
        <f>(J13*K13)/L13</f>
        <v>29411764.705882352</v>
      </c>
      <c r="O13" s="1">
        <v>2</v>
      </c>
      <c r="P13">
        <v>28</v>
      </c>
      <c r="Q13">
        <f t="shared" ref="Q13:Q15" si="5">P13/A$62</f>
        <v>2800</v>
      </c>
      <c r="R13">
        <v>10000</v>
      </c>
      <c r="S13" s="1">
        <v>0.38</v>
      </c>
      <c r="T13" s="11">
        <f>(Q13*R13)/S13</f>
        <v>73684210.526315793</v>
      </c>
      <c r="V13" s="1">
        <v>2</v>
      </c>
      <c r="W13">
        <v>58</v>
      </c>
      <c r="X13">
        <f t="shared" ref="X13:X15" si="6">W13/A$62</f>
        <v>5800</v>
      </c>
      <c r="Y13">
        <v>10000</v>
      </c>
      <c r="Z13" s="1">
        <v>0.34</v>
      </c>
      <c r="AA13" s="11">
        <f>(X13*Y13)/Z13</f>
        <v>170588235.29411763</v>
      </c>
    </row>
    <row r="14" spans="1:27" ht="16" thickBot="1" x14ac:dyDescent="0.25">
      <c r="A14" s="1">
        <v>3</v>
      </c>
      <c r="B14">
        <v>35</v>
      </c>
      <c r="C14">
        <f t="shared" si="3"/>
        <v>3500</v>
      </c>
      <c r="D14">
        <v>10000</v>
      </c>
      <c r="E14" s="1">
        <v>0.37</v>
      </c>
      <c r="F14" s="11">
        <f>(C14*D14)/E14</f>
        <v>94594594.594594598</v>
      </c>
      <c r="H14" s="1">
        <v>3</v>
      </c>
      <c r="I14">
        <v>41</v>
      </c>
      <c r="J14">
        <f t="shared" si="4"/>
        <v>4100</v>
      </c>
      <c r="K14">
        <v>10000</v>
      </c>
      <c r="L14" s="1">
        <v>0.33</v>
      </c>
      <c r="M14" s="11">
        <f>(J14*K14)/L14</f>
        <v>124242424.24242423</v>
      </c>
      <c r="O14" s="1">
        <v>3</v>
      </c>
      <c r="P14">
        <v>79</v>
      </c>
      <c r="Q14">
        <f t="shared" si="5"/>
        <v>7900</v>
      </c>
      <c r="R14">
        <v>10000</v>
      </c>
      <c r="S14" s="1">
        <v>0.49</v>
      </c>
      <c r="T14" s="11">
        <f>(Q14*R14)/S14</f>
        <v>161224489.79591838</v>
      </c>
      <c r="V14" s="1">
        <v>3</v>
      </c>
      <c r="W14">
        <v>26</v>
      </c>
      <c r="X14">
        <f t="shared" si="6"/>
        <v>2600</v>
      </c>
      <c r="Y14">
        <v>100000</v>
      </c>
      <c r="Z14" s="1">
        <v>0.33</v>
      </c>
      <c r="AA14" s="11">
        <f>(X14*Y14)/Z14</f>
        <v>787878787.87878788</v>
      </c>
    </row>
    <row r="15" spans="1:27" ht="16" thickBot="1" x14ac:dyDescent="0.25">
      <c r="A15" s="1">
        <v>4</v>
      </c>
      <c r="B15">
        <v>54</v>
      </c>
      <c r="C15">
        <f t="shared" si="3"/>
        <v>5400</v>
      </c>
      <c r="D15">
        <v>10000</v>
      </c>
      <c r="E15" s="1">
        <v>0.4</v>
      </c>
      <c r="F15" s="11">
        <f>(C15*D15)/E15</f>
        <v>135000000</v>
      </c>
      <c r="H15" s="1">
        <v>4</v>
      </c>
      <c r="I15">
        <v>54</v>
      </c>
      <c r="J15">
        <f t="shared" si="4"/>
        <v>5400</v>
      </c>
      <c r="K15">
        <v>10000</v>
      </c>
      <c r="L15" s="1">
        <v>0.35</v>
      </c>
      <c r="M15" s="11">
        <f>(J15*K15)/L15</f>
        <v>154285714.2857143</v>
      </c>
      <c r="O15" s="1">
        <v>4</v>
      </c>
      <c r="P15">
        <v>16</v>
      </c>
      <c r="Q15">
        <f t="shared" si="5"/>
        <v>1600</v>
      </c>
      <c r="R15">
        <v>10000</v>
      </c>
      <c r="S15" s="1">
        <v>0.34</v>
      </c>
      <c r="T15" s="11">
        <f>(Q15*R15)/S15</f>
        <v>47058823.529411763</v>
      </c>
      <c r="V15" s="1">
        <v>4</v>
      </c>
      <c r="W15">
        <v>25</v>
      </c>
      <c r="X15">
        <f t="shared" si="6"/>
        <v>2500</v>
      </c>
      <c r="Y15">
        <v>10000</v>
      </c>
      <c r="Z15" s="1">
        <v>0.35</v>
      </c>
      <c r="AA15" s="11">
        <f>(X15*Y15)/Z15</f>
        <v>71428571.428571433</v>
      </c>
    </row>
    <row r="16" spans="1:27" s="3" customFormat="1" ht="17" thickBot="1" x14ac:dyDescent="0.25">
      <c r="A16" s="2" t="s">
        <v>9</v>
      </c>
      <c r="F16" s="12">
        <f>AVERAGE(F12:F15)</f>
        <v>119630791.5057915</v>
      </c>
      <c r="H16" s="2" t="s">
        <v>9</v>
      </c>
      <c r="M16" s="12">
        <f>AVERAGE(M12:M15)</f>
        <v>99207198.030727446</v>
      </c>
      <c r="O16" s="2" t="s">
        <v>9</v>
      </c>
      <c r="T16" s="12">
        <f>AVERAGE(T12:T15)</f>
        <v>91047436.518467039</v>
      </c>
      <c r="V16" s="2" t="s">
        <v>9</v>
      </c>
      <c r="AA16" s="12">
        <f>AVERAGE(AA12:AA15)</f>
        <v>321990027.68262732</v>
      </c>
    </row>
    <row r="17" spans="1:27" s="3" customFormat="1" ht="17" thickBot="1" x14ac:dyDescent="0.25">
      <c r="A17" s="2" t="s">
        <v>10</v>
      </c>
      <c r="F17" s="12">
        <f>STDEV(F12:F15)</f>
        <v>61284761.278196111</v>
      </c>
      <c r="H17" s="2" t="s">
        <v>10</v>
      </c>
      <c r="M17" s="12">
        <f>STDEV(M12:M15)</f>
        <v>53660275.564179748</v>
      </c>
      <c r="O17" s="2" t="s">
        <v>10</v>
      </c>
      <c r="T17" s="12">
        <f>STDEV(T12:T15)</f>
        <v>49122916.931700639</v>
      </c>
      <c r="V17" s="2" t="s">
        <v>10</v>
      </c>
      <c r="AA17" s="12">
        <f>STDEV(AA12:AA15)</f>
        <v>319813671.79610008</v>
      </c>
    </row>
    <row r="18" spans="1:27" s="3" customFormat="1" ht="17" thickBot="1" x14ac:dyDescent="0.25">
      <c r="A18" s="2" t="s">
        <v>11</v>
      </c>
      <c r="F18" s="17">
        <f>F16/F60</f>
        <v>0.32621968456757622</v>
      </c>
      <c r="H18" s="2" t="s">
        <v>11</v>
      </c>
      <c r="M18" s="17">
        <f>M16/M60</f>
        <v>0.31543804195713793</v>
      </c>
      <c r="O18" s="2" t="s">
        <v>11</v>
      </c>
      <c r="T18" s="17">
        <f>T16/T60</f>
        <v>0.35230514302606158</v>
      </c>
      <c r="V18" s="2" t="s">
        <v>11</v>
      </c>
      <c r="AA18" s="17">
        <f>AA16/AA60</f>
        <v>0.33935901077574121</v>
      </c>
    </row>
    <row r="19" spans="1:27" ht="18" thickBot="1" x14ac:dyDescent="0.25">
      <c r="A19" s="8" t="s">
        <v>13</v>
      </c>
      <c r="H19" s="8" t="s">
        <v>13</v>
      </c>
      <c r="O19" s="8" t="s">
        <v>13</v>
      </c>
      <c r="V19" s="8" t="s">
        <v>13</v>
      </c>
    </row>
    <row r="20" spans="1:27" ht="16" thickBot="1" x14ac:dyDescent="0.25">
      <c r="A20" s="1">
        <v>1</v>
      </c>
      <c r="B20">
        <v>47</v>
      </c>
      <c r="C20">
        <f>B20/A$62</f>
        <v>4700</v>
      </c>
      <c r="D20">
        <v>10000</v>
      </c>
      <c r="E20" s="1">
        <v>0.28000000000000003</v>
      </c>
      <c r="F20" s="11">
        <f>(C20*D20)/E20</f>
        <v>167857142.85714284</v>
      </c>
      <c r="H20" s="1">
        <v>1</v>
      </c>
      <c r="I20">
        <v>60</v>
      </c>
      <c r="J20">
        <f>I20/A$62</f>
        <v>6000</v>
      </c>
      <c r="K20">
        <v>10000</v>
      </c>
      <c r="L20" s="1">
        <v>0.36</v>
      </c>
      <c r="M20" s="11">
        <f>(J20*K20)/L20</f>
        <v>166666666.66666669</v>
      </c>
      <c r="O20" s="1">
        <v>1</v>
      </c>
      <c r="P20">
        <v>21</v>
      </c>
      <c r="Q20">
        <f>P20/A$62</f>
        <v>2100</v>
      </c>
      <c r="R20">
        <v>10000</v>
      </c>
      <c r="S20" s="1">
        <v>0.45</v>
      </c>
      <c r="T20" s="11">
        <f>(Q20*R20)/S20</f>
        <v>46666666.666666664</v>
      </c>
      <c r="V20" s="1">
        <v>1</v>
      </c>
      <c r="W20">
        <v>39</v>
      </c>
      <c r="X20">
        <f>W20/A$62</f>
        <v>3900</v>
      </c>
      <c r="Y20">
        <v>10000</v>
      </c>
      <c r="Z20" s="1">
        <v>0.31</v>
      </c>
      <c r="AA20" s="11">
        <f>(X20*Y20)/Z20</f>
        <v>125806451.61290322</v>
      </c>
    </row>
    <row r="21" spans="1:27" ht="16" thickBot="1" x14ac:dyDescent="0.25">
      <c r="A21" s="1">
        <v>2</v>
      </c>
      <c r="B21">
        <v>25</v>
      </c>
      <c r="C21">
        <f t="shared" ref="C21:C23" si="7">B21/A$62</f>
        <v>2500</v>
      </c>
      <c r="D21">
        <v>10000</v>
      </c>
      <c r="E21" s="1">
        <v>0.4</v>
      </c>
      <c r="F21" s="11">
        <f>(C21*D21)/E21</f>
        <v>62500000</v>
      </c>
      <c r="H21" s="1">
        <v>2</v>
      </c>
      <c r="I21">
        <v>10</v>
      </c>
      <c r="J21">
        <f t="shared" ref="J21:J23" si="8">I21/A$62</f>
        <v>1000</v>
      </c>
      <c r="K21">
        <v>10000</v>
      </c>
      <c r="L21" s="1">
        <v>0.34</v>
      </c>
      <c r="M21" s="11">
        <f>(J21*K21)/L21</f>
        <v>29411764.705882352</v>
      </c>
      <c r="O21" s="1">
        <v>2</v>
      </c>
      <c r="P21">
        <v>15</v>
      </c>
      <c r="Q21">
        <f t="shared" ref="Q21:Q23" si="9">P21/A$62</f>
        <v>1500</v>
      </c>
      <c r="R21">
        <v>10000</v>
      </c>
      <c r="S21" s="1">
        <v>0.38</v>
      </c>
      <c r="T21" s="11">
        <f>(Q21*R21)/S21</f>
        <v>39473684.210526317</v>
      </c>
      <c r="V21" s="1">
        <v>2</v>
      </c>
      <c r="W21">
        <v>7</v>
      </c>
      <c r="X21">
        <f t="shared" ref="X21:X23" si="10">W21/A$62</f>
        <v>700</v>
      </c>
      <c r="Y21">
        <v>10000</v>
      </c>
      <c r="Z21" s="1">
        <v>0.34</v>
      </c>
      <c r="AA21" s="11">
        <f>(X21*Y21)/Z21</f>
        <v>20588235.294117644</v>
      </c>
    </row>
    <row r="22" spans="1:27" ht="16" thickBot="1" x14ac:dyDescent="0.25">
      <c r="A22" s="1">
        <v>3</v>
      </c>
      <c r="B22">
        <v>20</v>
      </c>
      <c r="C22">
        <f t="shared" si="7"/>
        <v>2000</v>
      </c>
      <c r="D22">
        <v>10000</v>
      </c>
      <c r="E22" s="1">
        <v>0.37</v>
      </c>
      <c r="F22" s="11">
        <f>(C22*D22)/E22</f>
        <v>54054054.054054052</v>
      </c>
      <c r="H22" s="1">
        <v>3</v>
      </c>
      <c r="I22">
        <v>17</v>
      </c>
      <c r="J22">
        <f t="shared" si="8"/>
        <v>1700</v>
      </c>
      <c r="K22">
        <v>10000</v>
      </c>
      <c r="L22" s="1">
        <v>0.33</v>
      </c>
      <c r="M22" s="11">
        <f>(J22*K22)/L22</f>
        <v>51515151.515151516</v>
      </c>
      <c r="O22" s="1">
        <v>3</v>
      </c>
      <c r="P22">
        <v>21</v>
      </c>
      <c r="Q22">
        <f t="shared" si="9"/>
        <v>2100</v>
      </c>
      <c r="R22">
        <v>10000</v>
      </c>
      <c r="S22" s="1">
        <v>0.49</v>
      </c>
      <c r="T22" s="11">
        <f>(Q22*R22)/S22</f>
        <v>42857142.857142858</v>
      </c>
      <c r="V22" s="1">
        <v>3</v>
      </c>
      <c r="W22">
        <v>42</v>
      </c>
      <c r="X22">
        <f t="shared" si="10"/>
        <v>4200</v>
      </c>
      <c r="Y22">
        <v>10000</v>
      </c>
      <c r="Z22" s="1">
        <v>0.33</v>
      </c>
      <c r="AA22" s="11">
        <f>(X22*Y22)/Z22</f>
        <v>127272727.27272727</v>
      </c>
    </row>
    <row r="23" spans="1:27" ht="16" thickBot="1" x14ac:dyDescent="0.25">
      <c r="A23" s="1">
        <v>4</v>
      </c>
      <c r="B23">
        <v>46</v>
      </c>
      <c r="C23">
        <f t="shared" si="7"/>
        <v>4600</v>
      </c>
      <c r="D23">
        <v>10000</v>
      </c>
      <c r="E23" s="1">
        <v>0.4</v>
      </c>
      <c r="F23" s="11">
        <f>(C23*D23)/E23</f>
        <v>115000000</v>
      </c>
      <c r="H23" s="1">
        <v>4</v>
      </c>
      <c r="I23">
        <v>23</v>
      </c>
      <c r="J23">
        <f t="shared" si="8"/>
        <v>2300</v>
      </c>
      <c r="K23">
        <v>10000</v>
      </c>
      <c r="L23" s="1">
        <v>0.35</v>
      </c>
      <c r="M23" s="11">
        <f>(J23*K23)/L23</f>
        <v>65714285.714285716</v>
      </c>
      <c r="O23" s="1">
        <v>4</v>
      </c>
      <c r="P23">
        <v>8</v>
      </c>
      <c r="Q23">
        <f t="shared" si="9"/>
        <v>800</v>
      </c>
      <c r="R23">
        <v>10000</v>
      </c>
      <c r="S23" s="1">
        <v>0.34</v>
      </c>
      <c r="T23" s="11">
        <f>(Q23*R23)/S23</f>
        <v>23529411.764705881</v>
      </c>
      <c r="V23" s="1">
        <v>4</v>
      </c>
      <c r="W23">
        <v>13</v>
      </c>
      <c r="X23">
        <f t="shared" si="10"/>
        <v>1300</v>
      </c>
      <c r="Y23">
        <v>10000</v>
      </c>
      <c r="Z23" s="1">
        <v>0.35</v>
      </c>
      <c r="AA23" s="11">
        <f>(X23*Y23)/Z23</f>
        <v>37142857.142857142</v>
      </c>
    </row>
    <row r="24" spans="1:27" ht="17" thickBot="1" x14ac:dyDescent="0.25">
      <c r="A24" s="2" t="s">
        <v>9</v>
      </c>
      <c r="F24" s="12">
        <f>AVERAGE(F20:F23)</f>
        <v>99852799.227799222</v>
      </c>
      <c r="H24" s="2" t="s">
        <v>9</v>
      </c>
      <c r="M24" s="12">
        <f>AVERAGE(M20:M23)</f>
        <v>78326967.150496572</v>
      </c>
      <c r="O24" s="2" t="s">
        <v>9</v>
      </c>
      <c r="T24" s="12">
        <f>AVERAGE(T20:T23)</f>
        <v>38131726.374760434</v>
      </c>
      <c r="V24" s="2" t="s">
        <v>9</v>
      </c>
      <c r="AA24" s="12">
        <f>AVERAGE(AA20:AA22)</f>
        <v>91222471.393249378</v>
      </c>
    </row>
    <row r="25" spans="1:27" ht="17" thickBot="1" x14ac:dyDescent="0.25">
      <c r="A25" s="2" t="s">
        <v>10</v>
      </c>
      <c r="F25" s="12">
        <f>STDEV(F20:F23)</f>
        <v>52747148.780236252</v>
      </c>
      <c r="H25" s="2" t="s">
        <v>10</v>
      </c>
      <c r="M25" s="12">
        <f>STDEV(M20:M23)</f>
        <v>60757860.208864845</v>
      </c>
      <c r="O25" s="2" t="s">
        <v>10</v>
      </c>
      <c r="T25" s="12">
        <f>STDEV(T20:T23)</f>
        <v>10168631.660198288</v>
      </c>
      <c r="V25" s="2" t="s">
        <v>10</v>
      </c>
      <c r="AA25" s="12">
        <f>STDEV(AA20:AA23)</f>
        <v>56798830.546119958</v>
      </c>
    </row>
    <row r="26" spans="1:27" ht="17" thickBot="1" x14ac:dyDescent="0.25">
      <c r="A26" s="2" t="s">
        <v>11</v>
      </c>
      <c r="F26" s="17">
        <f>F24/F60</f>
        <v>0.27228732884965678</v>
      </c>
      <c r="H26" s="2" t="s">
        <v>11</v>
      </c>
      <c r="M26" s="17">
        <f>M24/M60</f>
        <v>0.24904750502822492</v>
      </c>
      <c r="O26" s="2" t="s">
        <v>11</v>
      </c>
      <c r="T26" s="17">
        <f>T24/T60</f>
        <v>0.14754949538382464</v>
      </c>
      <c r="V26" s="2" t="s">
        <v>11</v>
      </c>
      <c r="AA26" s="17">
        <f>AA24/AA60</f>
        <v>9.6143249762519672E-2</v>
      </c>
    </row>
    <row r="27" spans="1:27" s="9" customFormat="1" ht="18" thickBot="1" x14ac:dyDescent="0.25">
      <c r="A27" s="8" t="s">
        <v>18</v>
      </c>
      <c r="F27" s="13"/>
      <c r="H27" s="8" t="s">
        <v>18</v>
      </c>
      <c r="M27" s="13"/>
      <c r="O27" s="8" t="s">
        <v>18</v>
      </c>
      <c r="T27" s="13"/>
      <c r="V27" s="8" t="s">
        <v>18</v>
      </c>
      <c r="AA27" s="13"/>
    </row>
    <row r="28" spans="1:27" ht="16" thickBot="1" x14ac:dyDescent="0.25">
      <c r="A28" s="1">
        <v>1</v>
      </c>
      <c r="B28">
        <v>27</v>
      </c>
      <c r="C28">
        <f>B28/A$62</f>
        <v>2700</v>
      </c>
      <c r="D28">
        <v>10000</v>
      </c>
      <c r="E28" s="1">
        <v>0.28000000000000003</v>
      </c>
      <c r="F28" s="11">
        <f>(C28*D28)/E28</f>
        <v>96428571.428571418</v>
      </c>
      <c r="H28" s="1">
        <v>1</v>
      </c>
      <c r="I28">
        <v>25</v>
      </c>
      <c r="J28">
        <f>I28/A$62</f>
        <v>2500</v>
      </c>
      <c r="K28">
        <v>10000</v>
      </c>
      <c r="L28" s="1">
        <v>0.36</v>
      </c>
      <c r="M28" s="11">
        <f>(J28*K28)/L28</f>
        <v>69444444.444444448</v>
      </c>
      <c r="O28" s="1">
        <v>1</v>
      </c>
      <c r="P28">
        <v>50</v>
      </c>
      <c r="Q28">
        <f>P28/A$62</f>
        <v>5000</v>
      </c>
      <c r="R28">
        <v>10000</v>
      </c>
      <c r="S28" s="1">
        <v>0.45</v>
      </c>
      <c r="T28" s="11">
        <f>(Q28*R28)/S28</f>
        <v>111111111.1111111</v>
      </c>
      <c r="V28" s="1">
        <v>1</v>
      </c>
      <c r="W28">
        <v>63</v>
      </c>
      <c r="X28">
        <f>W28/A$62</f>
        <v>6300</v>
      </c>
      <c r="Y28">
        <v>10000</v>
      </c>
      <c r="Z28" s="1">
        <v>0.31</v>
      </c>
      <c r="AA28" s="11">
        <f>(X28*Y28)/Z28</f>
        <v>203225806.45161292</v>
      </c>
    </row>
    <row r="29" spans="1:27" ht="16" thickBot="1" x14ac:dyDescent="0.25">
      <c r="A29" s="1">
        <v>2</v>
      </c>
      <c r="B29">
        <v>21</v>
      </c>
      <c r="C29">
        <f t="shared" ref="C29:C31" si="11">B29/A$62</f>
        <v>2100</v>
      </c>
      <c r="D29">
        <v>10000</v>
      </c>
      <c r="E29" s="1">
        <v>0.4</v>
      </c>
      <c r="F29" s="11">
        <f>(C29*D29)/E29</f>
        <v>52500000</v>
      </c>
      <c r="H29" s="1">
        <v>2</v>
      </c>
      <c r="I29">
        <v>4</v>
      </c>
      <c r="J29">
        <f t="shared" ref="J29:J31" si="12">I29/A$62</f>
        <v>400</v>
      </c>
      <c r="K29">
        <v>10000</v>
      </c>
      <c r="L29" s="1">
        <v>0.34</v>
      </c>
      <c r="M29" s="11">
        <f>(J29*K29)/L29</f>
        <v>11764705.882352941</v>
      </c>
      <c r="O29" s="1">
        <v>2</v>
      </c>
      <c r="P29">
        <v>26</v>
      </c>
      <c r="Q29">
        <f t="shared" ref="Q29:Q31" si="13">P29/A$62</f>
        <v>2600</v>
      </c>
      <c r="R29">
        <v>10000</v>
      </c>
      <c r="S29" s="1">
        <v>0.38</v>
      </c>
      <c r="T29" s="11">
        <f>(Q29*R29)/S29</f>
        <v>68421052.631578952</v>
      </c>
      <c r="V29" s="1">
        <v>2</v>
      </c>
      <c r="Z29" s="1">
        <v>0.34</v>
      </c>
    </row>
    <row r="30" spans="1:27" ht="16" thickBot="1" x14ac:dyDescent="0.25">
      <c r="A30" s="1">
        <v>3</v>
      </c>
      <c r="B30">
        <v>27</v>
      </c>
      <c r="C30">
        <f t="shared" si="11"/>
        <v>2700</v>
      </c>
      <c r="D30">
        <v>10000</v>
      </c>
      <c r="E30" s="1">
        <v>0.37</v>
      </c>
      <c r="F30" s="11">
        <f>(C30*D30)/E30</f>
        <v>72972972.972972974</v>
      </c>
      <c r="H30" s="1">
        <v>3</v>
      </c>
      <c r="I30">
        <v>33</v>
      </c>
      <c r="J30">
        <f t="shared" si="12"/>
        <v>3300</v>
      </c>
      <c r="K30">
        <v>10000</v>
      </c>
      <c r="L30" s="1">
        <v>0.33</v>
      </c>
      <c r="M30" s="11">
        <f>(J30*K30)/L30</f>
        <v>100000000</v>
      </c>
      <c r="O30" s="1">
        <v>3</v>
      </c>
      <c r="P30">
        <v>44</v>
      </c>
      <c r="Q30">
        <f t="shared" si="13"/>
        <v>4400</v>
      </c>
      <c r="R30">
        <v>10000</v>
      </c>
      <c r="S30" s="1">
        <v>0.49</v>
      </c>
      <c r="T30" s="11">
        <f>(Q30*R30)/S30</f>
        <v>89795918.367346942</v>
      </c>
      <c r="V30" s="1">
        <v>3</v>
      </c>
      <c r="W30">
        <v>26</v>
      </c>
      <c r="X30">
        <f t="shared" ref="X30:X31" si="14">W30/A$62</f>
        <v>2600</v>
      </c>
      <c r="Y30">
        <v>100000</v>
      </c>
      <c r="Z30" s="1">
        <v>0.33</v>
      </c>
      <c r="AA30" s="11">
        <f>(X30*Y30)/Z30</f>
        <v>787878787.87878788</v>
      </c>
    </row>
    <row r="31" spans="1:27" ht="16" thickBot="1" x14ac:dyDescent="0.25">
      <c r="A31" s="1">
        <v>4</v>
      </c>
      <c r="B31">
        <v>49</v>
      </c>
      <c r="C31">
        <f t="shared" si="11"/>
        <v>4900</v>
      </c>
      <c r="D31">
        <v>10000</v>
      </c>
      <c r="E31" s="1">
        <v>0.4</v>
      </c>
      <c r="F31" s="11">
        <f>(C31*D31)/E31</f>
        <v>122500000</v>
      </c>
      <c r="H31" s="1">
        <v>4</v>
      </c>
      <c r="I31">
        <v>49</v>
      </c>
      <c r="J31">
        <f t="shared" si="12"/>
        <v>4900</v>
      </c>
      <c r="K31">
        <v>10000</v>
      </c>
      <c r="L31" s="1">
        <v>0.35</v>
      </c>
      <c r="M31" s="11">
        <f>(J31*K31)/L31</f>
        <v>140000000</v>
      </c>
      <c r="O31" s="1">
        <v>4</v>
      </c>
      <c r="P31">
        <v>14</v>
      </c>
      <c r="Q31">
        <f t="shared" si="13"/>
        <v>1400</v>
      </c>
      <c r="R31">
        <v>10000</v>
      </c>
      <c r="S31" s="1">
        <v>0.34</v>
      </c>
      <c r="T31" s="11">
        <f>(Q31*R31)/S31</f>
        <v>41176470.588235289</v>
      </c>
      <c r="V31" s="1">
        <v>4</v>
      </c>
      <c r="W31">
        <v>25</v>
      </c>
      <c r="X31">
        <f t="shared" si="14"/>
        <v>2500</v>
      </c>
      <c r="Y31">
        <v>10000</v>
      </c>
      <c r="Z31" s="1">
        <v>0.35</v>
      </c>
      <c r="AA31" s="11">
        <f>(X31*Y31)/Z31</f>
        <v>71428571.428571433</v>
      </c>
    </row>
    <row r="32" spans="1:27" s="3" customFormat="1" ht="17" thickBot="1" x14ac:dyDescent="0.25">
      <c r="A32" s="2" t="s">
        <v>9</v>
      </c>
      <c r="F32" s="12">
        <f>AVERAGE(F28:F31)</f>
        <v>86100386.100386098</v>
      </c>
      <c r="H32" s="2" t="s">
        <v>9</v>
      </c>
      <c r="M32" s="12">
        <f>AVERAGE(M28:M31)</f>
        <v>80302287.581699342</v>
      </c>
      <c r="O32" s="2" t="s">
        <v>9</v>
      </c>
      <c r="T32" s="12">
        <f>AVERAGE(T28:T31)</f>
        <v>77626138.174568057</v>
      </c>
      <c r="V32" s="2" t="s">
        <v>9</v>
      </c>
      <c r="AA32" s="12">
        <f>AVERAGE(AA28:AA31)</f>
        <v>354177721.91965741</v>
      </c>
    </row>
    <row r="33" spans="1:27" s="3" customFormat="1" ht="17" thickBot="1" x14ac:dyDescent="0.25">
      <c r="A33" s="2" t="s">
        <v>10</v>
      </c>
      <c r="F33" s="12">
        <f>STDEV(F28:F31)</f>
        <v>30182324.99177349</v>
      </c>
      <c r="H33" s="2" t="s">
        <v>10</v>
      </c>
      <c r="M33" s="12">
        <f>STDEV(M28:M31)</f>
        <v>54058948.088421725</v>
      </c>
      <c r="O33" s="2" t="s">
        <v>10</v>
      </c>
      <c r="T33" s="12">
        <f>STDEV(T28:T31)</f>
        <v>29903504.975779947</v>
      </c>
      <c r="V33" s="2" t="s">
        <v>10</v>
      </c>
      <c r="AA33" s="12">
        <f>STDEV(AA28:AA31)</f>
        <v>381333304.01434153</v>
      </c>
    </row>
    <row r="34" spans="1:27" s="3" customFormat="1" ht="17" thickBot="1" x14ac:dyDescent="0.25">
      <c r="A34" s="2" t="s">
        <v>11</v>
      </c>
      <c r="F34" s="17">
        <f>F32/F60</f>
        <v>0.23478604831812647</v>
      </c>
      <c r="H34" s="2" t="s">
        <v>11</v>
      </c>
      <c r="M34" s="17">
        <f>M32/M60</f>
        <v>0.25532821067685679</v>
      </c>
      <c r="O34" s="2" t="s">
        <v>11</v>
      </c>
      <c r="T34" s="17">
        <f>T32/T60</f>
        <v>0.30037185842794201</v>
      </c>
      <c r="V34" s="2" t="s">
        <v>11</v>
      </c>
      <c r="AA34" s="17">
        <f>AA32/AA60</f>
        <v>0.37328299331037146</v>
      </c>
    </row>
    <row r="35" spans="1:27" s="9" customFormat="1" ht="18" thickBot="1" x14ac:dyDescent="0.25">
      <c r="A35" s="8" t="s">
        <v>15</v>
      </c>
      <c r="F35" s="13"/>
      <c r="H35" s="8" t="s">
        <v>15</v>
      </c>
      <c r="M35" s="13"/>
      <c r="O35" s="8" t="s">
        <v>15</v>
      </c>
      <c r="T35" s="13"/>
      <c r="V35" s="8" t="s">
        <v>15</v>
      </c>
      <c r="AA35" s="13"/>
    </row>
    <row r="36" spans="1:27" ht="16" thickBot="1" x14ac:dyDescent="0.25">
      <c r="A36" s="1">
        <v>1</v>
      </c>
      <c r="B36">
        <v>1</v>
      </c>
      <c r="C36">
        <f>B36/A$62</f>
        <v>100</v>
      </c>
      <c r="D36">
        <v>1000</v>
      </c>
      <c r="E36" s="1">
        <v>0.28000000000000003</v>
      </c>
      <c r="F36" s="11">
        <f>(C36*D36)/E36</f>
        <v>357142.8571428571</v>
      </c>
      <c r="H36" s="1">
        <v>1</v>
      </c>
      <c r="I36">
        <v>1</v>
      </c>
      <c r="J36">
        <f>I36/A$62</f>
        <v>100</v>
      </c>
      <c r="K36">
        <v>1000</v>
      </c>
      <c r="L36" s="1">
        <v>0.36</v>
      </c>
      <c r="M36" s="11">
        <f>(J36*K36)/L36</f>
        <v>277777.77777777781</v>
      </c>
      <c r="O36" s="1">
        <v>1</v>
      </c>
      <c r="P36">
        <v>7</v>
      </c>
      <c r="Q36">
        <f>P36/A$62</f>
        <v>700</v>
      </c>
      <c r="R36">
        <v>1000</v>
      </c>
      <c r="S36" s="1">
        <v>0.45</v>
      </c>
      <c r="T36" s="11">
        <f>(Q36*R36)/S36</f>
        <v>1555555.5555555555</v>
      </c>
      <c r="V36" s="1">
        <v>1</v>
      </c>
      <c r="W36">
        <v>36</v>
      </c>
      <c r="X36">
        <f>W36/A$62</f>
        <v>3600</v>
      </c>
      <c r="Y36">
        <v>1000</v>
      </c>
      <c r="Z36" s="1">
        <v>0.31</v>
      </c>
      <c r="AA36" s="11">
        <f>(X36*Y36)/Z36</f>
        <v>11612903.225806452</v>
      </c>
    </row>
    <row r="37" spans="1:27" ht="16" thickBot="1" x14ac:dyDescent="0.25">
      <c r="A37" s="1">
        <v>2</v>
      </c>
      <c r="B37">
        <v>26</v>
      </c>
      <c r="C37">
        <f t="shared" ref="C37:C39" si="15">B37/A$62</f>
        <v>2600</v>
      </c>
      <c r="D37">
        <v>1000</v>
      </c>
      <c r="E37" s="1">
        <v>0.4</v>
      </c>
      <c r="F37" s="11">
        <f>(C37*D37)/E37</f>
        <v>6500000</v>
      </c>
      <c r="H37" s="1">
        <v>2</v>
      </c>
      <c r="I37">
        <v>4</v>
      </c>
      <c r="J37">
        <f>I37/A$62</f>
        <v>400</v>
      </c>
      <c r="K37">
        <v>100</v>
      </c>
      <c r="L37" s="1">
        <v>0.34</v>
      </c>
      <c r="M37" s="11">
        <f>(J37*K37)/L37</f>
        <v>117647.0588235294</v>
      </c>
      <c r="O37" s="1">
        <v>2</v>
      </c>
      <c r="P37">
        <v>5</v>
      </c>
      <c r="Q37">
        <f t="shared" ref="Q37:Q39" si="16">P37/A$62</f>
        <v>500</v>
      </c>
      <c r="R37">
        <v>1000</v>
      </c>
      <c r="S37" s="1">
        <v>0.38</v>
      </c>
      <c r="T37" s="11">
        <v>0</v>
      </c>
      <c r="V37" s="1">
        <v>2</v>
      </c>
      <c r="W37">
        <v>0</v>
      </c>
      <c r="X37">
        <f t="shared" ref="X37:X39" si="17">W37/A$62</f>
        <v>0</v>
      </c>
      <c r="Z37" s="1">
        <v>0.34</v>
      </c>
      <c r="AA37" s="11">
        <v>0</v>
      </c>
    </row>
    <row r="38" spans="1:27" ht="16" thickBot="1" x14ac:dyDescent="0.25">
      <c r="A38" s="1">
        <v>3</v>
      </c>
      <c r="B38">
        <v>6</v>
      </c>
      <c r="C38">
        <f t="shared" si="15"/>
        <v>600</v>
      </c>
      <c r="D38">
        <v>1000</v>
      </c>
      <c r="E38" s="1">
        <v>0.37</v>
      </c>
      <c r="F38" s="11">
        <f>(C38*D38)/E38</f>
        <v>1621621.6216216215</v>
      </c>
      <c r="H38" s="1">
        <v>3</v>
      </c>
      <c r="I38">
        <v>0</v>
      </c>
      <c r="L38" s="1">
        <v>0.33</v>
      </c>
      <c r="M38" s="11">
        <v>0</v>
      </c>
      <c r="O38" s="1">
        <v>3</v>
      </c>
      <c r="P38">
        <v>0</v>
      </c>
      <c r="Q38">
        <f t="shared" si="16"/>
        <v>0</v>
      </c>
      <c r="R38">
        <v>10000</v>
      </c>
      <c r="S38" s="1">
        <v>0.49</v>
      </c>
      <c r="T38" s="11">
        <f>(Q38*R38)/S38</f>
        <v>0</v>
      </c>
      <c r="V38" s="1">
        <v>3</v>
      </c>
      <c r="W38">
        <v>41</v>
      </c>
      <c r="X38">
        <f t="shared" si="17"/>
        <v>4100</v>
      </c>
      <c r="Y38">
        <v>10000</v>
      </c>
      <c r="Z38" s="1">
        <v>0.33</v>
      </c>
      <c r="AA38" s="11">
        <f>(X38*Y38)/Z38</f>
        <v>124242424.24242423</v>
      </c>
    </row>
    <row r="39" spans="1:27" ht="16" thickBot="1" x14ac:dyDescent="0.25">
      <c r="A39" s="1">
        <v>4</v>
      </c>
      <c r="B39">
        <v>4</v>
      </c>
      <c r="C39">
        <f t="shared" si="15"/>
        <v>400</v>
      </c>
      <c r="D39">
        <v>1000</v>
      </c>
      <c r="E39" s="1">
        <v>0.4</v>
      </c>
      <c r="F39" s="11">
        <f>(C39*D39)/E39</f>
        <v>1000000</v>
      </c>
      <c r="H39" s="1">
        <v>4</v>
      </c>
      <c r="I39">
        <v>0</v>
      </c>
      <c r="L39" s="1">
        <v>0.35</v>
      </c>
      <c r="M39" s="11">
        <v>0</v>
      </c>
      <c r="O39" s="1">
        <v>4</v>
      </c>
      <c r="P39">
        <v>0</v>
      </c>
      <c r="Q39">
        <f t="shared" si="16"/>
        <v>0</v>
      </c>
      <c r="R39">
        <v>100</v>
      </c>
      <c r="S39" s="1">
        <v>0.34</v>
      </c>
      <c r="T39" s="11">
        <f>(Q39*R39)/S39</f>
        <v>0</v>
      </c>
      <c r="V39" s="1">
        <v>4</v>
      </c>
      <c r="W39">
        <v>8</v>
      </c>
      <c r="X39">
        <f t="shared" si="17"/>
        <v>800</v>
      </c>
      <c r="Y39">
        <v>100</v>
      </c>
      <c r="Z39" s="1">
        <v>0.35</v>
      </c>
      <c r="AA39" s="11">
        <f>(X39*Y39)/Z39</f>
        <v>228571.42857142858</v>
      </c>
    </row>
    <row r="40" spans="1:27" s="3" customFormat="1" ht="17" thickBot="1" x14ac:dyDescent="0.25">
      <c r="A40" s="2" t="s">
        <v>9</v>
      </c>
      <c r="F40" s="12">
        <f>AVERAGE(F36:F39)</f>
        <v>2369691.1196911195</v>
      </c>
      <c r="H40" s="2" t="s">
        <v>9</v>
      </c>
      <c r="M40" s="12">
        <f>AVERAGE(M36:M39)</f>
        <v>98856.209150326802</v>
      </c>
      <c r="O40" s="2" t="s">
        <v>9</v>
      </c>
      <c r="T40" s="12">
        <f>AVERAGE(T36:T39)</f>
        <v>388888.88888888888</v>
      </c>
      <c r="V40" s="2" t="s">
        <v>9</v>
      </c>
      <c r="AA40" s="12">
        <f>AVERAGE(AA36:AA39)</f>
        <v>34020974.724200532</v>
      </c>
    </row>
    <row r="41" spans="1:27" s="3" customFormat="1" ht="17" thickBot="1" x14ac:dyDescent="0.25">
      <c r="A41" s="2" t="s">
        <v>10</v>
      </c>
      <c r="F41" s="12">
        <f>STDEV(F36:F39)</f>
        <v>2801515.2860042895</v>
      </c>
      <c r="H41" s="2" t="s">
        <v>10</v>
      </c>
      <c r="M41" s="12">
        <f>STDEV(M36:M39)</f>
        <v>131543.55923254075</v>
      </c>
      <c r="O41" s="2" t="s">
        <v>10</v>
      </c>
      <c r="T41" s="12">
        <f>STDEV(T36:T39)</f>
        <v>777777.77777777775</v>
      </c>
      <c r="V41" s="2" t="s">
        <v>10</v>
      </c>
      <c r="AA41" s="12">
        <f>STDEV(AA36:AA39)</f>
        <v>60391458.731417932</v>
      </c>
    </row>
    <row r="42" spans="1:27" s="17" customFormat="1" ht="17" thickBot="1" x14ac:dyDescent="0.25">
      <c r="A42" s="18" t="s">
        <v>11</v>
      </c>
      <c r="F42" s="17">
        <f>F40/F60</f>
        <v>6.4618805899215297E-3</v>
      </c>
      <c r="H42" s="18" t="s">
        <v>11</v>
      </c>
      <c r="M42" s="17">
        <f>M40/M60</f>
        <v>3.1432204183436439E-4</v>
      </c>
      <c r="O42" s="18" t="s">
        <v>11</v>
      </c>
      <c r="T42" s="17">
        <f>T40/T60</f>
        <v>1.5047931151082666E-3</v>
      </c>
      <c r="V42" s="18" t="s">
        <v>11</v>
      </c>
      <c r="AA42" s="17">
        <f>AA40/AA60</f>
        <v>3.5856154959590714E-2</v>
      </c>
    </row>
    <row r="43" spans="1:27" s="9" customFormat="1" ht="18" thickBot="1" x14ac:dyDescent="0.25">
      <c r="A43" s="8" t="s">
        <v>17</v>
      </c>
      <c r="F43" s="13"/>
      <c r="H43" s="8" t="s">
        <v>17</v>
      </c>
      <c r="M43" s="13"/>
      <c r="O43" s="8" t="s">
        <v>17</v>
      </c>
      <c r="T43" s="13"/>
      <c r="V43" s="8" t="s">
        <v>17</v>
      </c>
      <c r="AA43" s="13"/>
    </row>
    <row r="44" spans="1:27" ht="16" thickBot="1" x14ac:dyDescent="0.25">
      <c r="A44" s="1">
        <v>1</v>
      </c>
      <c r="B44">
        <v>14</v>
      </c>
      <c r="C44">
        <f>B44/A$62</f>
        <v>1400</v>
      </c>
      <c r="D44">
        <v>10000</v>
      </c>
      <c r="E44" s="1">
        <v>0.28000000000000003</v>
      </c>
      <c r="F44" s="11">
        <f>(C44*D44)/E44</f>
        <v>49999999.999999993</v>
      </c>
      <c r="H44" s="1">
        <v>1</v>
      </c>
      <c r="L44" s="1">
        <v>0.36</v>
      </c>
      <c r="O44" s="1">
        <v>1</v>
      </c>
      <c r="P44">
        <v>15</v>
      </c>
      <c r="Q44">
        <f>P44/A$62</f>
        <v>1500</v>
      </c>
      <c r="R44">
        <v>10000</v>
      </c>
      <c r="S44" s="1">
        <v>0.45</v>
      </c>
      <c r="T44" s="11">
        <f>(Q44*R44)/S44</f>
        <v>33333333.333333332</v>
      </c>
      <c r="V44" s="1">
        <v>1</v>
      </c>
      <c r="W44">
        <v>17</v>
      </c>
      <c r="X44">
        <f>W44/A$62</f>
        <v>1700</v>
      </c>
      <c r="Y44">
        <v>10000</v>
      </c>
      <c r="Z44" s="1">
        <v>0.31</v>
      </c>
      <c r="AA44" s="11">
        <f>(X44*Y44)/Z44</f>
        <v>54838709.677419357</v>
      </c>
    </row>
    <row r="45" spans="1:27" ht="16" thickBot="1" x14ac:dyDescent="0.25">
      <c r="A45" s="1">
        <v>2</v>
      </c>
      <c r="B45">
        <v>14</v>
      </c>
      <c r="C45">
        <f t="shared" ref="C45:C47" si="18">B45/A$62</f>
        <v>1400</v>
      </c>
      <c r="D45">
        <v>10000</v>
      </c>
      <c r="E45" s="1">
        <v>0.4</v>
      </c>
      <c r="F45" s="11">
        <f>(C45*D45)/E45</f>
        <v>35000000</v>
      </c>
      <c r="H45" s="1">
        <v>2</v>
      </c>
      <c r="I45">
        <v>10</v>
      </c>
      <c r="J45">
        <f>I45/A$62</f>
        <v>1000</v>
      </c>
      <c r="K45">
        <v>10000</v>
      </c>
      <c r="L45" s="1">
        <v>0.34</v>
      </c>
      <c r="M45" s="11">
        <f>(J45*K45)/L45</f>
        <v>29411764.705882352</v>
      </c>
      <c r="O45" s="1">
        <v>2</v>
      </c>
      <c r="P45">
        <v>17</v>
      </c>
      <c r="Q45">
        <f t="shared" ref="Q45:Q47" si="19">P45/A$62</f>
        <v>1700</v>
      </c>
      <c r="R45">
        <v>10000</v>
      </c>
      <c r="S45" s="1">
        <v>0.38</v>
      </c>
      <c r="T45" s="11">
        <f>(Q45*R45)/S45</f>
        <v>44736842.105263159</v>
      </c>
      <c r="V45" s="1">
        <v>2</v>
      </c>
      <c r="W45">
        <v>9</v>
      </c>
      <c r="X45">
        <f t="shared" ref="X45:X47" si="20">W45/A$62</f>
        <v>900</v>
      </c>
      <c r="Y45">
        <v>10000</v>
      </c>
      <c r="Z45" s="1">
        <v>0.34</v>
      </c>
      <c r="AA45" s="11">
        <f>(X45*Y45)/Z45</f>
        <v>26470588.235294115</v>
      </c>
    </row>
    <row r="46" spans="1:27" ht="16" thickBot="1" x14ac:dyDescent="0.25">
      <c r="A46" s="1">
        <v>3</v>
      </c>
      <c r="B46">
        <v>18</v>
      </c>
      <c r="C46">
        <f t="shared" si="18"/>
        <v>1800</v>
      </c>
      <c r="D46">
        <v>1000</v>
      </c>
      <c r="E46" s="1">
        <v>0.37</v>
      </c>
      <c r="F46" s="11">
        <f>(C46*D46)/E46</f>
        <v>4864864.8648648653</v>
      </c>
      <c r="H46" s="1">
        <v>3</v>
      </c>
      <c r="I46">
        <v>60</v>
      </c>
      <c r="J46">
        <f t="shared" ref="J46:J47" si="21">I46/A$62</f>
        <v>6000</v>
      </c>
      <c r="K46">
        <v>1000</v>
      </c>
      <c r="L46" s="1">
        <v>0.33</v>
      </c>
      <c r="M46" s="11">
        <f>(J46*K46)/L46</f>
        <v>18181818.18181818</v>
      </c>
      <c r="O46" s="1">
        <v>3</v>
      </c>
      <c r="P46">
        <v>6</v>
      </c>
      <c r="Q46">
        <f t="shared" si="19"/>
        <v>600</v>
      </c>
      <c r="R46">
        <v>10000</v>
      </c>
      <c r="S46" s="1">
        <v>0.49</v>
      </c>
      <c r="T46" s="11">
        <f>(Q46*R46)/S46</f>
        <v>12244897.959183674</v>
      </c>
      <c r="V46" s="1">
        <v>3</v>
      </c>
      <c r="W46">
        <v>51</v>
      </c>
      <c r="X46">
        <f t="shared" si="20"/>
        <v>5100</v>
      </c>
      <c r="Y46">
        <v>10000</v>
      </c>
      <c r="Z46" s="1">
        <v>0.33</v>
      </c>
      <c r="AA46" s="11">
        <f>(X46*Y46)/Z46</f>
        <v>154545454.54545453</v>
      </c>
    </row>
    <row r="47" spans="1:27" ht="16" thickBot="1" x14ac:dyDescent="0.25">
      <c r="A47" s="1">
        <v>4</v>
      </c>
      <c r="B47">
        <v>36</v>
      </c>
      <c r="C47">
        <f t="shared" si="18"/>
        <v>3600</v>
      </c>
      <c r="D47">
        <v>10000</v>
      </c>
      <c r="E47" s="1">
        <v>0.4</v>
      </c>
      <c r="F47" s="11">
        <f>(C47*D47)/E47</f>
        <v>90000000</v>
      </c>
      <c r="H47" s="1">
        <v>4</v>
      </c>
      <c r="I47">
        <v>14</v>
      </c>
      <c r="J47">
        <f t="shared" si="21"/>
        <v>1400</v>
      </c>
      <c r="K47">
        <v>10000</v>
      </c>
      <c r="L47" s="1">
        <v>0.35</v>
      </c>
      <c r="M47" s="11">
        <f>(J47*K47)/L47</f>
        <v>40000000</v>
      </c>
      <c r="O47" s="1">
        <v>4</v>
      </c>
      <c r="P47">
        <v>6</v>
      </c>
      <c r="Q47">
        <f t="shared" si="19"/>
        <v>600</v>
      </c>
      <c r="R47">
        <v>10000</v>
      </c>
      <c r="S47" s="1">
        <v>0.34</v>
      </c>
      <c r="T47" s="11">
        <f>(Q47*R47)/S47</f>
        <v>17647058.823529411</v>
      </c>
      <c r="V47" s="1">
        <v>4</v>
      </c>
      <c r="W47">
        <v>6</v>
      </c>
      <c r="X47">
        <f t="shared" si="20"/>
        <v>600</v>
      </c>
      <c r="Y47">
        <v>1000</v>
      </c>
      <c r="Z47" s="1">
        <v>0.35</v>
      </c>
      <c r="AA47" s="11">
        <f>(X47*Y47)/Z47</f>
        <v>1714285.7142857143</v>
      </c>
    </row>
    <row r="48" spans="1:27" s="3" customFormat="1" ht="14.5" customHeight="1" thickBot="1" x14ac:dyDescent="0.25">
      <c r="A48" s="2" t="s">
        <v>9</v>
      </c>
      <c r="F48" s="12">
        <f>AVERAGE(F44:F47)</f>
        <v>44966216.216216221</v>
      </c>
      <c r="H48" s="2" t="s">
        <v>9</v>
      </c>
      <c r="M48" s="12">
        <f>AVERAGE(M45:M47)</f>
        <v>29197860.962566841</v>
      </c>
      <c r="O48" s="2" t="s">
        <v>9</v>
      </c>
      <c r="T48" s="12">
        <f>AVERAGE(T44:T47)</f>
        <v>26990533.055327393</v>
      </c>
      <c r="V48" s="2" t="s">
        <v>9</v>
      </c>
      <c r="AA48" s="12">
        <f>AVERAGE(AA44:AA47)</f>
        <v>59392259.543113425</v>
      </c>
    </row>
    <row r="49" spans="1:28" s="3" customFormat="1" ht="17" thickBot="1" x14ac:dyDescent="0.25">
      <c r="A49" s="2" t="s">
        <v>10</v>
      </c>
      <c r="F49" s="12">
        <f>STDEV(F44:F47)</f>
        <v>35406329.504479699</v>
      </c>
      <c r="H49" s="2" t="s">
        <v>10</v>
      </c>
      <c r="M49" s="12">
        <f>STDEV(M45:M47)</f>
        <v>10910663.617368251</v>
      </c>
      <c r="O49" s="2" t="s">
        <v>10</v>
      </c>
      <c r="T49" s="12">
        <f>STDEV(T44:T47)</f>
        <v>14831238.039707525</v>
      </c>
      <c r="V49" s="2" t="s">
        <v>10</v>
      </c>
      <c r="AA49" s="12">
        <f>STDEV(AA44:AA47)</f>
        <v>67045880.913078085</v>
      </c>
    </row>
    <row r="50" spans="1:28" s="3" customFormat="1" ht="17" thickBot="1" x14ac:dyDescent="0.25">
      <c r="A50" s="2" t="s">
        <v>11</v>
      </c>
      <c r="F50" s="17">
        <f>F48/F60</f>
        <v>0.12261780337331753</v>
      </c>
      <c r="H50" s="2" t="s">
        <v>11</v>
      </c>
      <c r="M50" s="17">
        <f>M48/M60</f>
        <v>9.2837175872220373E-2</v>
      </c>
      <c r="O50" s="2" t="s">
        <v>11</v>
      </c>
      <c r="T50" s="17">
        <f>T48/T60</f>
        <v>0.10443900423795108</v>
      </c>
      <c r="V50" s="2" t="s">
        <v>11</v>
      </c>
      <c r="AA50" s="17">
        <f>AA48/AA60</f>
        <v>6.2596033148434399E-2</v>
      </c>
    </row>
    <row r="51" spans="1:28" ht="18" thickBot="1" x14ac:dyDescent="0.25">
      <c r="A51" s="8" t="s">
        <v>19</v>
      </c>
      <c r="H51" s="8" t="s">
        <v>19</v>
      </c>
      <c r="O51" s="8" t="s">
        <v>19</v>
      </c>
      <c r="V51" s="8" t="s">
        <v>19</v>
      </c>
    </row>
    <row r="52" spans="1:28" ht="16" thickBot="1" x14ac:dyDescent="0.25">
      <c r="A52" s="1">
        <v>1</v>
      </c>
      <c r="B52">
        <v>29</v>
      </c>
      <c r="C52">
        <f>B52/A$62</f>
        <v>2900</v>
      </c>
      <c r="D52">
        <v>10</v>
      </c>
      <c r="E52" s="1">
        <v>0.28000000000000003</v>
      </c>
      <c r="F52" s="11">
        <f>(C52*D52)/E52</f>
        <v>103571.42857142857</v>
      </c>
      <c r="H52" s="1">
        <v>1</v>
      </c>
      <c r="I52">
        <v>4</v>
      </c>
      <c r="J52">
        <f>I52/A$62</f>
        <v>400</v>
      </c>
      <c r="K52">
        <v>10</v>
      </c>
      <c r="L52" s="1">
        <v>0.36</v>
      </c>
      <c r="M52" s="11">
        <f>(J52*K52)/L52</f>
        <v>11111.111111111111</v>
      </c>
      <c r="O52" s="1">
        <v>1</v>
      </c>
      <c r="P52">
        <v>65</v>
      </c>
      <c r="Q52">
        <f>P52/A$62</f>
        <v>6500</v>
      </c>
      <c r="R52">
        <v>100</v>
      </c>
      <c r="S52" s="1">
        <v>0.45</v>
      </c>
      <c r="T52" s="11">
        <f>(Q52*R52)/S52</f>
        <v>1444444.4444444445</v>
      </c>
      <c r="V52" s="1">
        <v>1</v>
      </c>
      <c r="W52">
        <v>19</v>
      </c>
      <c r="X52">
        <f>W52/A$62</f>
        <v>1900</v>
      </c>
      <c r="Y52">
        <v>100</v>
      </c>
      <c r="Z52" s="1">
        <v>0.31</v>
      </c>
      <c r="AA52" s="11">
        <f>(X52*Y52)/Z52</f>
        <v>612903.22580645164</v>
      </c>
    </row>
    <row r="53" spans="1:28" ht="16" thickBot="1" x14ac:dyDescent="0.25">
      <c r="A53" s="1">
        <v>2</v>
      </c>
      <c r="B53">
        <v>10</v>
      </c>
      <c r="C53">
        <f t="shared" ref="C53:C55" si="22">B53/A$62</f>
        <v>1000</v>
      </c>
      <c r="D53">
        <v>100</v>
      </c>
      <c r="E53" s="1">
        <v>0.4</v>
      </c>
      <c r="F53" s="11">
        <f>(C53*D53)/E53</f>
        <v>250000</v>
      </c>
      <c r="H53" s="1">
        <v>2</v>
      </c>
      <c r="I53">
        <v>33</v>
      </c>
      <c r="J53">
        <f t="shared" ref="J53:J55" si="23">I53/A$62</f>
        <v>3300</v>
      </c>
      <c r="K53">
        <v>10</v>
      </c>
      <c r="L53" s="1">
        <v>0.34</v>
      </c>
      <c r="M53" s="11">
        <f>(J53*K53)/L53</f>
        <v>97058.823529411762</v>
      </c>
      <c r="O53" s="1">
        <v>2</v>
      </c>
      <c r="P53">
        <v>46</v>
      </c>
      <c r="Q53">
        <f t="shared" ref="Q53:Q55" si="24">P53/A$62</f>
        <v>4600</v>
      </c>
      <c r="R53">
        <v>100</v>
      </c>
      <c r="S53" s="1">
        <v>0.38</v>
      </c>
      <c r="T53" s="11">
        <f>(Q53*R53)/S53</f>
        <v>1210526.3157894737</v>
      </c>
      <c r="V53" s="1">
        <v>2</v>
      </c>
      <c r="W53">
        <v>2</v>
      </c>
      <c r="X53">
        <f t="shared" ref="X53:X55" si="25">W53/A$62</f>
        <v>200</v>
      </c>
      <c r="Y53">
        <v>10</v>
      </c>
      <c r="Z53" s="1">
        <v>0.34</v>
      </c>
      <c r="AA53" s="11">
        <f>(X53*Y53)/Z53</f>
        <v>5882.3529411764703</v>
      </c>
    </row>
    <row r="54" spans="1:28" ht="16" thickBot="1" x14ac:dyDescent="0.25">
      <c r="A54" s="1">
        <v>3</v>
      </c>
      <c r="B54">
        <v>46</v>
      </c>
      <c r="C54">
        <f t="shared" si="22"/>
        <v>4600</v>
      </c>
      <c r="D54">
        <v>10</v>
      </c>
      <c r="E54" s="1">
        <v>0.37</v>
      </c>
      <c r="F54" s="11">
        <f>(C54*D54)/E54</f>
        <v>124324.32432432432</v>
      </c>
      <c r="H54" s="1">
        <v>3</v>
      </c>
      <c r="I54">
        <v>6</v>
      </c>
      <c r="J54">
        <f t="shared" si="23"/>
        <v>600</v>
      </c>
      <c r="K54">
        <v>10</v>
      </c>
      <c r="L54" s="1">
        <v>0.33</v>
      </c>
      <c r="M54" s="11">
        <f>(J54*K54)/L54</f>
        <v>18181.81818181818</v>
      </c>
      <c r="O54" s="1">
        <v>3</v>
      </c>
      <c r="P54">
        <v>28</v>
      </c>
      <c r="Q54">
        <f t="shared" si="24"/>
        <v>2800</v>
      </c>
      <c r="R54">
        <v>10</v>
      </c>
      <c r="S54" s="1">
        <v>0.49</v>
      </c>
      <c r="T54" s="11">
        <f>(Q54*R54)/S54</f>
        <v>57142.857142857145</v>
      </c>
      <c r="V54" s="1">
        <v>3</v>
      </c>
      <c r="W54">
        <v>34</v>
      </c>
      <c r="X54">
        <f t="shared" si="25"/>
        <v>3400</v>
      </c>
      <c r="Y54">
        <v>1000</v>
      </c>
      <c r="Z54" s="1">
        <v>0.33</v>
      </c>
      <c r="AA54" s="11">
        <f>(X54*Y54)/Z54</f>
        <v>10303030.303030303</v>
      </c>
    </row>
    <row r="55" spans="1:28" ht="16" thickBot="1" x14ac:dyDescent="0.25">
      <c r="A55" s="1">
        <v>4</v>
      </c>
      <c r="B55">
        <v>26</v>
      </c>
      <c r="C55">
        <f t="shared" si="22"/>
        <v>2600</v>
      </c>
      <c r="D55">
        <v>10</v>
      </c>
      <c r="E55" s="1">
        <v>0.4</v>
      </c>
      <c r="F55" s="11">
        <f>(C55*D55)/E55</f>
        <v>65000</v>
      </c>
      <c r="H55" s="1">
        <v>4</v>
      </c>
      <c r="I55">
        <v>16</v>
      </c>
      <c r="J55">
        <f t="shared" si="23"/>
        <v>1600</v>
      </c>
      <c r="K55">
        <v>100</v>
      </c>
      <c r="L55" s="1">
        <v>0.35</v>
      </c>
      <c r="M55" s="11">
        <f>(J55*K55)/L55</f>
        <v>457142.85714285716</v>
      </c>
      <c r="O55" s="1">
        <v>4</v>
      </c>
      <c r="P55">
        <v>3</v>
      </c>
      <c r="Q55">
        <f t="shared" si="24"/>
        <v>300</v>
      </c>
      <c r="R55">
        <v>10</v>
      </c>
      <c r="S55" s="1">
        <v>0.34</v>
      </c>
      <c r="T55" s="11">
        <f>(Q55*R55)/S55</f>
        <v>8823.5294117647045</v>
      </c>
      <c r="V55" s="1">
        <v>4</v>
      </c>
      <c r="W55">
        <v>4</v>
      </c>
      <c r="X55">
        <f t="shared" si="25"/>
        <v>400</v>
      </c>
      <c r="Y55">
        <v>10</v>
      </c>
      <c r="Z55" s="1">
        <v>0.35</v>
      </c>
      <c r="AA55" s="11">
        <f>(X55*Y55)/Z55</f>
        <v>11428.571428571429</v>
      </c>
    </row>
    <row r="56" spans="1:28" s="3" customFormat="1" ht="17" thickBot="1" x14ac:dyDescent="0.25">
      <c r="A56" s="2" t="s">
        <v>9</v>
      </c>
      <c r="F56" s="12">
        <f>AVERAGE(F52:F55)</f>
        <v>135723.93822393822</v>
      </c>
      <c r="H56" s="2" t="s">
        <v>9</v>
      </c>
      <c r="M56" s="12">
        <f>AVERAGE(M52:M55)</f>
        <v>145873.65249129955</v>
      </c>
      <c r="O56" s="2" t="s">
        <v>9</v>
      </c>
      <c r="T56" s="12">
        <f>AVERAGE(T52:T55)</f>
        <v>680234.28669713507</v>
      </c>
      <c r="V56" s="2" t="s">
        <v>9</v>
      </c>
      <c r="AA56" s="12">
        <f>AVERAGE(AA52:AA55)</f>
        <v>2733311.1133016255</v>
      </c>
    </row>
    <row r="57" spans="1:28" s="3" customFormat="1" ht="17" thickBot="1" x14ac:dyDescent="0.25">
      <c r="A57" s="2" t="s">
        <v>10</v>
      </c>
      <c r="F57" s="12">
        <f>STDEV(F52:F55)</f>
        <v>80051.29357056992</v>
      </c>
      <c r="H57" s="2" t="s">
        <v>10</v>
      </c>
      <c r="M57" s="12">
        <f>STDEV(M52:M55)</f>
        <v>211137.8320746574</v>
      </c>
      <c r="O57" s="2" t="s">
        <v>10</v>
      </c>
      <c r="T57" s="12">
        <f>STDEV(T52:T56)</f>
        <v>652736.95619015349</v>
      </c>
      <c r="V57" s="2" t="s">
        <v>10</v>
      </c>
      <c r="AA57" s="12">
        <f>STDEV(AA52:AA55)</f>
        <v>5054512.5196960708</v>
      </c>
    </row>
    <row r="58" spans="1:28" s="3" customFormat="1" ht="17" thickBot="1" x14ac:dyDescent="0.25">
      <c r="A58" s="2" t="s">
        <v>11</v>
      </c>
      <c r="F58" s="17">
        <f>F56/F60</f>
        <v>3.7010388177143234E-4</v>
      </c>
      <c r="H58" s="2" t="s">
        <v>11</v>
      </c>
      <c r="M58" s="17">
        <f>M56/M60</f>
        <v>4.6381815259755201E-4</v>
      </c>
      <c r="O58" s="2" t="s">
        <v>11</v>
      </c>
      <c r="T58" s="17">
        <f>T56/T60</f>
        <v>2.63214481186911E-3</v>
      </c>
      <c r="V58" s="2" t="s">
        <v>11</v>
      </c>
      <c r="AA58" s="17">
        <f>AA56/AA60</f>
        <v>2.8807530538388347E-3</v>
      </c>
    </row>
    <row r="60" spans="1:28" s="6" customFormat="1" ht="17" x14ac:dyDescent="0.2">
      <c r="A60" s="15" t="s">
        <v>23</v>
      </c>
      <c r="F60" s="16">
        <f>F8+F16+F32+F40+F48+F56+F24</f>
        <v>366718494.20849419</v>
      </c>
      <c r="M60" s="16">
        <f>M8+M16+M32+M40+M48+M56+M24</f>
        <v>314506130.63407183</v>
      </c>
      <c r="T60" s="16">
        <f>T8+T16+T32+T40+T48+T56+T24</f>
        <v>258433458.38335335</v>
      </c>
      <c r="AA60" s="16">
        <f>AA8+AA16+AA32+AA40+AA48+AA56+AA24</f>
        <v>948818264.6059401</v>
      </c>
    </row>
    <row r="61" spans="1:28" ht="16" x14ac:dyDescent="0.2">
      <c r="A61" s="14" t="s">
        <v>22</v>
      </c>
    </row>
    <row r="62" spans="1:28" x14ac:dyDescent="0.2">
      <c r="A62">
        <v>0.01</v>
      </c>
      <c r="H62" t="s">
        <v>26</v>
      </c>
    </row>
    <row r="63" spans="1:28" x14ac:dyDescent="0.2">
      <c r="D63" t="s">
        <v>8</v>
      </c>
      <c r="H63" t="s">
        <v>8</v>
      </c>
      <c r="I63" t="s">
        <v>12</v>
      </c>
      <c r="J63" t="s">
        <v>13</v>
      </c>
      <c r="K63" t="s">
        <v>14</v>
      </c>
      <c r="L63" t="s">
        <v>15</v>
      </c>
      <c r="M63" t="s">
        <v>16</v>
      </c>
      <c r="N63" s="11" t="s">
        <v>19</v>
      </c>
      <c r="T63"/>
      <c r="U63" s="11"/>
      <c r="AA63"/>
      <c r="AB63" s="11"/>
    </row>
    <row r="64" spans="1:28" x14ac:dyDescent="0.2">
      <c r="A64" t="s">
        <v>0</v>
      </c>
      <c r="B64" t="s">
        <v>24</v>
      </c>
      <c r="D64" t="s">
        <v>1</v>
      </c>
      <c r="E64" s="11">
        <f>B66</f>
        <v>13662886.1003861</v>
      </c>
      <c r="G64" t="s">
        <v>1</v>
      </c>
      <c r="H64">
        <f>F10</f>
        <v>3.7257150419630049E-2</v>
      </c>
      <c r="I64">
        <f>F18</f>
        <v>0.32621968456757622</v>
      </c>
      <c r="J64">
        <f>F26</f>
        <v>0.27228732884965678</v>
      </c>
      <c r="K64">
        <f>F34</f>
        <v>0.23478604831812647</v>
      </c>
      <c r="L64">
        <f>F42</f>
        <v>6.4618805899215297E-3</v>
      </c>
      <c r="M64">
        <f>F50</f>
        <v>0.12261780337331753</v>
      </c>
      <c r="N64" s="19">
        <f>F58</f>
        <v>3.7010388177143234E-4</v>
      </c>
      <c r="T64"/>
      <c r="U64" s="11"/>
      <c r="AA64"/>
      <c r="AB64" s="11"/>
    </row>
    <row r="65" spans="1:28" x14ac:dyDescent="0.2">
      <c r="D65" t="s">
        <v>2</v>
      </c>
      <c r="E65" s="11">
        <f>B74</f>
        <v>27227087.046939988</v>
      </c>
      <c r="G65" t="s">
        <v>2</v>
      </c>
      <c r="H65">
        <f>M10</f>
        <v>8.6570926271128015E-2</v>
      </c>
      <c r="I65">
        <f>M18</f>
        <v>0.31543804195713793</v>
      </c>
      <c r="J65">
        <f>M26</f>
        <v>0.24904750502822492</v>
      </c>
      <c r="K65">
        <f>M34</f>
        <v>0.25532821067685679</v>
      </c>
      <c r="L65">
        <f>M42</f>
        <v>3.1432204183436439E-4</v>
      </c>
      <c r="M65">
        <f>M50</f>
        <v>9.2837175872220373E-2</v>
      </c>
      <c r="N65" s="19">
        <f>M58</f>
        <v>4.6381815259755201E-4</v>
      </c>
      <c r="T65"/>
      <c r="U65" s="11"/>
      <c r="AA65"/>
      <c r="AB65" s="11"/>
    </row>
    <row r="66" spans="1:28" x14ac:dyDescent="0.2">
      <c r="A66" t="s">
        <v>8</v>
      </c>
      <c r="B66" s="11">
        <f>F8</f>
        <v>13662886.1003861</v>
      </c>
      <c r="D66" t="s">
        <v>3</v>
      </c>
      <c r="E66" s="11">
        <f>B82</f>
        <v>23568501.084644385</v>
      </c>
      <c r="G66" t="s">
        <v>3</v>
      </c>
      <c r="H66">
        <f>T10</f>
        <v>9.1197560997243216E-2</v>
      </c>
      <c r="I66">
        <f>T18</f>
        <v>0.35230514302606158</v>
      </c>
      <c r="J66">
        <f>T26</f>
        <v>0.14754949538382464</v>
      </c>
      <c r="K66">
        <f>M34</f>
        <v>0.25532821067685679</v>
      </c>
      <c r="L66">
        <f>T42</f>
        <v>1.5047931151082666E-3</v>
      </c>
      <c r="M66">
        <f>T50</f>
        <v>0.10443900423795108</v>
      </c>
      <c r="N66" s="19">
        <f>T58</f>
        <v>2.63214481186911E-3</v>
      </c>
      <c r="T66"/>
      <c r="U66" s="11"/>
      <c r="AA66"/>
      <c r="AB66" s="11"/>
    </row>
    <row r="67" spans="1:28" x14ac:dyDescent="0.2">
      <c r="A67" t="s">
        <v>12</v>
      </c>
      <c r="B67" s="11">
        <f>F16</f>
        <v>119630791.5057915</v>
      </c>
      <c r="D67" t="s">
        <v>25</v>
      </c>
      <c r="E67" s="11">
        <f>B90</f>
        <v>85281498.229790449</v>
      </c>
      <c r="G67" t="s">
        <v>25</v>
      </c>
      <c r="H67">
        <f>AA10</f>
        <v>8.9881804989503725E-2</v>
      </c>
      <c r="I67">
        <f>AA18</f>
        <v>0.33935901077574121</v>
      </c>
      <c r="J67">
        <f>AA26</f>
        <v>9.6143249762519672E-2</v>
      </c>
      <c r="K67">
        <f>AA34</f>
        <v>0.37328299331037146</v>
      </c>
      <c r="L67">
        <f>AA42</f>
        <v>3.5856154959590714E-2</v>
      </c>
      <c r="M67">
        <f>AA50</f>
        <v>6.2596033148434399E-2</v>
      </c>
      <c r="N67" s="19">
        <f>AA58</f>
        <v>2.8807530538388347E-3</v>
      </c>
      <c r="T67"/>
      <c r="U67" s="11"/>
      <c r="AA67"/>
      <c r="AB67" s="11"/>
    </row>
    <row r="68" spans="1:28" x14ac:dyDescent="0.2">
      <c r="A68" t="s">
        <v>13</v>
      </c>
      <c r="B68" s="11">
        <f>E100</f>
        <v>99852799.227799222</v>
      </c>
    </row>
    <row r="69" spans="1:28" x14ac:dyDescent="0.2">
      <c r="A69" t="s">
        <v>14</v>
      </c>
      <c r="B69" s="11">
        <f>F32</f>
        <v>86100386.100386098</v>
      </c>
      <c r="D69" t="s">
        <v>12</v>
      </c>
    </row>
    <row r="70" spans="1:28" x14ac:dyDescent="0.2">
      <c r="A70" t="s">
        <v>15</v>
      </c>
      <c r="B70" s="11">
        <f>F40</f>
        <v>2369691.1196911195</v>
      </c>
      <c r="D70" t="s">
        <v>1</v>
      </c>
      <c r="E70" s="11">
        <f>B67</f>
        <v>119630791.5057915</v>
      </c>
    </row>
    <row r="71" spans="1:28" x14ac:dyDescent="0.2">
      <c r="A71" t="s">
        <v>16</v>
      </c>
      <c r="B71" s="11">
        <f>F48</f>
        <v>44966216.216216221</v>
      </c>
      <c r="D71" t="s">
        <v>2</v>
      </c>
      <c r="E71" s="11">
        <f>B75</f>
        <v>99207198.030727446</v>
      </c>
    </row>
    <row r="72" spans="1:28" x14ac:dyDescent="0.2">
      <c r="A72" t="s">
        <v>19</v>
      </c>
      <c r="B72" s="11">
        <f>F56</f>
        <v>135723.93822393822</v>
      </c>
      <c r="D72" t="s">
        <v>3</v>
      </c>
      <c r="E72" s="11">
        <f>B83</f>
        <v>91047436.518467039</v>
      </c>
    </row>
    <row r="73" spans="1:28" x14ac:dyDescent="0.2">
      <c r="D73" t="s">
        <v>25</v>
      </c>
      <c r="E73" s="11">
        <f>B91</f>
        <v>321990027.68262732</v>
      </c>
    </row>
    <row r="74" spans="1:28" x14ac:dyDescent="0.2">
      <c r="A74" t="s">
        <v>8</v>
      </c>
      <c r="B74" s="11">
        <f>M8</f>
        <v>27227087.046939988</v>
      </c>
    </row>
    <row r="75" spans="1:28" x14ac:dyDescent="0.2">
      <c r="A75" t="s">
        <v>12</v>
      </c>
      <c r="B75" s="11">
        <f>M16</f>
        <v>99207198.030727446</v>
      </c>
      <c r="D75" t="s">
        <v>14</v>
      </c>
    </row>
    <row r="76" spans="1:28" x14ac:dyDescent="0.2">
      <c r="A76" t="s">
        <v>13</v>
      </c>
      <c r="B76" s="11">
        <f>E101</f>
        <v>78326967.150496572</v>
      </c>
      <c r="D76" t="s">
        <v>1</v>
      </c>
      <c r="E76" s="11">
        <f>B69</f>
        <v>86100386.100386098</v>
      </c>
    </row>
    <row r="77" spans="1:28" x14ac:dyDescent="0.2">
      <c r="A77" t="s">
        <v>14</v>
      </c>
      <c r="B77" s="11">
        <f>M32</f>
        <v>80302287.581699342</v>
      </c>
      <c r="D77" t="s">
        <v>2</v>
      </c>
      <c r="E77" s="11">
        <f>B77</f>
        <v>80302287.581699342</v>
      </c>
    </row>
    <row r="78" spans="1:28" x14ac:dyDescent="0.2">
      <c r="A78" t="s">
        <v>15</v>
      </c>
      <c r="B78" s="11">
        <f>M40</f>
        <v>98856.209150326802</v>
      </c>
      <c r="D78" t="s">
        <v>3</v>
      </c>
      <c r="E78" s="11">
        <f>B85</f>
        <v>77626138.174568057</v>
      </c>
    </row>
    <row r="79" spans="1:28" x14ac:dyDescent="0.2">
      <c r="A79" t="s">
        <v>16</v>
      </c>
      <c r="B79" s="11">
        <f>M48</f>
        <v>29197860.962566841</v>
      </c>
      <c r="D79" t="s">
        <v>25</v>
      </c>
      <c r="E79" s="11">
        <f>B93</f>
        <v>354177721.91965741</v>
      </c>
    </row>
    <row r="80" spans="1:28" x14ac:dyDescent="0.2">
      <c r="A80" t="s">
        <v>19</v>
      </c>
      <c r="B80" s="11">
        <f>M56</f>
        <v>145873.65249129955</v>
      </c>
    </row>
    <row r="81" spans="1:5" x14ac:dyDescent="0.2">
      <c r="D81" t="s">
        <v>15</v>
      </c>
    </row>
    <row r="82" spans="1:5" x14ac:dyDescent="0.2">
      <c r="A82" t="s">
        <v>8</v>
      </c>
      <c r="B82" s="11">
        <f>T8</f>
        <v>23568501.084644385</v>
      </c>
      <c r="D82" t="s">
        <v>1</v>
      </c>
      <c r="E82" s="11">
        <f>B70</f>
        <v>2369691.1196911195</v>
      </c>
    </row>
    <row r="83" spans="1:5" x14ac:dyDescent="0.2">
      <c r="A83" t="s">
        <v>12</v>
      </c>
      <c r="B83" s="11">
        <f>T16</f>
        <v>91047436.518467039</v>
      </c>
      <c r="D83" t="s">
        <v>2</v>
      </c>
      <c r="E83" s="11">
        <f>B78</f>
        <v>98856.209150326802</v>
      </c>
    </row>
    <row r="84" spans="1:5" x14ac:dyDescent="0.2">
      <c r="A84" t="s">
        <v>13</v>
      </c>
      <c r="B84" s="11">
        <f>E102</f>
        <v>38131726.374760434</v>
      </c>
      <c r="D84" t="s">
        <v>3</v>
      </c>
      <c r="E84" s="11">
        <f>B86</f>
        <v>388888.88888888888</v>
      </c>
    </row>
    <row r="85" spans="1:5" x14ac:dyDescent="0.2">
      <c r="A85" t="s">
        <v>14</v>
      </c>
      <c r="B85" s="11">
        <f>T32</f>
        <v>77626138.174568057</v>
      </c>
      <c r="D85" t="s">
        <v>25</v>
      </c>
      <c r="E85" s="11">
        <f>B94</f>
        <v>34020974.724200532</v>
      </c>
    </row>
    <row r="86" spans="1:5" x14ac:dyDescent="0.2">
      <c r="A86" t="s">
        <v>15</v>
      </c>
      <c r="B86" s="11">
        <f>T40</f>
        <v>388888.88888888888</v>
      </c>
    </row>
    <row r="87" spans="1:5" x14ac:dyDescent="0.2">
      <c r="A87" t="s">
        <v>16</v>
      </c>
      <c r="B87" s="11">
        <f>T48</f>
        <v>26990533.055327393</v>
      </c>
      <c r="D87" t="s">
        <v>16</v>
      </c>
    </row>
    <row r="88" spans="1:5" x14ac:dyDescent="0.2">
      <c r="A88" t="s">
        <v>19</v>
      </c>
      <c r="B88" s="11">
        <f>T56</f>
        <v>680234.28669713507</v>
      </c>
      <c r="D88" t="s">
        <v>1</v>
      </c>
      <c r="E88" s="11">
        <f>B71</f>
        <v>44966216.216216221</v>
      </c>
    </row>
    <row r="89" spans="1:5" x14ac:dyDescent="0.2">
      <c r="D89" t="s">
        <v>2</v>
      </c>
      <c r="E89" s="11">
        <f>B79</f>
        <v>29197860.962566841</v>
      </c>
    </row>
    <row r="90" spans="1:5" x14ac:dyDescent="0.2">
      <c r="A90" t="s">
        <v>8</v>
      </c>
      <c r="B90" s="11">
        <f>AA8</f>
        <v>85281498.229790449</v>
      </c>
      <c r="D90" t="s">
        <v>3</v>
      </c>
      <c r="E90" s="11">
        <f>B87</f>
        <v>26990533.055327393</v>
      </c>
    </row>
    <row r="91" spans="1:5" x14ac:dyDescent="0.2">
      <c r="A91" t="s">
        <v>12</v>
      </c>
      <c r="B91" s="11">
        <f>AA16</f>
        <v>321990027.68262732</v>
      </c>
      <c r="D91" t="s">
        <v>25</v>
      </c>
      <c r="E91" s="11">
        <f>B95</f>
        <v>59392259.543113425</v>
      </c>
    </row>
    <row r="92" spans="1:5" x14ac:dyDescent="0.2">
      <c r="A92" t="s">
        <v>13</v>
      </c>
      <c r="B92" s="11">
        <f>E103</f>
        <v>91222471.393249378</v>
      </c>
    </row>
    <row r="93" spans="1:5" x14ac:dyDescent="0.2">
      <c r="A93" t="s">
        <v>14</v>
      </c>
      <c r="B93" s="11">
        <f>AA32</f>
        <v>354177721.91965741</v>
      </c>
      <c r="D93" t="s">
        <v>19</v>
      </c>
    </row>
    <row r="94" spans="1:5" x14ac:dyDescent="0.2">
      <c r="A94" t="s">
        <v>15</v>
      </c>
      <c r="B94" s="11">
        <f>AA40</f>
        <v>34020974.724200532</v>
      </c>
      <c r="D94" t="s">
        <v>1</v>
      </c>
      <c r="E94" s="11">
        <f>B72</f>
        <v>135723.93822393822</v>
      </c>
    </row>
    <row r="95" spans="1:5" x14ac:dyDescent="0.2">
      <c r="A95" t="s">
        <v>16</v>
      </c>
      <c r="B95" s="11">
        <f>AA48</f>
        <v>59392259.543113425</v>
      </c>
      <c r="D95" t="s">
        <v>2</v>
      </c>
      <c r="E95" s="11">
        <f>B80</f>
        <v>145873.65249129955</v>
      </c>
    </row>
    <row r="96" spans="1:5" x14ac:dyDescent="0.2">
      <c r="A96" t="s">
        <v>19</v>
      </c>
      <c r="B96" s="11">
        <f>AA56</f>
        <v>2733311.1133016255</v>
      </c>
      <c r="D96" t="s">
        <v>3</v>
      </c>
      <c r="E96" s="11">
        <f>B88</f>
        <v>680234.28669713507</v>
      </c>
    </row>
    <row r="97" spans="4:5" x14ac:dyDescent="0.2">
      <c r="D97" t="s">
        <v>25</v>
      </c>
      <c r="E97" s="11">
        <f>B96</f>
        <v>2733311.1133016255</v>
      </c>
    </row>
    <row r="99" spans="4:5" x14ac:dyDescent="0.2">
      <c r="D99" t="s">
        <v>13</v>
      </c>
    </row>
    <row r="100" spans="4:5" x14ac:dyDescent="0.2">
      <c r="D100" t="s">
        <v>1</v>
      </c>
      <c r="E100" s="11">
        <f>F24</f>
        <v>99852799.227799222</v>
      </c>
    </row>
    <row r="101" spans="4:5" x14ac:dyDescent="0.2">
      <c r="D101" t="s">
        <v>2</v>
      </c>
      <c r="E101" s="11">
        <f>M24</f>
        <v>78326967.150496572</v>
      </c>
    </row>
    <row r="102" spans="4:5" x14ac:dyDescent="0.2">
      <c r="D102" t="s">
        <v>3</v>
      </c>
      <c r="E102" s="11">
        <f>T24</f>
        <v>38131726.374760434</v>
      </c>
    </row>
    <row r="103" spans="4:5" x14ac:dyDescent="0.2">
      <c r="D103" t="s">
        <v>25</v>
      </c>
      <c r="E103" s="11">
        <f>AA24</f>
        <v>91222471.393249378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9</vt:i4>
      </vt:variant>
    </vt:vector>
  </HeadingPairs>
  <TitlesOfParts>
    <vt:vector size="10" baseType="lpstr">
      <vt:lpstr>raw_data</vt:lpstr>
      <vt:lpstr>Overview</vt:lpstr>
      <vt:lpstr>SMA</vt:lpstr>
      <vt:lpstr>OPI</vt:lpstr>
      <vt:lpstr>CPU</vt:lpstr>
      <vt:lpstr>ECL</vt:lpstr>
      <vt:lpstr>CIN</vt:lpstr>
      <vt:lpstr>HFR</vt:lpstr>
      <vt:lpstr>PPU</vt:lpstr>
      <vt:lpstr>Relative abundnces</vt:lpstr>
    </vt:vector>
  </TitlesOfParts>
  <Company>North Carolina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Simina Vintila</dc:creator>
  <cp:lastModifiedBy>Microsoft Office User</cp:lastModifiedBy>
  <dcterms:created xsi:type="dcterms:W3CDTF">2021-01-07T17:35:16Z</dcterms:created>
  <dcterms:modified xsi:type="dcterms:W3CDTF">2021-07-27T17:49:11Z</dcterms:modified>
</cp:coreProperties>
</file>