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אלות\לילך\מאמרים חדשים בכתיבה\מאמר אקולוגי\BMC ECOL EVOL\"/>
    </mc:Choice>
  </mc:AlternateContent>
  <bookViews>
    <workbookView xWindow="0" yWindow="0" windowWidth="28800" windowHeight="14130" activeTab="3"/>
  </bookViews>
  <sheets>
    <sheet name="gall density" sheetId="1" r:id="rId1"/>
    <sheet name="survival and natural enemies" sheetId="6" r:id="rId2"/>
    <sheet name="gall distribution" sheetId="2" r:id="rId3"/>
    <sheet name="Feeding Choice experiment " sheetId="7" r:id="rId4"/>
    <sheet name="Aphids reproduction" sheetId="3" r:id="rId5"/>
    <sheet name="Field survey" sheetId="5" r:id="rId6"/>
    <sheet name="Feeding non-choice experiment" sheetId="8"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6" i="5" l="1"/>
  <c r="C55" i="5"/>
  <c r="B55" i="5"/>
  <c r="B56" i="5" s="1"/>
  <c r="C54" i="5"/>
  <c r="B54" i="5"/>
  <c r="F30" i="8"/>
  <c r="D30" i="8"/>
  <c r="F29" i="8"/>
  <c r="D29" i="8"/>
  <c r="F28" i="8"/>
  <c r="D28" i="8"/>
  <c r="F27" i="8"/>
  <c r="D27" i="8"/>
  <c r="F26" i="8"/>
  <c r="D26" i="8"/>
  <c r="F25" i="8"/>
  <c r="D25" i="8"/>
  <c r="F24" i="8"/>
  <c r="D24" i="8"/>
  <c r="F23" i="8"/>
  <c r="D23" i="8"/>
  <c r="F22" i="8"/>
  <c r="D22" i="8"/>
  <c r="F21" i="8"/>
  <c r="D21" i="8"/>
  <c r="F15" i="8"/>
  <c r="D15" i="8"/>
  <c r="F14" i="8"/>
  <c r="D14" i="8"/>
  <c r="G14" i="8" s="1"/>
  <c r="F13" i="8"/>
  <c r="D13" i="8"/>
  <c r="F12" i="8"/>
  <c r="D12" i="8"/>
  <c r="F11" i="8"/>
  <c r="D11" i="8"/>
  <c r="F10" i="8"/>
  <c r="D10" i="8"/>
  <c r="G10" i="8" s="1"/>
  <c r="F9" i="8"/>
  <c r="D9" i="8"/>
  <c r="F8" i="8"/>
  <c r="D8" i="8"/>
  <c r="F7" i="8"/>
  <c r="D7" i="8"/>
  <c r="F6" i="8"/>
  <c r="D6" i="8"/>
  <c r="G6" i="8" s="1"/>
  <c r="E52" i="6"/>
  <c r="E45" i="6"/>
  <c r="E46" i="6"/>
  <c r="E47" i="6"/>
  <c r="E50" i="6"/>
  <c r="E51" i="6"/>
  <c r="E29" i="6"/>
  <c r="E30" i="6"/>
  <c r="E34" i="6"/>
  <c r="E35" i="6"/>
  <c r="E36" i="6"/>
  <c r="E39" i="6"/>
  <c r="E40" i="6"/>
  <c r="E41" i="6"/>
  <c r="E28" i="6"/>
  <c r="C52" i="6"/>
  <c r="C51" i="6"/>
  <c r="C50" i="6"/>
  <c r="C47" i="6"/>
  <c r="C46" i="6"/>
  <c r="C45" i="6"/>
  <c r="C41" i="6"/>
  <c r="C40" i="6"/>
  <c r="C39" i="6"/>
  <c r="C36" i="6"/>
  <c r="C35" i="6"/>
  <c r="C34" i="6"/>
  <c r="C30" i="6"/>
  <c r="C29" i="6"/>
  <c r="C28" i="6"/>
  <c r="B16" i="6"/>
  <c r="C16" i="6"/>
  <c r="C15" i="6"/>
  <c r="C14" i="6"/>
  <c r="D15" i="6"/>
  <c r="D16" i="6" s="1"/>
  <c r="B15" i="6"/>
  <c r="D14" i="6"/>
  <c r="B14" i="6"/>
  <c r="G14" i="3"/>
  <c r="G15" i="3" s="1"/>
  <c r="G13" i="3"/>
  <c r="H15" i="3"/>
  <c r="I14" i="3"/>
  <c r="I15" i="3" s="1"/>
  <c r="H14" i="3"/>
  <c r="I13" i="3"/>
  <c r="H13" i="3"/>
  <c r="C14" i="3"/>
  <c r="C15" i="3" s="1"/>
  <c r="D14" i="3"/>
  <c r="D15" i="3" s="1"/>
  <c r="B14" i="3"/>
  <c r="B15" i="3" s="1"/>
  <c r="C13" i="3"/>
  <c r="B13" i="3"/>
  <c r="D13" i="3"/>
  <c r="L16" i="1"/>
  <c r="L15" i="1"/>
  <c r="I16" i="1"/>
  <c r="I15" i="1"/>
  <c r="F50" i="5"/>
  <c r="F51" i="5" s="1"/>
  <c r="F49" i="5"/>
  <c r="G7" i="8" l="1"/>
  <c r="G15" i="8"/>
  <c r="G25" i="8"/>
  <c r="G11" i="8"/>
  <c r="G23" i="8"/>
  <c r="G29" i="8"/>
  <c r="G22" i="8"/>
  <c r="G9" i="8"/>
  <c r="G12" i="8"/>
  <c r="G21" i="8"/>
  <c r="G27" i="8"/>
  <c r="G8" i="8"/>
  <c r="G13" i="8"/>
  <c r="G24" i="8"/>
  <c r="G26" i="8"/>
  <c r="G28" i="8"/>
  <c r="G30" i="8"/>
  <c r="I82" i="2" l="1"/>
  <c r="J82" i="2" s="1"/>
  <c r="K82" i="2" s="1"/>
  <c r="I81" i="2"/>
  <c r="J81" i="2" s="1"/>
  <c r="K81" i="2" s="1"/>
  <c r="J80" i="2"/>
  <c r="K80" i="2" s="1"/>
  <c r="I80" i="2"/>
  <c r="I79" i="2"/>
  <c r="J79" i="2" s="1"/>
  <c r="K79" i="2" s="1"/>
  <c r="I78" i="2"/>
  <c r="J78" i="2" s="1"/>
  <c r="K78" i="2" s="1"/>
  <c r="I77" i="2"/>
  <c r="J77" i="2" s="1"/>
  <c r="K77" i="2" s="1"/>
  <c r="I57" i="2"/>
  <c r="I56" i="2"/>
  <c r="J56" i="2" s="1"/>
  <c r="K56" i="2" s="1"/>
  <c r="I55" i="2"/>
  <c r="J55" i="2" s="1"/>
  <c r="K55" i="2" s="1"/>
  <c r="I54" i="2"/>
  <c r="J54" i="2" s="1"/>
  <c r="K54" i="2" s="1"/>
  <c r="J53" i="2"/>
  <c r="K53" i="2" s="1"/>
  <c r="I53" i="2"/>
  <c r="I52" i="2"/>
  <c r="J52" i="2" s="1"/>
  <c r="K52" i="2" s="1"/>
  <c r="I46" i="2"/>
  <c r="J46" i="2" s="1"/>
  <c r="K46" i="2" s="1"/>
  <c r="I45" i="2"/>
  <c r="J45" i="2" s="1"/>
  <c r="K45" i="2" s="1"/>
  <c r="J44" i="2"/>
  <c r="K44" i="2" s="1"/>
  <c r="I44" i="2"/>
  <c r="I43" i="2"/>
  <c r="J43" i="2" s="1"/>
  <c r="K43" i="2" s="1"/>
  <c r="I42" i="2"/>
  <c r="J42" i="2" s="1"/>
  <c r="K42" i="2" s="1"/>
  <c r="I41" i="2"/>
  <c r="J41" i="2" s="1"/>
  <c r="K41" i="2" s="1"/>
  <c r="J40" i="2"/>
  <c r="K40" i="2" s="1"/>
  <c r="I40" i="2"/>
  <c r="I39" i="2"/>
  <c r="J39" i="2" s="1"/>
  <c r="K39" i="2" s="1"/>
  <c r="I38" i="2"/>
  <c r="J38" i="2" s="1"/>
  <c r="K38" i="2" s="1"/>
  <c r="I37" i="2"/>
  <c r="J37" i="2" s="1"/>
  <c r="K37" i="2" s="1"/>
  <c r="J36" i="2"/>
  <c r="K36" i="2" s="1"/>
  <c r="I36" i="2"/>
  <c r="I35" i="2"/>
  <c r="J35" i="2" s="1"/>
  <c r="K35" i="2" s="1"/>
  <c r="I12" i="2"/>
  <c r="J11" i="2"/>
  <c r="K11" i="2" s="1"/>
  <c r="I11" i="2"/>
  <c r="I10" i="2"/>
  <c r="J10" i="2" s="1"/>
  <c r="K10" i="2" s="1"/>
  <c r="I9" i="2"/>
  <c r="J9" i="2" s="1"/>
  <c r="K9" i="2" s="1"/>
  <c r="K8" i="2"/>
  <c r="J8" i="2"/>
  <c r="I8" i="2"/>
  <c r="I7" i="2"/>
  <c r="J7" i="2" s="1"/>
  <c r="K7" i="2" s="1"/>
</calcChain>
</file>

<file path=xl/sharedStrings.xml><?xml version="1.0" encoding="utf-8"?>
<sst xmlns="http://schemas.openxmlformats.org/spreadsheetml/2006/main" count="285" uniqueCount="104">
  <si>
    <t>Defoliated</t>
  </si>
  <si>
    <t>Control</t>
  </si>
  <si>
    <t>Mean</t>
  </si>
  <si>
    <t>STDEV</t>
  </si>
  <si>
    <t>SE</t>
  </si>
  <si>
    <t>F1 - Defoliated</t>
  </si>
  <si>
    <t>F2 - Defoliated</t>
  </si>
  <si>
    <t>F1 - Control</t>
  </si>
  <si>
    <t>F2 - Control</t>
  </si>
  <si>
    <t>leaf number</t>
  </si>
  <si>
    <t>Leaf number</t>
  </si>
  <si>
    <t>Stdev</t>
  </si>
  <si>
    <t>Tree 1</t>
  </si>
  <si>
    <t>Tree 2</t>
  </si>
  <si>
    <t>Tree 3</t>
  </si>
  <si>
    <t>Tree 4</t>
  </si>
  <si>
    <t>Tree 5</t>
  </si>
  <si>
    <t>Tree 6</t>
  </si>
  <si>
    <t>Tree 7</t>
  </si>
  <si>
    <t>Intact</t>
  </si>
  <si>
    <t>Trimmed</t>
  </si>
  <si>
    <t>Secondary leaf flush</t>
  </si>
  <si>
    <t>Tree number</t>
  </si>
  <si>
    <r>
      <t xml:space="preserve"> and the frequency of host sharing by both herbivores</t>
    </r>
    <r>
      <rPr>
        <b/>
        <sz val="11"/>
        <color theme="1"/>
        <rFont val="Calibri"/>
        <family val="2"/>
        <scheme val="minor"/>
      </rPr>
      <t xml:space="preserve"> at the population level </t>
    </r>
  </si>
  <si>
    <t>Gamla 2006</t>
  </si>
  <si>
    <t>Gamla 2007</t>
  </si>
  <si>
    <t>Ramot Naftali 2007</t>
  </si>
  <si>
    <t>shared</t>
  </si>
  <si>
    <t>galls only</t>
  </si>
  <si>
    <t>moths only</t>
  </si>
  <si>
    <t xml:space="preserve">Total number of trees </t>
  </si>
  <si>
    <t xml:space="preserve"> </t>
  </si>
  <si>
    <t xml:space="preserve">The colonization frequencies were calculated out of the total number of trees surveyed in each site and year. </t>
  </si>
  <si>
    <t xml:space="preserve">Data for Figure 4: </t>
  </si>
  <si>
    <t xml:space="preserve"> Tree</t>
  </si>
  <si>
    <t>Average</t>
  </si>
  <si>
    <t>defoliated</t>
  </si>
  <si>
    <t>control</t>
  </si>
  <si>
    <t>Meam</t>
  </si>
  <si>
    <t>Means of  the trees</t>
  </si>
  <si>
    <t>SE's of  the trees</t>
  </si>
  <si>
    <r>
      <t xml:space="preserve">Smynthurodes betae </t>
    </r>
    <r>
      <rPr>
        <b/>
        <sz val="11"/>
        <color theme="1"/>
        <rFont val="Calibri"/>
        <family val="2"/>
        <scheme val="minor"/>
      </rPr>
      <t>F1 and F2 gall distribution on defoliated shoots (including on the secondary leaf flush) compared to control shoots</t>
    </r>
  </si>
  <si>
    <t>Data are presented for F2 galls on the primary and secondary leaf flush separately</t>
  </si>
  <si>
    <t>F2 - secondary</t>
  </si>
  <si>
    <t>F2 - primary</t>
  </si>
  <si>
    <t>F1</t>
  </si>
  <si>
    <t>Tree</t>
  </si>
  <si>
    <r>
      <t xml:space="preserve">Smynthurodes betae </t>
    </r>
    <r>
      <rPr>
        <sz val="11"/>
        <color theme="1"/>
        <rFont val="Arial"/>
        <family val="2"/>
      </rPr>
      <t xml:space="preserve">reproduction  and F2 gall dry weight  in trimmed and intact galls and in galls from the secondary leaf flush of defoliated shoots </t>
    </r>
  </si>
  <si>
    <t>Secondary leaf-flush</t>
  </si>
  <si>
    <t>Shoot number</t>
  </si>
  <si>
    <t>Galls per shoot - Averages of the trees</t>
  </si>
  <si>
    <r>
      <rPr>
        <b/>
        <sz val="12"/>
        <color theme="1"/>
        <rFont val="Calibri"/>
        <family val="2"/>
        <scheme val="minor"/>
      </rPr>
      <t>Aphids per gall</t>
    </r>
    <r>
      <rPr>
        <sz val="12"/>
        <color theme="1"/>
        <rFont val="Calibri"/>
        <family val="2"/>
        <scheme val="minor"/>
      </rPr>
      <t xml:space="preserve"> - Means of seven tress are presented</t>
    </r>
  </si>
  <si>
    <r>
      <rPr>
        <b/>
        <sz val="12"/>
        <color theme="1"/>
        <rFont val="Calibri"/>
        <family val="2"/>
        <scheme val="minor"/>
      </rPr>
      <t>Gall dry weight (gr)</t>
    </r>
    <r>
      <rPr>
        <sz val="12"/>
        <color theme="1"/>
        <rFont val="Calibri"/>
        <family val="2"/>
        <charset val="177"/>
        <scheme val="minor"/>
      </rPr>
      <t xml:space="preserve"> - Means of seven trees are presented</t>
    </r>
  </si>
  <si>
    <t>NA</t>
  </si>
  <si>
    <t>* Data from tree 6 were not included in the statistic test since no data for</t>
  </si>
  <si>
    <t>galls on secondary leaf-flush from this tree were available.</t>
  </si>
  <si>
    <t>% of galls survived from total number of galls examined in each tree</t>
  </si>
  <si>
    <t>MP +</t>
  </si>
  <si>
    <t>MP -</t>
  </si>
  <si>
    <t>Total</t>
  </si>
  <si>
    <t>Attack rates by natural enemies or other mortality sourses:</t>
  </si>
  <si>
    <r>
      <t xml:space="preserve">The percentage of total survival and attack rates of trimmed, intact and secondary leaf-flush F2 galls of </t>
    </r>
    <r>
      <rPr>
        <b/>
        <i/>
        <sz val="11"/>
        <color theme="1"/>
        <rFont val="Calibri"/>
        <family val="2"/>
        <scheme val="minor"/>
      </rPr>
      <t>Smynthurodes betae</t>
    </r>
  </si>
  <si>
    <r>
      <t xml:space="preserve">MP = the parasitoid </t>
    </r>
    <r>
      <rPr>
        <i/>
        <sz val="11"/>
        <color theme="1"/>
        <rFont val="Times New Roman"/>
        <family val="1"/>
      </rPr>
      <t>Monoctonia pistaciaecola</t>
    </r>
  </si>
  <si>
    <t>Moth +</t>
  </si>
  <si>
    <t>Moth -</t>
  </si>
  <si>
    <r>
      <t xml:space="preserve">Moths = </t>
    </r>
    <r>
      <rPr>
        <i/>
        <sz val="11"/>
        <color theme="1"/>
        <rFont val="Times New Roman"/>
        <family val="1"/>
      </rPr>
      <t>Palumbina guerrini</t>
    </r>
    <r>
      <rPr>
        <sz val="11"/>
        <color theme="1"/>
        <rFont val="Times New Roman"/>
        <family val="1"/>
      </rPr>
      <t xml:space="preserve"> larvae + moth pupae + holes</t>
    </r>
  </si>
  <si>
    <t xml:space="preserve">Leucopis + </t>
  </si>
  <si>
    <t>Leucopis -</t>
  </si>
  <si>
    <r>
      <t xml:space="preserve">Leucopis </t>
    </r>
    <r>
      <rPr>
        <sz val="11"/>
        <color theme="1"/>
        <rFont val="Times New Roman"/>
        <family val="1"/>
      </rPr>
      <t>sp</t>
    </r>
    <r>
      <rPr>
        <i/>
        <sz val="11"/>
        <color theme="1"/>
        <rFont val="Times New Roman"/>
        <family val="1"/>
      </rPr>
      <t>.</t>
    </r>
    <r>
      <rPr>
        <sz val="11"/>
        <color theme="1"/>
        <rFont val="Times New Roman"/>
        <family val="1"/>
      </rPr>
      <t xml:space="preserve"> = </t>
    </r>
    <r>
      <rPr>
        <i/>
        <sz val="11"/>
        <color theme="1"/>
        <rFont val="Times New Roman"/>
        <family val="1"/>
      </rPr>
      <t>Leucopis</t>
    </r>
    <r>
      <rPr>
        <sz val="11"/>
        <color theme="1"/>
        <rFont val="Times New Roman"/>
        <family val="1"/>
      </rPr>
      <t xml:space="preserve"> maggots and</t>
    </r>
    <r>
      <rPr>
        <i/>
        <sz val="11"/>
        <color theme="1"/>
        <rFont val="Times New Roman"/>
        <family val="1"/>
      </rPr>
      <t xml:space="preserve"> </t>
    </r>
    <r>
      <rPr>
        <sz val="11"/>
        <color theme="1"/>
        <rFont val="Times New Roman"/>
        <family val="1"/>
      </rPr>
      <t>pupae</t>
    </r>
  </si>
  <si>
    <t>Fungi +</t>
  </si>
  <si>
    <t>Fungi -</t>
  </si>
  <si>
    <t>Fungi = unidentified fungal species</t>
  </si>
  <si>
    <t>Others +</t>
  </si>
  <si>
    <t>Others -</t>
  </si>
  <si>
    <t>Others = empty or dry galls + galls with inquilines.</t>
  </si>
  <si>
    <t>Attack rate (%)</t>
  </si>
  <si>
    <t>Numbers in this table are numbers of trees colonized by each hearbivor separately and  shared</t>
  </si>
  <si>
    <r>
      <t>T</t>
    </r>
    <r>
      <rPr>
        <b/>
        <sz val="10"/>
        <color theme="1"/>
        <rFont val="Calibri"/>
        <family val="2"/>
        <scheme val="minor"/>
      </rPr>
      <t>he frequency of host sharing is presented as the proportion (%) of shared shoots per tree out of the total number of galled shoots (Only galled trees were included)</t>
    </r>
    <r>
      <rPr>
        <b/>
        <sz val="11"/>
        <color theme="1"/>
        <rFont val="Calibri"/>
        <family val="2"/>
        <scheme val="minor"/>
      </rPr>
      <t xml:space="preserve"> </t>
    </r>
  </si>
  <si>
    <r>
      <rPr>
        <b/>
        <i/>
        <sz val="11"/>
        <color theme="1"/>
        <rFont val="Calibri"/>
        <family val="2"/>
        <scheme val="minor"/>
      </rPr>
      <t>Smynthurodes betae</t>
    </r>
    <r>
      <rPr>
        <b/>
        <sz val="11"/>
        <color theme="1"/>
        <rFont val="Calibri"/>
        <family val="2"/>
        <scheme val="minor"/>
      </rPr>
      <t xml:space="preserve"> F1 and F2 gall densities on seven trees with defoliated and control shoots</t>
    </r>
  </si>
  <si>
    <t>Day 0</t>
  </si>
  <si>
    <t>Day 1</t>
  </si>
  <si>
    <t>Day 2</t>
  </si>
  <si>
    <t>Day 3</t>
  </si>
  <si>
    <t>Day 4</t>
  </si>
  <si>
    <t>Diet + galls</t>
  </si>
  <si>
    <t>Diet + leaves</t>
  </si>
  <si>
    <t>Data here are food weight (gr) on day 0-4 of experiment</t>
  </si>
  <si>
    <r>
      <t xml:space="preserve">caterpillars’ RGR in the non-choice experiment with ground </t>
    </r>
    <r>
      <rPr>
        <b/>
        <i/>
        <sz val="11"/>
        <color theme="1"/>
        <rFont val="Calibri"/>
        <family val="2"/>
        <scheme val="minor"/>
      </rPr>
      <t>Smynthurodes betae</t>
    </r>
    <r>
      <rPr>
        <b/>
        <sz val="11"/>
        <color theme="1"/>
        <rFont val="Calibri"/>
        <family val="2"/>
        <scheme val="minor"/>
      </rPr>
      <t xml:space="preserve"> galls or leaves</t>
    </r>
  </si>
  <si>
    <t>ln</t>
  </si>
  <si>
    <t>Diet type</t>
  </si>
  <si>
    <t>RGR (gr/gr/days)</t>
  </si>
  <si>
    <t>Caterpillar weight (gr)- Day 0</t>
  </si>
  <si>
    <t>Caterpillar weight (gr) - Day 1</t>
  </si>
  <si>
    <t>Caterpillar weight (gr) - Day 0</t>
  </si>
  <si>
    <t>Caterpillar number</t>
  </si>
  <si>
    <r>
      <t xml:space="preserve">Colonization frequencies of Pistacia atlantica trees by </t>
    </r>
    <r>
      <rPr>
        <i/>
        <sz val="11"/>
        <color theme="1"/>
        <rFont val="Calibri"/>
        <family val="2"/>
        <scheme val="minor"/>
      </rPr>
      <t>Thaumetopoea solitaria</t>
    </r>
    <r>
      <rPr>
        <sz val="11"/>
        <color theme="1"/>
        <rFont val="Calibri"/>
        <family val="2"/>
        <scheme val="minor"/>
      </rPr>
      <t xml:space="preserve"> caterpillars and </t>
    </r>
    <r>
      <rPr>
        <i/>
        <sz val="11"/>
        <color theme="1"/>
        <rFont val="Calibri"/>
        <family val="2"/>
        <scheme val="minor"/>
      </rPr>
      <t>Smynthurodes betae</t>
    </r>
    <r>
      <rPr>
        <sz val="11"/>
        <color theme="1"/>
        <rFont val="Calibri"/>
        <family val="2"/>
        <scheme val="minor"/>
      </rPr>
      <t xml:space="preserve"> F2 galls,</t>
    </r>
  </si>
  <si>
    <r>
      <t xml:space="preserve">Frequency of host sharing by </t>
    </r>
    <r>
      <rPr>
        <i/>
        <sz val="11"/>
        <color theme="1"/>
        <rFont val="Calibri"/>
        <family val="2"/>
        <scheme val="minor"/>
      </rPr>
      <t>Thaumetopoea solitaria</t>
    </r>
    <r>
      <rPr>
        <sz val="11"/>
        <color theme="1"/>
        <rFont val="Calibri"/>
        <family val="2"/>
        <charset val="177"/>
        <scheme val="minor"/>
      </rPr>
      <t xml:space="preserve"> and </t>
    </r>
    <r>
      <rPr>
        <i/>
        <sz val="11"/>
        <color theme="1"/>
        <rFont val="Calibri"/>
        <family val="2"/>
        <scheme val="minor"/>
      </rPr>
      <t>Smynthurodes betae</t>
    </r>
    <r>
      <rPr>
        <sz val="11"/>
        <color theme="1"/>
        <rFont val="Calibri"/>
        <family val="2"/>
        <charset val="177"/>
        <scheme val="minor"/>
      </rPr>
      <t xml:space="preserve"> </t>
    </r>
    <r>
      <rPr>
        <b/>
        <sz val="11"/>
        <color theme="1"/>
        <rFont val="Calibri"/>
        <family val="2"/>
        <scheme val="minor"/>
      </rPr>
      <t xml:space="preserve">at the tree level </t>
    </r>
    <r>
      <rPr>
        <sz val="11"/>
        <color theme="1"/>
        <rFont val="Calibri"/>
        <family val="2"/>
        <charset val="177"/>
        <scheme val="minor"/>
      </rPr>
      <t xml:space="preserve">at Gamla and Ramot Naftali. </t>
    </r>
  </si>
  <si>
    <t>The proportion of galls in each leaf position (1 is the oldest, most basal leaf on the shoot and so on) was calculated out of the total number of galls counted on each of the seven trees.</t>
  </si>
  <si>
    <r>
      <t xml:space="preserve">Diet consumption by the caterpillars in the choice experiment with ground </t>
    </r>
    <r>
      <rPr>
        <i/>
        <sz val="11"/>
        <color theme="1"/>
        <rFont val="Calibri"/>
        <family val="2"/>
        <scheme val="minor"/>
      </rPr>
      <t>Smynthurodes betae</t>
    </r>
    <r>
      <rPr>
        <sz val="11"/>
        <color theme="1"/>
        <rFont val="Calibri"/>
        <family val="2"/>
        <scheme val="minor"/>
      </rPr>
      <t xml:space="preserve"> galls or leaves </t>
    </r>
  </si>
  <si>
    <r>
      <t>Data here are the number of galls that were attacked/die (</t>
    </r>
    <r>
      <rPr>
        <b/>
        <sz val="11"/>
        <color theme="1"/>
        <rFont val="Calibri"/>
        <family val="2"/>
        <scheme val="minor"/>
      </rPr>
      <t>+</t>
    </r>
    <r>
      <rPr>
        <sz val="11"/>
        <color theme="1"/>
        <rFont val="Calibri"/>
        <family val="2"/>
        <charset val="177"/>
        <scheme val="minor"/>
      </rPr>
      <t>) or were not affected (</t>
    </r>
    <r>
      <rPr>
        <b/>
        <sz val="11"/>
        <color theme="1"/>
        <rFont val="Calibri"/>
        <family val="2"/>
        <scheme val="minor"/>
      </rPr>
      <t>-</t>
    </r>
    <r>
      <rPr>
        <sz val="11"/>
        <color theme="1"/>
        <rFont val="Calibri"/>
        <family val="2"/>
        <scheme val="minor"/>
      </rPr>
      <t>)</t>
    </r>
    <r>
      <rPr>
        <sz val="11"/>
        <color theme="1"/>
        <rFont val="Calibri"/>
        <family val="2"/>
        <charset val="177"/>
        <scheme val="minor"/>
      </rPr>
      <t xml:space="preserve"> by each mortality sourse. </t>
    </r>
  </si>
  <si>
    <t xml:space="preserve">Attack rates were calculated out of the total number of galls examined in all trees. </t>
  </si>
  <si>
    <t>Number of galls counted on each shoot</t>
  </si>
  <si>
    <t>Proporation of decline in food weight in each day of the experiment (calculated out of food wieght in Day 0)</t>
  </si>
  <si>
    <r>
      <t>RGR calculated as </t>
    </r>
    <r>
      <rPr>
        <i/>
        <sz val="12"/>
        <color rgb="FF000000"/>
        <rFont val="Times New Roman"/>
        <family val="1"/>
      </rPr>
      <t>[ln(final weight) - ln(initial weight)] X time(days)</t>
    </r>
    <r>
      <rPr>
        <i/>
        <vertAlign val="superscript"/>
        <sz val="9.5"/>
        <color rgb="FF000000"/>
        <rFont val="Times New Roman"/>
        <family val="1"/>
      </rPr>
      <t>-1</t>
    </r>
    <r>
      <rPr>
        <sz val="12"/>
        <color rgb="FF000000"/>
        <rFont val="Times New Roman"/>
        <family val="1"/>
      </rPr>
      <t>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</si>
</sst>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
    <numFmt numFmtId="166" formatCode="0.0"/>
  </numFmts>
  <fonts count="29" x14ac:knownFonts="1">
    <font>
      <sz val="11"/>
      <color theme="1"/>
      <name val="Calibri"/>
      <family val="2"/>
      <charset val="177"/>
      <scheme val="minor"/>
    </font>
    <font>
      <b/>
      <sz val="11"/>
      <color theme="1"/>
      <name val="Calibri"/>
      <family val="2"/>
      <scheme val="minor"/>
    </font>
    <font>
      <b/>
      <sz val="10"/>
      <name val="Arial"/>
      <family val="2"/>
    </font>
    <font>
      <sz val="10"/>
      <name val="Arial"/>
      <family val="2"/>
    </font>
    <font>
      <sz val="11"/>
      <color rgb="FFFF0000"/>
      <name val="Calibri"/>
      <family val="2"/>
      <charset val="177"/>
      <scheme val="minor"/>
    </font>
    <font>
      <sz val="11"/>
      <color theme="1"/>
      <name val="Times New Roman"/>
      <family val="1"/>
    </font>
    <font>
      <i/>
      <sz val="11"/>
      <color theme="1"/>
      <name val="Times New Roman"/>
      <family val="1"/>
    </font>
    <font>
      <sz val="11"/>
      <color theme="1"/>
      <name val="Calibri"/>
      <family val="2"/>
      <scheme val="minor"/>
    </font>
    <font>
      <sz val="10"/>
      <color theme="1"/>
      <name val="Calibri"/>
      <family val="2"/>
      <scheme val="minor"/>
    </font>
    <font>
      <b/>
      <sz val="11"/>
      <name val="Calibri"/>
      <family val="2"/>
      <scheme val="minor"/>
    </font>
    <font>
      <b/>
      <sz val="11"/>
      <color rgb="FFFF0000"/>
      <name val="Calibri"/>
      <family val="2"/>
      <scheme val="minor"/>
    </font>
    <font>
      <b/>
      <sz val="10"/>
      <color rgb="FFFF0000"/>
      <name val="Arial"/>
      <family val="2"/>
    </font>
    <font>
      <sz val="12"/>
      <color theme="1"/>
      <name val="Calibri"/>
      <family val="2"/>
      <charset val="177"/>
      <scheme val="minor"/>
    </font>
    <font>
      <b/>
      <i/>
      <sz val="11"/>
      <color theme="1"/>
      <name val="Calibri"/>
      <family val="2"/>
      <scheme val="minor"/>
    </font>
    <font>
      <sz val="11"/>
      <color rgb="FFFF0000"/>
      <name val="Calibri"/>
      <family val="2"/>
      <scheme val="minor"/>
    </font>
    <font>
      <b/>
      <sz val="10"/>
      <color theme="1"/>
      <name val="Calibri"/>
      <family val="2"/>
      <scheme val="minor"/>
    </font>
    <font>
      <i/>
      <sz val="11"/>
      <color theme="1"/>
      <name val="Arial"/>
      <family val="2"/>
    </font>
    <font>
      <sz val="11"/>
      <color theme="1"/>
      <name val="Arial"/>
      <family val="2"/>
    </font>
    <font>
      <b/>
      <sz val="12"/>
      <color theme="1"/>
      <name val="Calibri"/>
      <family val="2"/>
      <scheme val="minor"/>
    </font>
    <font>
      <sz val="11"/>
      <name val="Calibri"/>
      <family val="2"/>
      <scheme val="minor"/>
    </font>
    <font>
      <i/>
      <sz val="11"/>
      <color theme="1"/>
      <name val="Calibri"/>
      <family val="2"/>
      <scheme val="minor"/>
    </font>
    <font>
      <sz val="12"/>
      <color theme="1"/>
      <name val="Calibri"/>
      <family val="2"/>
      <scheme val="minor"/>
    </font>
    <font>
      <sz val="10"/>
      <color rgb="FFFF0000"/>
      <name val="Arial"/>
      <family val="2"/>
    </font>
    <font>
      <sz val="11"/>
      <name val="Calibri"/>
      <family val="2"/>
      <charset val="177"/>
      <scheme val="minor"/>
    </font>
    <font>
      <b/>
      <sz val="11"/>
      <name val="Arial"/>
      <family val="2"/>
    </font>
    <font>
      <sz val="11"/>
      <color rgb="FFC00000"/>
      <name val="Calibri"/>
      <family val="2"/>
      <charset val="177"/>
      <scheme val="minor"/>
    </font>
    <font>
      <sz val="12"/>
      <color rgb="FF000000"/>
      <name val="Times New Roman"/>
      <family val="1"/>
    </font>
    <font>
      <i/>
      <sz val="12"/>
      <color rgb="FF000000"/>
      <name val="Times New Roman"/>
      <family val="1"/>
    </font>
    <font>
      <i/>
      <vertAlign val="superscript"/>
      <sz val="9.5"/>
      <color rgb="FF000000"/>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266">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0" borderId="0" xfId="0" applyNumberFormat="1"/>
    <xf numFmtId="0" fontId="0" fillId="0" borderId="0" xfId="0" applyFill="1" applyAlignment="1">
      <alignment horizontal="center"/>
    </xf>
    <xf numFmtId="0" fontId="0" fillId="0" borderId="0" xfId="0" applyFill="1"/>
    <xf numFmtId="0" fontId="0" fillId="0" borderId="1" xfId="0" applyBorder="1"/>
    <xf numFmtId="0" fontId="1" fillId="0" borderId="2" xfId="0" applyFont="1"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1"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0" fillId="0" borderId="6" xfId="0" applyBorder="1"/>
    <xf numFmtId="0" fontId="1" fillId="0" borderId="0" xfId="0" applyFont="1" applyBorder="1"/>
    <xf numFmtId="164" fontId="0" fillId="0" borderId="0" xfId="0" applyNumberFormat="1" applyFont="1" applyBorder="1" applyAlignment="1">
      <alignment horizontal="center"/>
    </xf>
    <xf numFmtId="164" fontId="0" fillId="0" borderId="5" xfId="0" applyNumberFormat="1" applyFont="1" applyBorder="1" applyAlignment="1">
      <alignment horizontal="center"/>
    </xf>
    <xf numFmtId="164" fontId="0" fillId="0" borderId="7" xfId="0" applyNumberFormat="1" applyFont="1" applyBorder="1" applyAlignment="1">
      <alignment horizontal="center"/>
    </xf>
    <xf numFmtId="164" fontId="0" fillId="0" borderId="8" xfId="0" applyNumberFormat="1" applyFont="1" applyBorder="1" applyAlignment="1">
      <alignment horizontal="center"/>
    </xf>
    <xf numFmtId="164" fontId="0" fillId="0" borderId="0" xfId="0" applyNumberFormat="1" applyBorder="1" applyAlignment="1">
      <alignment horizontal="center"/>
    </xf>
    <xf numFmtId="164" fontId="0" fillId="0" borderId="7" xfId="0" applyNumberFormat="1" applyBorder="1" applyAlignment="1">
      <alignment horizontal="center"/>
    </xf>
    <xf numFmtId="164" fontId="0" fillId="0" borderId="5" xfId="0" applyNumberFormat="1" applyBorder="1" applyAlignment="1">
      <alignment horizontal="center"/>
    </xf>
    <xf numFmtId="164" fontId="0" fillId="0" borderId="8" xfId="0" applyNumberFormat="1" applyBorder="1" applyAlignment="1">
      <alignment horizontal="center"/>
    </xf>
    <xf numFmtId="0" fontId="0" fillId="2" borderId="0" xfId="0" applyFill="1"/>
    <xf numFmtId="0" fontId="2" fillId="0" borderId="0" xfId="0" applyFont="1" applyAlignment="1">
      <alignment horizontal="center" readingOrder="1"/>
    </xf>
    <xf numFmtId="2" fontId="0" fillId="0" borderId="0" xfId="0" applyNumberFormat="1" applyAlignment="1">
      <alignment horizontal="center"/>
    </xf>
    <xf numFmtId="0" fontId="0" fillId="0" borderId="0" xfId="0" applyNumberFormat="1" applyAlignment="1">
      <alignment horizontal="center"/>
    </xf>
    <xf numFmtId="2" fontId="0" fillId="0" borderId="0" xfId="0" applyNumberFormat="1"/>
    <xf numFmtId="164" fontId="2" fillId="0" borderId="0" xfId="0" applyNumberFormat="1" applyFont="1" applyAlignment="1">
      <alignment horizontal="center"/>
    </xf>
    <xf numFmtId="0" fontId="0" fillId="0" borderId="0" xfId="0" applyAlignment="1">
      <alignment horizontal="right"/>
    </xf>
    <xf numFmtId="0" fontId="0" fillId="0" borderId="0" xfId="0" applyAlignment="1"/>
    <xf numFmtId="2" fontId="2" fillId="0" borderId="0" xfId="0" applyNumberFormat="1" applyFont="1"/>
    <xf numFmtId="164" fontId="2" fillId="0" borderId="0" xfId="0" applyNumberFormat="1" applyFont="1"/>
    <xf numFmtId="1" fontId="0" fillId="0" borderId="0" xfId="0" applyNumberFormat="1"/>
    <xf numFmtId="2" fontId="2" fillId="0" borderId="0" xfId="0" applyNumberFormat="1" applyFont="1" applyAlignment="1">
      <alignment horizontal="center"/>
    </xf>
    <xf numFmtId="166" fontId="2" fillId="0" borderId="0" xfId="0" applyNumberFormat="1" applyFont="1" applyAlignment="1">
      <alignment horizontal="center"/>
    </xf>
    <xf numFmtId="165" fontId="0" fillId="0" borderId="0" xfId="0" applyNumberFormat="1"/>
    <xf numFmtId="164" fontId="2" fillId="0" borderId="0" xfId="0" applyNumberFormat="1" applyFont="1" applyAlignment="1"/>
    <xf numFmtId="0" fontId="2" fillId="0" borderId="0" xfId="0" applyFont="1" applyFill="1" applyBorder="1"/>
    <xf numFmtId="166" fontId="3" fillId="0" borderId="0" xfId="0" applyNumberFormat="1" applyFont="1" applyAlignment="1">
      <alignment horizontal="center"/>
    </xf>
    <xf numFmtId="2" fontId="3" fillId="0" borderId="0" xfId="0" applyNumberFormat="1" applyFont="1" applyAlignment="1">
      <alignment horizontal="center"/>
    </xf>
    <xf numFmtId="2" fontId="0" fillId="0" borderId="0" xfId="0" applyNumberFormat="1" applyFill="1" applyBorder="1" applyAlignment="1">
      <alignment horizontal="center"/>
    </xf>
    <xf numFmtId="0" fontId="0" fillId="0" borderId="0" xfId="0" applyBorder="1" applyAlignment="1">
      <alignment horizontal="center"/>
    </xf>
    <xf numFmtId="0" fontId="0" fillId="0" borderId="0" xfId="0" applyFill="1" applyBorder="1" applyAlignment="1">
      <alignment horizontal="center"/>
    </xf>
    <xf numFmtId="0" fontId="2" fillId="0" borderId="0" xfId="0" applyFont="1" applyBorder="1" applyAlignment="1">
      <alignment horizontal="center"/>
    </xf>
    <xf numFmtId="0" fontId="1" fillId="0" borderId="0" xfId="0" applyFont="1"/>
    <xf numFmtId="0" fontId="5" fillId="0" borderId="0" xfId="0" applyFont="1"/>
    <xf numFmtId="0" fontId="7" fillId="0" borderId="0" xfId="0" applyFont="1"/>
    <xf numFmtId="0" fontId="0" fillId="0" borderId="9" xfId="0" applyFont="1" applyBorder="1" applyAlignment="1">
      <alignment horizontal="center"/>
    </xf>
    <xf numFmtId="0" fontId="0" fillId="0" borderId="14" xfId="0" applyFont="1" applyBorder="1"/>
    <xf numFmtId="0" fontId="1" fillId="0" borderId="0" xfId="0" applyFont="1" applyFill="1" applyBorder="1"/>
    <xf numFmtId="0" fontId="0" fillId="0" borderId="11" xfId="0" applyFont="1" applyBorder="1"/>
    <xf numFmtId="0" fontId="1" fillId="0" borderId="12" xfId="0" applyFont="1" applyBorder="1" applyAlignment="1">
      <alignment horizontal="center"/>
    </xf>
    <xf numFmtId="0" fontId="1" fillId="0" borderId="13" xfId="0" applyFont="1" applyBorder="1" applyAlignment="1">
      <alignment horizontal="center"/>
    </xf>
    <xf numFmtId="0" fontId="0" fillId="0" borderId="15" xfId="0" applyFont="1" applyBorder="1" applyAlignment="1">
      <alignment horizontal="center"/>
    </xf>
    <xf numFmtId="0" fontId="1" fillId="0" borderId="16" xfId="0" applyFont="1" applyFill="1" applyBorder="1"/>
    <xf numFmtId="0" fontId="1" fillId="0" borderId="17" xfId="0" applyFont="1" applyFill="1" applyBorder="1" applyAlignment="1">
      <alignment horizontal="center"/>
    </xf>
    <xf numFmtId="0" fontId="1" fillId="0" borderId="18" xfId="0" applyFont="1" applyFill="1" applyBorder="1" applyAlignment="1">
      <alignment horizontal="center"/>
    </xf>
    <xf numFmtId="0" fontId="1" fillId="2" borderId="0" xfId="0" applyFont="1" applyFill="1"/>
    <xf numFmtId="0" fontId="7" fillId="0" borderId="0" xfId="0" applyFont="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166" fontId="7" fillId="0" borderId="5" xfId="0" applyNumberFormat="1" applyFont="1" applyBorder="1" applyAlignment="1">
      <alignment horizontal="center"/>
    </xf>
    <xf numFmtId="0" fontId="0" fillId="0" borderId="4" xfId="0" applyBorder="1" applyAlignment="1">
      <alignment horizontal="center"/>
    </xf>
    <xf numFmtId="2" fontId="0" fillId="0" borderId="0" xfId="0" applyNumberFormat="1" applyBorder="1" applyAlignment="1">
      <alignment horizontal="center"/>
    </xf>
    <xf numFmtId="166" fontId="0" fillId="0" borderId="0" xfId="0" applyNumberFormat="1" applyBorder="1" applyAlignment="1">
      <alignment horizontal="center"/>
    </xf>
    <xf numFmtId="166" fontId="1" fillId="0" borderId="0" xfId="0" applyNumberFormat="1" applyFont="1" applyBorder="1" applyAlignment="1">
      <alignment horizontal="center"/>
    </xf>
    <xf numFmtId="166" fontId="1" fillId="0" borderId="5" xfId="0" applyNumberFormat="1" applyFont="1" applyBorder="1" applyAlignment="1">
      <alignment horizontal="center"/>
    </xf>
    <xf numFmtId="0" fontId="0" fillId="0" borderId="7" xfId="0" applyBorder="1"/>
    <xf numFmtId="0" fontId="0" fillId="0" borderId="8" xfId="0" applyBorder="1"/>
    <xf numFmtId="0" fontId="2" fillId="0" borderId="3" xfId="0" applyFont="1" applyBorder="1"/>
    <xf numFmtId="1" fontId="0" fillId="0" borderId="4" xfId="0" applyNumberFormat="1" applyBorder="1" applyAlignment="1">
      <alignment horizontal="center"/>
    </xf>
    <xf numFmtId="166" fontId="0" fillId="0" borderId="5" xfId="0" applyNumberFormat="1" applyBorder="1" applyAlignment="1">
      <alignment horizontal="center"/>
    </xf>
    <xf numFmtId="0" fontId="1" fillId="0" borderId="4" xfId="0" applyFont="1" applyBorder="1"/>
    <xf numFmtId="0" fontId="1" fillId="0" borderId="6" xfId="0" applyFont="1" applyBorder="1"/>
    <xf numFmtId="165" fontId="0" fillId="0" borderId="0" xfId="0" applyNumberFormat="1" applyBorder="1" applyAlignment="1">
      <alignment horizontal="center"/>
    </xf>
    <xf numFmtId="2" fontId="1" fillId="0" borderId="0" xfId="0" applyNumberFormat="1" applyFont="1" applyBorder="1" applyAlignment="1">
      <alignment horizontal="center"/>
    </xf>
    <xf numFmtId="0" fontId="0" fillId="0" borderId="7" xfId="0" applyBorder="1" applyAlignment="1">
      <alignment horizontal="center"/>
    </xf>
    <xf numFmtId="165" fontId="0" fillId="0" borderId="7" xfId="0" applyNumberFormat="1" applyBorder="1" applyAlignment="1">
      <alignment horizontal="center"/>
    </xf>
    <xf numFmtId="2" fontId="0" fillId="0" borderId="7" xfId="0" applyNumberFormat="1" applyBorder="1" applyAlignment="1">
      <alignment horizontal="center"/>
    </xf>
    <xf numFmtId="2" fontId="1" fillId="0" borderId="7" xfId="0" applyNumberFormat="1" applyFont="1" applyBorder="1" applyAlignment="1">
      <alignment horizontal="center"/>
    </xf>
    <xf numFmtId="0" fontId="0" fillId="0" borderId="8" xfId="0" applyBorder="1" applyAlignment="1">
      <alignment horizontal="center"/>
    </xf>
    <xf numFmtId="165" fontId="0" fillId="0" borderId="8" xfId="0" applyNumberFormat="1" applyBorder="1" applyAlignment="1">
      <alignment horizontal="center"/>
    </xf>
    <xf numFmtId="2" fontId="0" fillId="0" borderId="8" xfId="0" applyNumberFormat="1" applyBorder="1" applyAlignment="1">
      <alignment horizontal="center"/>
    </xf>
    <xf numFmtId="2" fontId="1" fillId="0" borderId="8" xfId="0" applyNumberFormat="1" applyFont="1" applyBorder="1" applyAlignment="1">
      <alignment horizontal="center"/>
    </xf>
    <xf numFmtId="164" fontId="0" fillId="0" borderId="5" xfId="0" applyNumberFormat="1" applyBorder="1"/>
    <xf numFmtId="2" fontId="0" fillId="0" borderId="5" xfId="0" applyNumberFormat="1" applyBorder="1" applyAlignment="1">
      <alignment horizontal="center"/>
    </xf>
    <xf numFmtId="0" fontId="0" fillId="0" borderId="5" xfId="0" applyBorder="1" applyAlignment="1">
      <alignment horizontal="center"/>
    </xf>
    <xf numFmtId="165" fontId="0" fillId="0" borderId="5" xfId="0" applyNumberFormat="1" applyBorder="1" applyAlignment="1">
      <alignment horizontal="center"/>
    </xf>
    <xf numFmtId="2" fontId="1" fillId="0" borderId="5" xfId="0" applyNumberFormat="1"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3" fillId="0" borderId="0" xfId="0" applyFont="1" applyBorder="1" applyAlignment="1">
      <alignment horizontal="center"/>
    </xf>
    <xf numFmtId="1" fontId="3" fillId="0" borderId="4" xfId="0" applyNumberFormat="1" applyFont="1" applyBorder="1" applyAlignment="1">
      <alignment horizontal="center"/>
    </xf>
    <xf numFmtId="164" fontId="3" fillId="0" borderId="0" xfId="0" applyNumberFormat="1" applyFont="1" applyBorder="1" applyAlignment="1">
      <alignment horizontal="center"/>
    </xf>
    <xf numFmtId="164" fontId="0" fillId="0" borderId="0" xfId="0" applyNumberFormat="1" applyFill="1" applyBorder="1" applyAlignment="1">
      <alignment horizontal="center"/>
    </xf>
    <xf numFmtId="164" fontId="0" fillId="0" borderId="5" xfId="0" applyNumberFormat="1" applyFill="1" applyBorder="1" applyAlignment="1">
      <alignment horizontal="center"/>
    </xf>
    <xf numFmtId="164" fontId="0" fillId="0" borderId="0" xfId="0" applyNumberFormat="1" applyBorder="1"/>
    <xf numFmtId="1" fontId="0" fillId="0" borderId="6" xfId="0" applyNumberFormat="1" applyBorder="1" applyAlignment="1">
      <alignment horizontal="center"/>
    </xf>
    <xf numFmtId="0" fontId="0" fillId="0" borderId="0" xfId="0" applyFill="1" applyBorder="1"/>
    <xf numFmtId="164" fontId="0" fillId="0" borderId="0" xfId="0" applyNumberFormat="1" applyFill="1" applyBorder="1"/>
    <xf numFmtId="164" fontId="0" fillId="0" borderId="5" xfId="0" applyNumberFormat="1" applyFill="1" applyBorder="1"/>
    <xf numFmtId="164" fontId="0" fillId="0" borderId="7" xfId="0" applyNumberFormat="1" applyFill="1" applyBorder="1" applyAlignment="1">
      <alignment horizontal="center"/>
    </xf>
    <xf numFmtId="165" fontId="0" fillId="0" borderId="0" xfId="0" applyNumberFormat="1" applyFill="1" applyBorder="1" applyAlignment="1">
      <alignment horizontal="center"/>
    </xf>
    <xf numFmtId="0" fontId="0" fillId="0" borderId="7" xfId="0" applyFill="1" applyBorder="1" applyAlignment="1">
      <alignment horizontal="center"/>
    </xf>
    <xf numFmtId="164" fontId="0" fillId="0" borderId="8" xfId="0" applyNumberFormat="1" applyFill="1" applyBorder="1" applyAlignment="1">
      <alignment horizontal="center"/>
    </xf>
    <xf numFmtId="0" fontId="6" fillId="0" borderId="0" xfId="0" applyFont="1"/>
    <xf numFmtId="0" fontId="13" fillId="0" borderId="0" xfId="0" applyFont="1"/>
    <xf numFmtId="0" fontId="4" fillId="0" borderId="0" xfId="0" applyFont="1"/>
    <xf numFmtId="0" fontId="4" fillId="0" borderId="0" xfId="0" applyFont="1" applyBorder="1"/>
    <xf numFmtId="0" fontId="14" fillId="0" borderId="0" xfId="0" applyFont="1"/>
    <xf numFmtId="0" fontId="10" fillId="0" borderId="0" xfId="0" applyFont="1"/>
    <xf numFmtId="0" fontId="0" fillId="0" borderId="19" xfId="0" applyBorder="1"/>
    <xf numFmtId="0" fontId="0" fillId="0" borderId="20" xfId="0" applyBorder="1"/>
    <xf numFmtId="0" fontId="1" fillId="0" borderId="20" xfId="0" applyFont="1" applyBorder="1"/>
    <xf numFmtId="0" fontId="1" fillId="0" borderId="21" xfId="0" applyFont="1" applyBorder="1"/>
    <xf numFmtId="0" fontId="1" fillId="0" borderId="3" xfId="0" applyFont="1" applyBorder="1"/>
    <xf numFmtId="0" fontId="1" fillId="0" borderId="8" xfId="0" applyFont="1" applyBorder="1"/>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164" fontId="1" fillId="0" borderId="0" xfId="0" applyNumberFormat="1" applyFont="1" applyBorder="1" applyAlignment="1">
      <alignment horizontal="center"/>
    </xf>
    <xf numFmtId="164" fontId="1" fillId="0" borderId="5" xfId="0" applyNumberFormat="1" applyFont="1" applyBorder="1" applyAlignment="1">
      <alignment horizontal="center"/>
    </xf>
    <xf numFmtId="0" fontId="0" fillId="0" borderId="6" xfId="0" applyBorder="1" applyAlignment="1">
      <alignment horizontal="center"/>
    </xf>
    <xf numFmtId="164" fontId="1" fillId="0" borderId="7" xfId="0" applyNumberFormat="1" applyFont="1" applyBorder="1" applyAlignment="1">
      <alignment horizontal="center"/>
    </xf>
    <xf numFmtId="164" fontId="1" fillId="0" borderId="8" xfId="0" applyNumberFormat="1" applyFont="1" applyBorder="1" applyAlignment="1">
      <alignment horizontal="center"/>
    </xf>
    <xf numFmtId="0" fontId="1" fillId="0" borderId="8" xfId="0" applyFont="1" applyBorder="1" applyAlignment="1">
      <alignment horizontal="center"/>
    </xf>
    <xf numFmtId="0" fontId="0" fillId="0" borderId="1" xfId="0" applyBorder="1" applyAlignment="1">
      <alignment horizontal="center"/>
    </xf>
    <xf numFmtId="164" fontId="1" fillId="0" borderId="2" xfId="0" applyNumberFormat="1" applyFont="1" applyBorder="1" applyAlignment="1">
      <alignment horizontal="center"/>
    </xf>
    <xf numFmtId="164" fontId="1" fillId="0" borderId="3" xfId="0" applyNumberFormat="1" applyFont="1" applyBorder="1" applyAlignment="1">
      <alignment horizontal="center"/>
    </xf>
    <xf numFmtId="0" fontId="1" fillId="0" borderId="6" xfId="0" applyFont="1" applyBorder="1" applyAlignment="1">
      <alignment horizontal="center"/>
    </xf>
    <xf numFmtId="0" fontId="14" fillId="0" borderId="0" xfId="0" applyFont="1" applyBorder="1"/>
    <xf numFmtId="2" fontId="0" fillId="0" borderId="2" xfId="0" applyNumberFormat="1" applyBorder="1" applyAlignment="1">
      <alignment horizontal="center"/>
    </xf>
    <xf numFmtId="2" fontId="1" fillId="0" borderId="2" xfId="0" applyNumberFormat="1" applyFont="1" applyBorder="1" applyAlignment="1">
      <alignment horizontal="center"/>
    </xf>
    <xf numFmtId="2" fontId="0" fillId="0" borderId="1" xfId="0" applyNumberFormat="1" applyBorder="1" applyAlignment="1">
      <alignment horizontal="center"/>
    </xf>
    <xf numFmtId="164" fontId="0" fillId="0" borderId="4" xfId="0" applyNumberFormat="1" applyBorder="1" applyAlignment="1">
      <alignment horizontal="center"/>
    </xf>
    <xf numFmtId="164" fontId="1" fillId="0" borderId="1" xfId="0" applyNumberFormat="1" applyFont="1" applyBorder="1" applyAlignment="1">
      <alignment horizontal="center"/>
    </xf>
    <xf numFmtId="164" fontId="1" fillId="0" borderId="4" xfId="0" applyNumberFormat="1" applyFont="1" applyBorder="1" applyAlignment="1">
      <alignment horizontal="center"/>
    </xf>
    <xf numFmtId="164" fontId="1" fillId="0" borderId="6" xfId="0" applyNumberFormat="1" applyFont="1" applyBorder="1" applyAlignment="1">
      <alignment horizontal="center"/>
    </xf>
    <xf numFmtId="0" fontId="16" fillId="0" borderId="0" xfId="0" applyFont="1"/>
    <xf numFmtId="0" fontId="3" fillId="0" borderId="0" xfId="0" applyFont="1"/>
    <xf numFmtId="0" fontId="1" fillId="0" borderId="1" xfId="0" applyFont="1" applyBorder="1"/>
    <xf numFmtId="165" fontId="0" fillId="0" borderId="0" xfId="0" applyNumberFormat="1" applyBorder="1"/>
    <xf numFmtId="0" fontId="0" fillId="0" borderId="0" xfId="0" applyAlignment="1">
      <alignment horizontal="center" vertical="center"/>
    </xf>
    <xf numFmtId="0" fontId="1" fillId="0" borderId="7" xfId="0" applyFont="1" applyBorder="1" applyAlignment="1">
      <alignment horizontal="center"/>
    </xf>
    <xf numFmtId="0" fontId="1" fillId="0" borderId="7" xfId="0" applyFont="1" applyBorder="1"/>
    <xf numFmtId="0" fontId="0" fillId="0" borderId="22" xfId="0" applyBorder="1"/>
    <xf numFmtId="0" fontId="0" fillId="0" borderId="23" xfId="0" applyBorder="1"/>
    <xf numFmtId="0" fontId="1" fillId="0" borderId="23" xfId="0" applyFont="1" applyBorder="1"/>
    <xf numFmtId="0" fontId="0" fillId="0" borderId="24" xfId="0" applyBorder="1" applyAlignment="1">
      <alignment horizontal="center"/>
    </xf>
    <xf numFmtId="166" fontId="1" fillId="0" borderId="7" xfId="0" applyNumberFormat="1" applyFont="1" applyBorder="1"/>
    <xf numFmtId="0" fontId="0" fillId="0" borderId="24" xfId="0" applyBorder="1"/>
    <xf numFmtId="2" fontId="1" fillId="0" borderId="7" xfId="0" applyNumberFormat="1" applyFont="1" applyBorder="1"/>
    <xf numFmtId="0" fontId="0" fillId="0" borderId="23" xfId="0" applyBorder="1" applyAlignment="1">
      <alignment horizontal="center"/>
    </xf>
    <xf numFmtId="0" fontId="7" fillId="0" borderId="24" xfId="0" applyFont="1" applyBorder="1"/>
    <xf numFmtId="2" fontId="1" fillId="0" borderId="23" xfId="0" applyNumberFormat="1" applyFont="1" applyBorder="1"/>
    <xf numFmtId="0" fontId="1" fillId="0" borderId="19" xfId="0" applyFont="1" applyBorder="1"/>
    <xf numFmtId="0" fontId="0" fillId="0" borderId="21" xfId="0" applyBorder="1"/>
    <xf numFmtId="0" fontId="0" fillId="0" borderId="22" xfId="0" applyBorder="1" applyAlignment="1">
      <alignment horizontal="center"/>
    </xf>
    <xf numFmtId="0" fontId="1" fillId="0" borderId="4" xfId="0" applyFont="1" applyBorder="1" applyAlignment="1">
      <alignment horizontal="left"/>
    </xf>
    <xf numFmtId="0" fontId="1" fillId="0" borderId="6" xfId="0" applyFont="1" applyBorder="1" applyAlignment="1">
      <alignment horizontal="left"/>
    </xf>
    <xf numFmtId="2" fontId="0" fillId="0" borderId="23" xfId="0" applyNumberFormat="1" applyBorder="1" applyAlignment="1">
      <alignment horizontal="center"/>
    </xf>
    <xf numFmtId="2" fontId="0" fillId="0" borderId="24" xfId="0" applyNumberFormat="1" applyBorder="1" applyAlignment="1">
      <alignment horizontal="center"/>
    </xf>
    <xf numFmtId="165" fontId="1" fillId="0" borderId="0" xfId="0" applyNumberFormat="1" applyFont="1" applyBorder="1" applyAlignment="1">
      <alignment horizontal="center"/>
    </xf>
    <xf numFmtId="165" fontId="1" fillId="0" borderId="5" xfId="0" applyNumberFormat="1"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horizontal="center"/>
    </xf>
    <xf numFmtId="0" fontId="2" fillId="0" borderId="21" xfId="0" applyFont="1" applyBorder="1" applyAlignment="1">
      <alignment horizontal="center"/>
    </xf>
    <xf numFmtId="164" fontId="0" fillId="0" borderId="4" xfId="0" applyNumberFormat="1" applyFill="1" applyBorder="1" applyAlignment="1">
      <alignment horizontal="center"/>
    </xf>
    <xf numFmtId="0" fontId="7" fillId="0" borderId="1" xfId="0" applyFont="1" applyBorder="1"/>
    <xf numFmtId="0" fontId="7" fillId="0" borderId="2" xfId="0" applyFont="1" applyBorder="1"/>
    <xf numFmtId="0" fontId="7" fillId="0" borderId="3" xfId="0" applyFont="1" applyBorder="1"/>
    <xf numFmtId="164" fontId="3" fillId="0" borderId="4" xfId="0" applyNumberFormat="1" applyFont="1" applyFill="1" applyBorder="1" applyAlignment="1">
      <alignment horizontal="center"/>
    </xf>
    <xf numFmtId="164" fontId="3" fillId="0" borderId="6" xfId="0" applyNumberFormat="1" applyFont="1" applyFill="1" applyBorder="1" applyAlignment="1">
      <alignment horizontal="center"/>
    </xf>
    <xf numFmtId="164" fontId="0" fillId="0" borderId="4" xfId="0" applyNumberFormat="1" applyBorder="1"/>
    <xf numFmtId="164" fontId="0" fillId="0" borderId="4" xfId="0" applyNumberFormat="1" applyFill="1" applyBorder="1"/>
    <xf numFmtId="0" fontId="11" fillId="0" borderId="0" xfId="0" applyFont="1" applyAlignment="1">
      <alignment horizontal="center"/>
    </xf>
    <xf numFmtId="0" fontId="22" fillId="0" borderId="0" xfId="0" applyFont="1" applyAlignment="1">
      <alignment horizontal="center"/>
    </xf>
    <xf numFmtId="2" fontId="4" fillId="0" borderId="0" xfId="0" applyNumberFormat="1" applyFont="1"/>
    <xf numFmtId="0" fontId="4" fillId="0" borderId="0" xfId="0" applyFont="1" applyAlignment="1">
      <alignment horizontal="center"/>
    </xf>
    <xf numFmtId="0" fontId="0" fillId="0" borderId="4" xfId="0" applyFill="1" applyBorder="1" applyAlignment="1">
      <alignment horizontal="center"/>
    </xf>
    <xf numFmtId="2" fontId="0" fillId="0" borderId="3" xfId="0" applyNumberFormat="1" applyBorder="1" applyAlignment="1">
      <alignment horizontal="center"/>
    </xf>
    <xf numFmtId="0" fontId="0" fillId="0" borderId="6" xfId="0" applyFill="1" applyBorder="1" applyAlignment="1">
      <alignment horizontal="center"/>
    </xf>
    <xf numFmtId="0" fontId="1" fillId="0" borderId="1" xfId="0" applyFont="1" applyBorder="1" applyAlignment="1">
      <alignment horizontal="left"/>
    </xf>
    <xf numFmtId="2" fontId="1" fillId="0" borderId="3" xfId="0" applyNumberFormat="1" applyFont="1" applyBorder="1" applyAlignment="1">
      <alignment horizontal="center"/>
    </xf>
    <xf numFmtId="166" fontId="0" fillId="0" borderId="2" xfId="0" applyNumberFormat="1" applyBorder="1" applyAlignment="1">
      <alignment horizontal="center"/>
    </xf>
    <xf numFmtId="166" fontId="0" fillId="0" borderId="3" xfId="0" applyNumberFormat="1" applyBorder="1" applyAlignment="1">
      <alignment horizontal="center"/>
    </xf>
    <xf numFmtId="166" fontId="0" fillId="0" borderId="7" xfId="0" applyNumberFormat="1" applyBorder="1" applyAlignment="1">
      <alignment horizontal="center"/>
    </xf>
    <xf numFmtId="166" fontId="0" fillId="0" borderId="8" xfId="0" applyNumberFormat="1" applyBorder="1" applyAlignment="1">
      <alignment horizontal="center"/>
    </xf>
    <xf numFmtId="166" fontId="1" fillId="0" borderId="2" xfId="0" applyNumberFormat="1" applyFont="1" applyBorder="1" applyAlignment="1">
      <alignment horizontal="center"/>
    </xf>
    <xf numFmtId="166" fontId="1" fillId="0" borderId="3" xfId="0" applyNumberFormat="1" applyFont="1" applyBorder="1" applyAlignment="1">
      <alignment horizontal="center"/>
    </xf>
    <xf numFmtId="166" fontId="1" fillId="0" borderId="7" xfId="0" applyNumberFormat="1" applyFont="1" applyBorder="1" applyAlignment="1">
      <alignment horizontal="center"/>
    </xf>
    <xf numFmtId="166" fontId="1" fillId="0" borderId="8" xfId="0" applyNumberFormat="1" applyFont="1" applyBorder="1" applyAlignment="1">
      <alignment horizontal="center"/>
    </xf>
    <xf numFmtId="0" fontId="8" fillId="0" borderId="0" xfId="0" applyFont="1" applyFill="1" applyBorder="1" applyAlignment="1">
      <alignment horizontal="left"/>
    </xf>
    <xf numFmtId="0" fontId="8" fillId="0" borderId="0" xfId="0" applyFont="1"/>
    <xf numFmtId="166" fontId="0" fillId="0" borderId="25" xfId="0" applyNumberFormat="1" applyBorder="1" applyAlignment="1">
      <alignment horizontal="center"/>
    </xf>
    <xf numFmtId="166" fontId="0" fillId="0" borderId="26" xfId="0" applyNumberFormat="1" applyBorder="1" applyAlignment="1">
      <alignment horizontal="center"/>
    </xf>
    <xf numFmtId="166" fontId="0" fillId="0" borderId="27" xfId="0" applyNumberFormat="1" applyBorder="1" applyAlignment="1">
      <alignment horizontal="center"/>
    </xf>
    <xf numFmtId="166" fontId="9" fillId="0" borderId="25" xfId="0" applyNumberFormat="1" applyFont="1" applyBorder="1" applyAlignment="1">
      <alignment horizontal="center"/>
    </xf>
    <xf numFmtId="166" fontId="1" fillId="0" borderId="26" xfId="0" applyNumberFormat="1" applyFont="1" applyBorder="1" applyAlignment="1">
      <alignment horizontal="center"/>
    </xf>
    <xf numFmtId="166" fontId="1" fillId="0" borderId="27" xfId="0" applyNumberFormat="1" applyFont="1" applyBorder="1" applyAlignment="1">
      <alignment horizontal="center"/>
    </xf>
    <xf numFmtId="0" fontId="23" fillId="2" borderId="0" xfId="0" applyFont="1" applyFill="1"/>
    <xf numFmtId="0" fontId="7" fillId="2" borderId="0" xfId="0" applyFont="1" applyFill="1"/>
    <xf numFmtId="2" fontId="0" fillId="0" borderId="26" xfId="0" applyNumberFormat="1" applyBorder="1" applyAlignment="1">
      <alignment horizontal="center"/>
    </xf>
    <xf numFmtId="2" fontId="0" fillId="0" borderId="27" xfId="0" applyNumberFormat="1" applyBorder="1" applyAlignment="1">
      <alignment horizontal="center"/>
    </xf>
    <xf numFmtId="2" fontId="9" fillId="0" borderId="0" xfId="0" applyNumberFormat="1" applyFont="1" applyBorder="1" applyAlignment="1">
      <alignment horizontal="center"/>
    </xf>
    <xf numFmtId="0" fontId="21" fillId="2" borderId="0" xfId="0" applyFont="1" applyFill="1"/>
    <xf numFmtId="0" fontId="21" fillId="2" borderId="0" xfId="0" applyFont="1" applyFill="1" applyAlignment="1">
      <alignment horizontal="left"/>
    </xf>
    <xf numFmtId="0" fontId="12" fillId="2" borderId="0" xfId="0" applyFont="1" applyFill="1" applyAlignment="1">
      <alignment horizontal="left"/>
    </xf>
    <xf numFmtId="0" fontId="1" fillId="0" borderId="0" xfId="0" applyFont="1" applyFill="1"/>
    <xf numFmtId="0" fontId="7" fillId="0" borderId="0" xfId="0" applyFont="1" applyFill="1"/>
    <xf numFmtId="0" fontId="1" fillId="2" borderId="0" xfId="0" applyFont="1" applyFill="1" applyBorder="1" applyAlignment="1">
      <alignment horizontal="center"/>
    </xf>
    <xf numFmtId="0" fontId="1" fillId="2" borderId="0" xfId="0" applyFont="1" applyFill="1" applyBorder="1"/>
    <xf numFmtId="0" fontId="0" fillId="0" borderId="26" xfId="0" applyBorder="1" applyAlignment="1">
      <alignment horizontal="center"/>
    </xf>
    <xf numFmtId="0" fontId="0" fillId="0" borderId="27" xfId="0" applyBorder="1" applyAlignment="1">
      <alignment horizontal="center"/>
    </xf>
    <xf numFmtId="2" fontId="0" fillId="0" borderId="4" xfId="0" applyNumberFormat="1" applyBorder="1" applyAlignment="1">
      <alignment horizontal="center"/>
    </xf>
    <xf numFmtId="2" fontId="0" fillId="0" borderId="6" xfId="0" applyNumberFormat="1" applyBorder="1" applyAlignment="1">
      <alignment horizontal="center"/>
    </xf>
    <xf numFmtId="0" fontId="24" fillId="0" borderId="1" xfId="0" applyFont="1" applyBorder="1" applyAlignment="1">
      <alignment horizontal="center"/>
    </xf>
    <xf numFmtId="0" fontId="0" fillId="0" borderId="3" xfId="0" applyBorder="1" applyAlignment="1">
      <alignment horizontal="center"/>
    </xf>
    <xf numFmtId="0" fontId="0" fillId="0" borderId="10" xfId="0" applyBorder="1"/>
    <xf numFmtId="0" fontId="1" fillId="0" borderId="10" xfId="0" applyFont="1" applyBorder="1"/>
    <xf numFmtId="2" fontId="1" fillId="0" borderId="1" xfId="0" applyNumberFormat="1" applyFont="1" applyBorder="1" applyAlignment="1">
      <alignment horizontal="center"/>
    </xf>
    <xf numFmtId="0" fontId="0" fillId="0" borderId="25" xfId="0" applyBorder="1" applyAlignment="1">
      <alignment horizontal="center"/>
    </xf>
    <xf numFmtId="0" fontId="1" fillId="0" borderId="10" xfId="0" applyFont="1" applyBorder="1" applyAlignment="1">
      <alignment horizontal="center"/>
    </xf>
    <xf numFmtId="164" fontId="0" fillId="0" borderId="25" xfId="0" applyNumberFormat="1" applyBorder="1" applyAlignment="1">
      <alignment horizontal="center"/>
    </xf>
    <xf numFmtId="164" fontId="0" fillId="0" borderId="26" xfId="0" applyNumberFormat="1" applyBorder="1" applyAlignment="1">
      <alignment horizontal="center"/>
    </xf>
    <xf numFmtId="164" fontId="0" fillId="0" borderId="27" xfId="0" applyNumberFormat="1" applyBorder="1" applyAlignment="1">
      <alignment horizontal="center"/>
    </xf>
    <xf numFmtId="164" fontId="1" fillId="0" borderId="25" xfId="0" applyNumberFormat="1" applyFont="1" applyBorder="1" applyAlignment="1">
      <alignment horizontal="center"/>
    </xf>
    <xf numFmtId="164" fontId="1" fillId="0" borderId="26" xfId="0" applyNumberFormat="1" applyFont="1" applyBorder="1" applyAlignment="1">
      <alignment horizontal="center"/>
    </xf>
    <xf numFmtId="164" fontId="1" fillId="0" borderId="27" xfId="0" applyNumberFormat="1" applyFont="1" applyBorder="1" applyAlignment="1">
      <alignment horizontal="center"/>
    </xf>
    <xf numFmtId="164" fontId="1" fillId="0" borderId="26" xfId="0" applyNumberFormat="1" applyFont="1" applyFill="1" applyBorder="1" applyAlignment="1">
      <alignment horizontal="center"/>
    </xf>
    <xf numFmtId="0" fontId="7" fillId="0" borderId="19" xfId="0" applyFont="1" applyBorder="1"/>
    <xf numFmtId="0" fontId="7" fillId="0" borderId="20" xfId="0" applyFont="1" applyBorder="1"/>
    <xf numFmtId="0" fontId="7" fillId="0" borderId="21" xfId="0" applyFont="1" applyBorder="1"/>
    <xf numFmtId="0" fontId="1" fillId="0" borderId="25"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0" fillId="0" borderId="10" xfId="0" applyBorder="1" applyAlignment="1">
      <alignment horizontal="center"/>
    </xf>
    <xf numFmtId="0" fontId="1" fillId="0" borderId="10" xfId="0" applyFont="1" applyFill="1" applyBorder="1" applyAlignment="1">
      <alignment horizontal="center"/>
    </xf>
    <xf numFmtId="0" fontId="1" fillId="0" borderId="26" xfId="0" applyFont="1" applyBorder="1"/>
    <xf numFmtId="0" fontId="1" fillId="0" borderId="27" xfId="0" applyFont="1" applyBorder="1"/>
    <xf numFmtId="0" fontId="1" fillId="0" borderId="26" xfId="0" applyFont="1" applyBorder="1" applyAlignment="1">
      <alignment horizontal="left"/>
    </xf>
    <xf numFmtId="0" fontId="1" fillId="0" borderId="27" xfId="0" applyFont="1" applyBorder="1" applyAlignment="1">
      <alignment horizontal="left"/>
    </xf>
    <xf numFmtId="2" fontId="4" fillId="0" borderId="0" xfId="0" applyNumberFormat="1" applyFont="1" applyBorder="1" applyAlignment="1">
      <alignment horizontal="center"/>
    </xf>
    <xf numFmtId="166" fontId="0" fillId="0" borderId="0" xfId="0" applyNumberFormat="1" applyFill="1" applyBorder="1" applyAlignment="1">
      <alignment horizontal="center"/>
    </xf>
    <xf numFmtId="166" fontId="1" fillId="0" borderId="0" xfId="0" applyNumberFormat="1" applyFont="1" applyFill="1" applyBorder="1" applyAlignment="1">
      <alignment horizontal="center"/>
    </xf>
    <xf numFmtId="2" fontId="1" fillId="0" borderId="0" xfId="0" applyNumberFormat="1" applyFont="1" applyFill="1" applyBorder="1" applyAlignment="1">
      <alignment horizontal="center"/>
    </xf>
    <xf numFmtId="166" fontId="7" fillId="0" borderId="0" xfId="0" applyNumberFormat="1" applyFont="1" applyFill="1" applyBorder="1" applyAlignment="1">
      <alignment horizontal="center"/>
    </xf>
    <xf numFmtId="0" fontId="4" fillId="0" borderId="0" xfId="0" applyFont="1" applyFill="1" applyBorder="1"/>
    <xf numFmtId="0" fontId="25" fillId="0" borderId="0" xfId="0" applyFont="1" applyFill="1" applyBorder="1"/>
    <xf numFmtId="0" fontId="23" fillId="0" borderId="0" xfId="0" applyFont="1" applyFill="1" applyBorder="1"/>
    <xf numFmtId="166" fontId="7" fillId="0" borderId="0" xfId="0" applyNumberFormat="1" applyFont="1" applyBorder="1" applyAlignment="1">
      <alignment horizontal="center"/>
    </xf>
    <xf numFmtId="166" fontId="19" fillId="0" borderId="0" xfId="0" applyNumberFormat="1" applyFont="1" applyFill="1" applyBorder="1" applyAlignment="1">
      <alignment horizontal="center"/>
    </xf>
    <xf numFmtId="166" fontId="0" fillId="0" borderId="0" xfId="0" applyNumberFormat="1" applyFont="1" applyFill="1" applyBorder="1" applyAlignment="1">
      <alignment horizontal="center"/>
    </xf>
    <xf numFmtId="0" fontId="0" fillId="3" borderId="9" xfId="0" applyFill="1" applyBorder="1"/>
    <xf numFmtId="0" fontId="26" fillId="0" borderId="0" xfId="0" applyFont="1"/>
    <xf numFmtId="0" fontId="0" fillId="3" borderId="0" xfId="0" applyFill="1"/>
    <xf numFmtId="0" fontId="1" fillId="3" borderId="0" xfId="0" applyFont="1" applyFill="1"/>
    <xf numFmtId="0" fontId="9"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zoomScaleNormal="100" workbookViewId="0"/>
  </sheetViews>
  <sheetFormatPr defaultRowHeight="15" x14ac:dyDescent="0.25"/>
  <cols>
    <col min="1" max="1" width="8.7109375" customWidth="1"/>
    <col min="2" max="2" width="13.140625" customWidth="1"/>
    <col min="3" max="3" width="14.42578125" customWidth="1"/>
    <col min="4" max="4" width="18.140625" customWidth="1"/>
    <col min="9" max="9" width="14.140625" customWidth="1"/>
    <col min="10" max="10" width="17.42578125" customWidth="1"/>
    <col min="11" max="11" width="19" customWidth="1"/>
    <col min="12" max="12" width="17.42578125" customWidth="1"/>
    <col min="13" max="13" width="16.28515625" customWidth="1"/>
    <col min="14" max="14" width="15.140625" customWidth="1"/>
  </cols>
  <sheetData>
    <row r="1" spans="1:15" x14ac:dyDescent="0.25">
      <c r="A1" s="264"/>
      <c r="B1" s="263"/>
    </row>
    <row r="2" spans="1:15" x14ac:dyDescent="0.25">
      <c r="A2" s="50" t="s">
        <v>78</v>
      </c>
    </row>
    <row r="3" spans="1:15" x14ac:dyDescent="0.25">
      <c r="A3" s="51" t="s">
        <v>42</v>
      </c>
      <c r="L3" s="13"/>
      <c r="M3" s="138"/>
      <c r="N3" s="13"/>
    </row>
    <row r="4" spans="1:15" x14ac:dyDescent="0.25">
      <c r="A4" s="51"/>
      <c r="L4" s="13"/>
      <c r="M4" s="138"/>
      <c r="N4" s="13"/>
    </row>
    <row r="5" spans="1:15" ht="15.75" thickBot="1" x14ac:dyDescent="0.3">
      <c r="B5" s="7"/>
      <c r="C5" s="28" t="s">
        <v>101</v>
      </c>
      <c r="D5" s="28"/>
      <c r="E5" s="28"/>
      <c r="H5" s="50" t="s">
        <v>50</v>
      </c>
      <c r="J5" s="50"/>
    </row>
    <row r="6" spans="1:15" ht="15.75" thickBot="1" x14ac:dyDescent="0.3">
      <c r="A6" s="163" t="s">
        <v>34</v>
      </c>
      <c r="B6" s="121" t="s">
        <v>49</v>
      </c>
      <c r="C6" s="126" t="s">
        <v>44</v>
      </c>
      <c r="D6" s="126" t="s">
        <v>43</v>
      </c>
      <c r="E6" s="164"/>
      <c r="H6" s="226"/>
      <c r="I6" s="120"/>
      <c r="J6" s="121" t="s">
        <v>0</v>
      </c>
      <c r="K6" s="122"/>
      <c r="L6" s="120"/>
      <c r="M6" s="121" t="s">
        <v>1</v>
      </c>
      <c r="N6" s="122"/>
      <c r="O6" s="50"/>
    </row>
    <row r="7" spans="1:15" ht="15.75" thickBot="1" x14ac:dyDescent="0.3">
      <c r="A7" s="12"/>
      <c r="B7" s="19" t="s">
        <v>36</v>
      </c>
      <c r="C7" s="13"/>
      <c r="D7" s="13"/>
      <c r="E7" s="14"/>
      <c r="H7" s="230" t="s">
        <v>46</v>
      </c>
      <c r="I7" s="126" t="s">
        <v>45</v>
      </c>
      <c r="J7" s="126" t="s">
        <v>44</v>
      </c>
      <c r="K7" s="127" t="s">
        <v>43</v>
      </c>
      <c r="L7" s="125" t="s">
        <v>45</v>
      </c>
      <c r="M7" s="126" t="s">
        <v>44</v>
      </c>
      <c r="N7" s="127" t="s">
        <v>43</v>
      </c>
      <c r="O7" s="50"/>
    </row>
    <row r="8" spans="1:15" x14ac:dyDescent="0.25">
      <c r="A8" s="15">
        <v>1</v>
      </c>
      <c r="B8" s="47">
        <v>1</v>
      </c>
      <c r="C8" s="13">
        <v>0</v>
      </c>
      <c r="D8" s="13">
        <v>19</v>
      </c>
      <c r="E8" s="14"/>
      <c r="H8" s="220">
        <v>1</v>
      </c>
      <c r="I8" s="47">
        <v>2.6</v>
      </c>
      <c r="J8" s="47">
        <v>0</v>
      </c>
      <c r="K8" s="93">
        <v>12.4</v>
      </c>
      <c r="L8" s="69">
        <v>2</v>
      </c>
      <c r="M8" s="47">
        <v>1.1000000000000001</v>
      </c>
      <c r="N8" s="93">
        <v>0</v>
      </c>
    </row>
    <row r="9" spans="1:15" x14ac:dyDescent="0.25">
      <c r="A9" s="12"/>
      <c r="B9" s="47">
        <v>2</v>
      </c>
      <c r="C9" s="13">
        <v>0</v>
      </c>
      <c r="D9" s="13">
        <v>12</v>
      </c>
      <c r="E9" s="14"/>
      <c r="H9" s="220">
        <v>2</v>
      </c>
      <c r="I9" s="47">
        <v>1.4</v>
      </c>
      <c r="J9" s="47">
        <v>2</v>
      </c>
      <c r="K9" s="93">
        <v>17</v>
      </c>
      <c r="L9" s="69">
        <v>1</v>
      </c>
      <c r="M9" s="47">
        <v>3.2</v>
      </c>
      <c r="N9" s="93">
        <v>0</v>
      </c>
    </row>
    <row r="10" spans="1:15" x14ac:dyDescent="0.25">
      <c r="A10" s="12"/>
      <c r="B10" s="47">
        <v>3</v>
      </c>
      <c r="C10" s="13">
        <v>0</v>
      </c>
      <c r="D10" s="13">
        <v>17</v>
      </c>
      <c r="E10" s="14"/>
      <c r="H10" s="220">
        <v>3</v>
      </c>
      <c r="I10" s="150">
        <v>2</v>
      </c>
      <c r="J10" s="47">
        <v>0.2</v>
      </c>
      <c r="K10" s="93">
        <v>7.4</v>
      </c>
      <c r="L10" s="69">
        <v>5.18</v>
      </c>
      <c r="M10" s="47">
        <v>0.64</v>
      </c>
      <c r="N10" s="93">
        <v>0</v>
      </c>
    </row>
    <row r="11" spans="1:15" x14ac:dyDescent="0.25">
      <c r="A11" s="12"/>
      <c r="B11" s="47">
        <v>4</v>
      </c>
      <c r="C11" s="13">
        <v>0</v>
      </c>
      <c r="D11" s="13">
        <v>8</v>
      </c>
      <c r="E11" s="14"/>
      <c r="H11" s="220">
        <v>4</v>
      </c>
      <c r="I11" s="47">
        <v>0.2</v>
      </c>
      <c r="J11" s="47">
        <v>0.2</v>
      </c>
      <c r="K11" s="93">
        <v>5</v>
      </c>
      <c r="L11" s="69">
        <v>0.83</v>
      </c>
      <c r="M11" s="47">
        <v>2</v>
      </c>
      <c r="N11" s="93">
        <v>0</v>
      </c>
    </row>
    <row r="12" spans="1:15" x14ac:dyDescent="0.25">
      <c r="A12" s="12"/>
      <c r="B12" s="47">
        <v>5</v>
      </c>
      <c r="C12" s="13">
        <v>0</v>
      </c>
      <c r="D12" s="13">
        <v>6</v>
      </c>
      <c r="E12" s="14"/>
      <c r="H12" s="220">
        <v>5</v>
      </c>
      <c r="I12" s="47">
        <v>0.5</v>
      </c>
      <c r="J12" s="47">
        <v>1.2</v>
      </c>
      <c r="K12" s="93">
        <v>5.3</v>
      </c>
      <c r="L12" s="69">
        <v>0.56999999999999995</v>
      </c>
      <c r="M12" s="47">
        <v>3.3</v>
      </c>
      <c r="N12" s="93">
        <v>0</v>
      </c>
    </row>
    <row r="13" spans="1:15" x14ac:dyDescent="0.25">
      <c r="A13" s="153"/>
      <c r="B13" s="154"/>
      <c r="C13" s="155">
        <v>0</v>
      </c>
      <c r="D13" s="155">
        <v>12.4</v>
      </c>
      <c r="E13" s="156" t="s">
        <v>35</v>
      </c>
      <c r="H13" s="220">
        <v>6</v>
      </c>
      <c r="I13" s="47">
        <v>7</v>
      </c>
      <c r="J13" s="47">
        <v>1.2</v>
      </c>
      <c r="K13" s="93">
        <v>4.5999999999999996</v>
      </c>
      <c r="L13" s="69">
        <v>3.86</v>
      </c>
      <c r="M13" s="47">
        <v>3.3</v>
      </c>
      <c r="N13" s="93">
        <v>0</v>
      </c>
    </row>
    <row r="14" spans="1:15" ht="15.75" thickBot="1" x14ac:dyDescent="0.3">
      <c r="A14" s="12"/>
      <c r="B14" s="19" t="s">
        <v>37</v>
      </c>
      <c r="C14" s="13"/>
      <c r="D14" s="13"/>
      <c r="E14" s="14"/>
      <c r="H14" s="220">
        <v>7</v>
      </c>
      <c r="I14" s="47">
        <v>0.5</v>
      </c>
      <c r="J14" s="47">
        <v>0.5</v>
      </c>
      <c r="K14" s="93">
        <v>3.2</v>
      </c>
      <c r="L14" s="69">
        <v>1.86</v>
      </c>
      <c r="M14" s="47">
        <v>1.5</v>
      </c>
      <c r="N14" s="93">
        <v>0</v>
      </c>
    </row>
    <row r="15" spans="1:15" x14ac:dyDescent="0.25">
      <c r="A15" s="15">
        <v>1</v>
      </c>
      <c r="B15" s="47">
        <v>1</v>
      </c>
      <c r="C15" s="13">
        <v>2</v>
      </c>
      <c r="D15" s="13">
        <v>0</v>
      </c>
      <c r="E15" s="14"/>
      <c r="H15" s="241" t="s">
        <v>2</v>
      </c>
      <c r="I15" s="135">
        <f>AVERAGE(I8:I14)</f>
        <v>2.0285714285714285</v>
      </c>
      <c r="J15" s="135">
        <v>0.75714285714285723</v>
      </c>
      <c r="K15" s="136">
        <v>7.8428571428571425</v>
      </c>
      <c r="L15" s="143">
        <f>AVERAGE(L8:L14)</f>
        <v>2.1857142857142855</v>
      </c>
      <c r="M15" s="135">
        <v>2.1485714285714286</v>
      </c>
      <c r="N15" s="67">
        <v>0</v>
      </c>
    </row>
    <row r="16" spans="1:15" x14ac:dyDescent="0.25">
      <c r="A16" s="12"/>
      <c r="B16" s="47">
        <v>2</v>
      </c>
      <c r="C16" s="13">
        <v>1</v>
      </c>
      <c r="D16" s="13">
        <v>0</v>
      </c>
      <c r="E16" s="14"/>
      <c r="H16" s="242" t="s">
        <v>3</v>
      </c>
      <c r="I16" s="128">
        <f>STDEV(I8:I14)</f>
        <v>2.3612950441895832</v>
      </c>
      <c r="J16" s="128">
        <v>0.729970645202355</v>
      </c>
      <c r="K16" s="129">
        <v>5.0238952824998071</v>
      </c>
      <c r="L16" s="144">
        <f>STDEV(L8:L14)</f>
        <v>1.7206574048200023</v>
      </c>
      <c r="M16" s="128">
        <v>1.1236166097536502</v>
      </c>
      <c r="N16" s="17">
        <v>0</v>
      </c>
    </row>
    <row r="17" spans="1:14" ht="15.75" thickBot="1" x14ac:dyDescent="0.3">
      <c r="A17" s="12"/>
      <c r="B17" s="47">
        <v>3</v>
      </c>
      <c r="C17" s="13">
        <v>0</v>
      </c>
      <c r="D17" s="13">
        <v>0</v>
      </c>
      <c r="E17" s="14"/>
      <c r="H17" s="243" t="s">
        <v>4</v>
      </c>
      <c r="I17" s="131">
        <v>0.8924856369964157</v>
      </c>
      <c r="J17" s="131">
        <v>0.27590297022611365</v>
      </c>
      <c r="K17" s="132">
        <v>1.8988539329035823</v>
      </c>
      <c r="L17" s="145">
        <v>0.6503473692422167</v>
      </c>
      <c r="M17" s="131">
        <v>0.42468715976995292</v>
      </c>
      <c r="N17" s="133">
        <v>0</v>
      </c>
    </row>
    <row r="18" spans="1:14" x14ac:dyDescent="0.25">
      <c r="A18" s="12"/>
      <c r="B18" s="47">
        <v>4</v>
      </c>
      <c r="C18" s="13">
        <v>0</v>
      </c>
      <c r="D18" s="13">
        <v>0</v>
      </c>
      <c r="E18" s="14"/>
    </row>
    <row r="19" spans="1:14" x14ac:dyDescent="0.25">
      <c r="A19" s="12"/>
      <c r="B19" s="47">
        <v>5</v>
      </c>
      <c r="C19" s="13">
        <v>1</v>
      </c>
      <c r="D19" s="13">
        <v>0</v>
      </c>
      <c r="E19" s="14"/>
      <c r="H19" s="115"/>
      <c r="I19" s="115"/>
      <c r="J19" s="115"/>
    </row>
    <row r="20" spans="1:14" x14ac:dyDescent="0.25">
      <c r="A20" s="12"/>
      <c r="B20" s="47">
        <v>6</v>
      </c>
      <c r="C20" s="13">
        <v>3</v>
      </c>
      <c r="D20" s="13">
        <v>0</v>
      </c>
      <c r="E20" s="14"/>
      <c r="H20" s="115"/>
      <c r="I20" s="115"/>
      <c r="J20" s="115"/>
    </row>
    <row r="21" spans="1:14" x14ac:dyDescent="0.25">
      <c r="A21" s="12"/>
      <c r="B21" s="47">
        <v>7</v>
      </c>
      <c r="C21" s="13">
        <v>0</v>
      </c>
      <c r="D21" s="13">
        <v>0</v>
      </c>
      <c r="E21" s="14"/>
      <c r="H21" s="115"/>
      <c r="I21" s="115"/>
      <c r="J21" s="115"/>
    </row>
    <row r="22" spans="1:14" x14ac:dyDescent="0.25">
      <c r="A22" s="12"/>
      <c r="B22" s="47">
        <v>8</v>
      </c>
      <c r="C22" s="13">
        <v>0</v>
      </c>
      <c r="D22" s="13">
        <v>0</v>
      </c>
      <c r="E22" s="14"/>
      <c r="H22" s="115"/>
      <c r="I22" s="115"/>
      <c r="J22" s="115"/>
    </row>
    <row r="23" spans="1:14" x14ac:dyDescent="0.25">
      <c r="A23" s="12"/>
      <c r="B23" s="47">
        <v>9</v>
      </c>
      <c r="C23" s="13">
        <v>2</v>
      </c>
      <c r="D23" s="13">
        <v>0</v>
      </c>
      <c r="E23" s="14"/>
    </row>
    <row r="24" spans="1:14" x14ac:dyDescent="0.25">
      <c r="A24" s="12"/>
      <c r="B24" s="47">
        <v>10</v>
      </c>
      <c r="C24" s="13">
        <v>2</v>
      </c>
      <c r="D24" s="13">
        <v>0</v>
      </c>
      <c r="E24" s="14"/>
    </row>
    <row r="25" spans="1:14" ht="15.75" thickBot="1" x14ac:dyDescent="0.3">
      <c r="A25" s="18"/>
      <c r="B25" s="74"/>
      <c r="C25" s="152">
        <v>1.1000000000000001</v>
      </c>
      <c r="D25" s="152">
        <v>0</v>
      </c>
      <c r="E25" s="87" t="s">
        <v>35</v>
      </c>
    </row>
    <row r="26" spans="1:14" x14ac:dyDescent="0.25">
      <c r="A26" s="15">
        <v>2</v>
      </c>
      <c r="B26" s="19" t="s">
        <v>36</v>
      </c>
      <c r="C26" s="13"/>
      <c r="D26" s="13"/>
      <c r="E26" s="14"/>
    </row>
    <row r="27" spans="1:14" x14ac:dyDescent="0.25">
      <c r="A27" s="12"/>
      <c r="B27" s="47">
        <v>1</v>
      </c>
      <c r="C27" s="13">
        <v>1</v>
      </c>
      <c r="D27" s="13">
        <v>22</v>
      </c>
      <c r="E27" s="14"/>
    </row>
    <row r="28" spans="1:14" x14ac:dyDescent="0.25">
      <c r="A28" s="12"/>
      <c r="B28" s="47">
        <v>2</v>
      </c>
      <c r="C28" s="13">
        <v>4</v>
      </c>
      <c r="D28" s="13">
        <v>7</v>
      </c>
      <c r="E28" s="14"/>
    </row>
    <row r="29" spans="1:14" x14ac:dyDescent="0.25">
      <c r="A29" s="12"/>
      <c r="B29" s="47">
        <v>3</v>
      </c>
      <c r="C29" s="13">
        <v>3</v>
      </c>
      <c r="D29" s="13">
        <v>5</v>
      </c>
      <c r="E29" s="14"/>
      <c r="H29" s="35"/>
    </row>
    <row r="30" spans="1:14" x14ac:dyDescent="0.25">
      <c r="A30" s="12"/>
      <c r="B30" s="47">
        <v>4</v>
      </c>
      <c r="C30" s="13">
        <v>0</v>
      </c>
      <c r="D30" s="13">
        <v>19</v>
      </c>
      <c r="E30" s="14"/>
    </row>
    <row r="31" spans="1:14" x14ac:dyDescent="0.25">
      <c r="A31" s="12"/>
      <c r="B31" s="47">
        <v>5</v>
      </c>
      <c r="C31" s="13">
        <v>2</v>
      </c>
      <c r="D31" s="13">
        <v>32</v>
      </c>
      <c r="E31" s="14"/>
    </row>
    <row r="32" spans="1:14" x14ac:dyDescent="0.25">
      <c r="A32" s="153"/>
      <c r="B32" s="154"/>
      <c r="C32" s="155">
        <v>2</v>
      </c>
      <c r="D32" s="155">
        <v>17</v>
      </c>
      <c r="E32" s="158" t="s">
        <v>35</v>
      </c>
    </row>
    <row r="33" spans="1:5" x14ac:dyDescent="0.25">
      <c r="A33" s="12"/>
      <c r="B33" s="19" t="s">
        <v>37</v>
      </c>
      <c r="C33" s="13"/>
      <c r="D33" s="13"/>
      <c r="E33" s="14"/>
    </row>
    <row r="34" spans="1:5" x14ac:dyDescent="0.25">
      <c r="A34" s="15">
        <v>2</v>
      </c>
      <c r="B34" s="47">
        <v>1</v>
      </c>
      <c r="C34" s="13">
        <v>0</v>
      </c>
      <c r="D34" s="13">
        <v>0</v>
      </c>
      <c r="E34" s="14"/>
    </row>
    <row r="35" spans="1:5" x14ac:dyDescent="0.25">
      <c r="A35" s="12"/>
      <c r="B35" s="47">
        <v>2</v>
      </c>
      <c r="C35" s="13">
        <v>2</v>
      </c>
      <c r="D35" s="13">
        <v>0</v>
      </c>
      <c r="E35" s="14"/>
    </row>
    <row r="36" spans="1:5" x14ac:dyDescent="0.25">
      <c r="A36" s="12"/>
      <c r="B36" s="47">
        <v>3</v>
      </c>
      <c r="C36" s="13">
        <v>2</v>
      </c>
      <c r="D36" s="13">
        <v>0</v>
      </c>
      <c r="E36" s="14"/>
    </row>
    <row r="37" spans="1:5" x14ac:dyDescent="0.25">
      <c r="A37" s="12"/>
      <c r="B37" s="47">
        <v>4</v>
      </c>
      <c r="C37" s="13">
        <v>3</v>
      </c>
      <c r="D37" s="13">
        <v>0</v>
      </c>
      <c r="E37" s="14"/>
    </row>
    <row r="38" spans="1:5" x14ac:dyDescent="0.25">
      <c r="A38" s="12"/>
      <c r="B38" s="47">
        <v>5</v>
      </c>
      <c r="C38" s="13">
        <v>9</v>
      </c>
      <c r="D38" s="13">
        <v>0</v>
      </c>
      <c r="E38" s="14"/>
    </row>
    <row r="39" spans="1:5" x14ac:dyDescent="0.25">
      <c r="A39" s="12"/>
      <c r="B39" s="47">
        <v>6</v>
      </c>
      <c r="C39" s="13">
        <v>3</v>
      </c>
      <c r="D39" s="13">
        <v>0</v>
      </c>
      <c r="E39" s="14"/>
    </row>
    <row r="40" spans="1:5" ht="15.75" thickBot="1" x14ac:dyDescent="0.3">
      <c r="A40" s="18"/>
      <c r="B40" s="74"/>
      <c r="C40" s="157">
        <v>3.1666666666666665</v>
      </c>
      <c r="D40" s="152">
        <v>0</v>
      </c>
      <c r="E40" s="75" t="s">
        <v>35</v>
      </c>
    </row>
    <row r="41" spans="1:5" x14ac:dyDescent="0.25">
      <c r="A41" s="12"/>
      <c r="B41" s="19" t="s">
        <v>36</v>
      </c>
      <c r="C41" s="13"/>
      <c r="D41" s="13"/>
      <c r="E41" s="14"/>
    </row>
    <row r="42" spans="1:5" x14ac:dyDescent="0.25">
      <c r="A42" s="15">
        <v>3</v>
      </c>
      <c r="B42" s="47">
        <v>1</v>
      </c>
      <c r="C42" s="13">
        <v>0</v>
      </c>
      <c r="D42" s="13">
        <v>4</v>
      </c>
      <c r="E42" s="14"/>
    </row>
    <row r="43" spans="1:5" x14ac:dyDescent="0.25">
      <c r="A43" s="69"/>
      <c r="B43" s="47">
        <v>2</v>
      </c>
      <c r="C43" s="13">
        <v>0</v>
      </c>
      <c r="D43" s="13">
        <v>6</v>
      </c>
      <c r="E43" s="14"/>
    </row>
    <row r="44" spans="1:5" x14ac:dyDescent="0.25">
      <c r="A44" s="69"/>
      <c r="B44" s="47">
        <v>3</v>
      </c>
      <c r="C44" s="13">
        <v>0</v>
      </c>
      <c r="D44" s="13">
        <v>6</v>
      </c>
      <c r="E44" s="14"/>
    </row>
    <row r="45" spans="1:5" x14ac:dyDescent="0.25">
      <c r="A45" s="69"/>
      <c r="B45" s="47">
        <v>4</v>
      </c>
      <c r="C45" s="13">
        <v>0</v>
      </c>
      <c r="D45" s="13">
        <v>10</v>
      </c>
      <c r="E45" s="14"/>
    </row>
    <row r="46" spans="1:5" x14ac:dyDescent="0.25">
      <c r="A46" s="69"/>
      <c r="B46" s="47">
        <v>5</v>
      </c>
      <c r="C46" s="13">
        <v>1</v>
      </c>
      <c r="D46" s="13">
        <v>11</v>
      </c>
      <c r="E46" s="14"/>
    </row>
    <row r="47" spans="1:5" x14ac:dyDescent="0.25">
      <c r="A47" s="165"/>
      <c r="B47" s="154"/>
      <c r="C47" s="155">
        <v>0.2</v>
      </c>
      <c r="D47" s="155">
        <v>7.4</v>
      </c>
      <c r="E47" s="158" t="s">
        <v>35</v>
      </c>
    </row>
    <row r="48" spans="1:5" x14ac:dyDescent="0.25">
      <c r="A48" s="69"/>
      <c r="B48" s="19" t="s">
        <v>37</v>
      </c>
      <c r="C48" s="13"/>
      <c r="D48" s="13"/>
      <c r="E48" s="14"/>
    </row>
    <row r="49" spans="1:5" x14ac:dyDescent="0.25">
      <c r="A49" s="15">
        <v>3</v>
      </c>
      <c r="B49" s="47">
        <v>1</v>
      </c>
      <c r="C49" s="13">
        <v>1</v>
      </c>
      <c r="D49" s="13">
        <v>0</v>
      </c>
      <c r="E49" s="14"/>
    </row>
    <row r="50" spans="1:5" x14ac:dyDescent="0.25">
      <c r="A50" s="69"/>
      <c r="B50" s="47">
        <v>2</v>
      </c>
      <c r="C50" s="13">
        <v>1</v>
      </c>
      <c r="D50" s="13">
        <v>0</v>
      </c>
      <c r="E50" s="14"/>
    </row>
    <row r="51" spans="1:5" x14ac:dyDescent="0.25">
      <c r="A51" s="69"/>
      <c r="B51" s="47">
        <v>3</v>
      </c>
      <c r="C51" s="13">
        <v>0</v>
      </c>
      <c r="D51" s="13">
        <v>0</v>
      </c>
      <c r="E51" s="14"/>
    </row>
    <row r="52" spans="1:5" x14ac:dyDescent="0.25">
      <c r="A52" s="69"/>
      <c r="B52" s="47">
        <v>4</v>
      </c>
      <c r="C52" s="13">
        <v>0</v>
      </c>
      <c r="D52" s="13">
        <v>0</v>
      </c>
      <c r="E52" s="14"/>
    </row>
    <row r="53" spans="1:5" x14ac:dyDescent="0.25">
      <c r="A53" s="69"/>
      <c r="B53" s="47">
        <v>5</v>
      </c>
      <c r="C53" s="13">
        <v>0</v>
      </c>
      <c r="D53" s="13">
        <v>0</v>
      </c>
      <c r="E53" s="14"/>
    </row>
    <row r="54" spans="1:5" x14ac:dyDescent="0.25">
      <c r="A54" s="69"/>
      <c r="B54" s="47">
        <v>6</v>
      </c>
      <c r="C54" s="13">
        <v>0</v>
      </c>
      <c r="D54" s="13">
        <v>0</v>
      </c>
      <c r="E54" s="14"/>
    </row>
    <row r="55" spans="1:5" x14ac:dyDescent="0.25">
      <c r="A55" s="69"/>
      <c r="B55" s="47">
        <v>7</v>
      </c>
      <c r="C55" s="13">
        <v>0</v>
      </c>
      <c r="D55" s="13">
        <v>0</v>
      </c>
      <c r="E55" s="14"/>
    </row>
    <row r="56" spans="1:5" x14ac:dyDescent="0.25">
      <c r="A56" s="69"/>
      <c r="B56" s="47">
        <v>8</v>
      </c>
      <c r="C56" s="13">
        <v>1</v>
      </c>
      <c r="D56" s="13">
        <v>0</v>
      </c>
      <c r="E56" s="14"/>
    </row>
    <row r="57" spans="1:5" x14ac:dyDescent="0.25">
      <c r="A57" s="69"/>
      <c r="B57" s="47">
        <v>9</v>
      </c>
      <c r="C57" s="13">
        <v>0</v>
      </c>
      <c r="D57" s="13">
        <v>0</v>
      </c>
      <c r="E57" s="14"/>
    </row>
    <row r="58" spans="1:5" x14ac:dyDescent="0.25">
      <c r="A58" s="69"/>
      <c r="B58" s="47">
        <v>10</v>
      </c>
      <c r="C58" s="13">
        <v>3</v>
      </c>
      <c r="D58" s="13">
        <v>0</v>
      </c>
      <c r="E58" s="14"/>
    </row>
    <row r="59" spans="1:5" x14ac:dyDescent="0.25">
      <c r="A59" s="69"/>
      <c r="B59" s="47">
        <v>11</v>
      </c>
      <c r="C59" s="13">
        <v>1</v>
      </c>
      <c r="D59" s="13">
        <v>0</v>
      </c>
      <c r="E59" s="14"/>
    </row>
    <row r="60" spans="1:5" ht="15.75" thickBot="1" x14ac:dyDescent="0.3">
      <c r="A60" s="130"/>
      <c r="B60" s="74"/>
      <c r="C60" s="159">
        <v>0.63636363636363635</v>
      </c>
      <c r="D60" s="159">
        <v>0</v>
      </c>
      <c r="E60" s="75" t="s">
        <v>35</v>
      </c>
    </row>
    <row r="61" spans="1:5" x14ac:dyDescent="0.25">
      <c r="A61" s="69"/>
      <c r="B61" s="19" t="s">
        <v>36</v>
      </c>
      <c r="C61" s="13"/>
      <c r="D61" s="13"/>
      <c r="E61" s="14"/>
    </row>
    <row r="62" spans="1:5" x14ac:dyDescent="0.25">
      <c r="A62" s="69">
        <v>4</v>
      </c>
      <c r="B62" s="47">
        <v>1</v>
      </c>
      <c r="C62" s="13">
        <v>1</v>
      </c>
      <c r="D62" s="13">
        <v>8</v>
      </c>
      <c r="E62" s="14"/>
    </row>
    <row r="63" spans="1:5" x14ac:dyDescent="0.25">
      <c r="A63" s="69"/>
      <c r="B63" s="47">
        <v>2</v>
      </c>
      <c r="C63" s="13">
        <v>0</v>
      </c>
      <c r="D63" s="13">
        <v>2</v>
      </c>
      <c r="E63" s="14"/>
    </row>
    <row r="64" spans="1:5" x14ac:dyDescent="0.25">
      <c r="A64" s="69"/>
      <c r="B64" s="47">
        <v>3</v>
      </c>
      <c r="C64" s="13">
        <v>0</v>
      </c>
      <c r="D64" s="13">
        <v>7</v>
      </c>
      <c r="E64" s="14"/>
    </row>
    <row r="65" spans="1:5" x14ac:dyDescent="0.25">
      <c r="A65" s="69"/>
      <c r="B65" s="47">
        <v>4</v>
      </c>
      <c r="C65" s="13">
        <v>0</v>
      </c>
      <c r="D65" s="13">
        <v>2</v>
      </c>
      <c r="E65" s="14"/>
    </row>
    <row r="66" spans="1:5" x14ac:dyDescent="0.25">
      <c r="A66" s="69"/>
      <c r="B66" s="47">
        <v>5</v>
      </c>
      <c r="C66" s="13">
        <v>0</v>
      </c>
      <c r="D66" s="13">
        <v>6</v>
      </c>
      <c r="E66" s="14"/>
    </row>
    <row r="67" spans="1:5" x14ac:dyDescent="0.25">
      <c r="A67" s="165"/>
      <c r="B67" s="160"/>
      <c r="C67" s="155">
        <v>0.2</v>
      </c>
      <c r="D67" s="155">
        <v>5</v>
      </c>
      <c r="E67" s="161" t="s">
        <v>35</v>
      </c>
    </row>
    <row r="68" spans="1:5" x14ac:dyDescent="0.25">
      <c r="A68" s="69"/>
      <c r="B68" s="16" t="s">
        <v>37</v>
      </c>
      <c r="C68" s="13"/>
      <c r="D68" s="13"/>
      <c r="E68" s="14"/>
    </row>
    <row r="69" spans="1:5" x14ac:dyDescent="0.25">
      <c r="A69" s="69">
        <v>4</v>
      </c>
      <c r="B69" s="47">
        <v>1</v>
      </c>
      <c r="C69" s="13">
        <v>2</v>
      </c>
      <c r="D69" s="13">
        <v>0</v>
      </c>
      <c r="E69" s="14"/>
    </row>
    <row r="70" spans="1:5" x14ac:dyDescent="0.25">
      <c r="A70" s="69"/>
      <c r="B70" s="47">
        <v>2</v>
      </c>
      <c r="C70" s="13">
        <v>1</v>
      </c>
      <c r="D70" s="13">
        <v>0</v>
      </c>
      <c r="E70" s="14"/>
    </row>
    <row r="71" spans="1:5" x14ac:dyDescent="0.25">
      <c r="A71" s="69"/>
      <c r="B71" s="47">
        <v>3</v>
      </c>
      <c r="C71" s="13">
        <v>3</v>
      </c>
      <c r="D71" s="13">
        <v>0</v>
      </c>
      <c r="E71" s="14"/>
    </row>
    <row r="72" spans="1:5" x14ac:dyDescent="0.25">
      <c r="A72" s="69"/>
      <c r="B72" s="47">
        <v>4</v>
      </c>
      <c r="C72" s="13">
        <v>2</v>
      </c>
      <c r="D72" s="13">
        <v>0</v>
      </c>
      <c r="E72" s="14"/>
    </row>
    <row r="73" spans="1:5" x14ac:dyDescent="0.25">
      <c r="A73" s="69"/>
      <c r="B73" s="47">
        <v>5</v>
      </c>
      <c r="C73" s="13">
        <v>2</v>
      </c>
      <c r="D73" s="13">
        <v>0</v>
      </c>
      <c r="E73" s="14"/>
    </row>
    <row r="74" spans="1:5" x14ac:dyDescent="0.25">
      <c r="A74" s="69"/>
      <c r="B74" s="47">
        <v>6</v>
      </c>
      <c r="C74" s="13">
        <v>2</v>
      </c>
      <c r="D74" s="13">
        <v>0</v>
      </c>
      <c r="E74" s="14"/>
    </row>
    <row r="75" spans="1:5" ht="15.75" thickBot="1" x14ac:dyDescent="0.3">
      <c r="A75" s="130"/>
      <c r="B75" s="74"/>
      <c r="C75" s="152">
        <v>2</v>
      </c>
      <c r="D75" s="152">
        <v>0</v>
      </c>
      <c r="E75" s="75" t="s">
        <v>35</v>
      </c>
    </row>
    <row r="76" spans="1:5" x14ac:dyDescent="0.25">
      <c r="A76" s="134"/>
      <c r="B76" s="9" t="s">
        <v>36</v>
      </c>
      <c r="C76" s="10"/>
      <c r="D76" s="10"/>
      <c r="E76" s="11"/>
    </row>
    <row r="77" spans="1:5" x14ac:dyDescent="0.25">
      <c r="A77" s="69">
        <v>5</v>
      </c>
      <c r="B77" s="47">
        <v>1</v>
      </c>
      <c r="C77" s="13">
        <v>2</v>
      </c>
      <c r="D77" s="13">
        <v>14</v>
      </c>
      <c r="E77" s="14"/>
    </row>
    <row r="78" spans="1:5" x14ac:dyDescent="0.25">
      <c r="A78" s="69"/>
      <c r="B78" s="47">
        <v>2</v>
      </c>
      <c r="C78" s="13">
        <v>5</v>
      </c>
      <c r="D78" s="13">
        <v>1</v>
      </c>
      <c r="E78" s="14"/>
    </row>
    <row r="79" spans="1:5" x14ac:dyDescent="0.25">
      <c r="A79" s="69"/>
      <c r="B79" s="47">
        <v>3</v>
      </c>
      <c r="C79" s="13">
        <v>0</v>
      </c>
      <c r="D79" s="13">
        <v>2</v>
      </c>
      <c r="E79" s="14"/>
    </row>
    <row r="80" spans="1:5" x14ac:dyDescent="0.25">
      <c r="A80" s="69"/>
      <c r="B80" s="47">
        <v>4</v>
      </c>
      <c r="C80" s="13">
        <v>0</v>
      </c>
      <c r="D80" s="13">
        <v>7</v>
      </c>
      <c r="E80" s="14"/>
    </row>
    <row r="81" spans="1:5" x14ac:dyDescent="0.25">
      <c r="A81" s="69"/>
      <c r="B81" s="47">
        <v>5</v>
      </c>
      <c r="C81" s="13">
        <v>0</v>
      </c>
      <c r="D81" s="13">
        <v>3</v>
      </c>
      <c r="E81" s="14"/>
    </row>
    <row r="82" spans="1:5" x14ac:dyDescent="0.25">
      <c r="A82" s="69"/>
      <c r="B82" s="47">
        <v>6</v>
      </c>
      <c r="C82" s="13">
        <v>0</v>
      </c>
      <c r="D82" s="13">
        <v>5</v>
      </c>
      <c r="E82" s="14"/>
    </row>
    <row r="83" spans="1:5" x14ac:dyDescent="0.25">
      <c r="A83" s="165"/>
      <c r="B83" s="160"/>
      <c r="C83" s="162">
        <v>1.1666666666666667</v>
      </c>
      <c r="D83" s="162">
        <v>5.333333333333333</v>
      </c>
      <c r="E83" s="158" t="s">
        <v>35</v>
      </c>
    </row>
    <row r="84" spans="1:5" x14ac:dyDescent="0.25">
      <c r="A84" s="69"/>
      <c r="B84" s="16" t="s">
        <v>37</v>
      </c>
      <c r="C84" s="13"/>
      <c r="D84" s="13"/>
      <c r="E84" s="14"/>
    </row>
    <row r="85" spans="1:5" x14ac:dyDescent="0.25">
      <c r="A85" s="69">
        <v>5</v>
      </c>
      <c r="B85" s="47">
        <v>1</v>
      </c>
      <c r="C85" s="13">
        <v>3</v>
      </c>
      <c r="D85" s="13">
        <v>0</v>
      </c>
      <c r="E85" s="14"/>
    </row>
    <row r="86" spans="1:5" x14ac:dyDescent="0.25">
      <c r="A86" s="69"/>
      <c r="B86" s="47">
        <v>2</v>
      </c>
      <c r="C86" s="13">
        <v>6</v>
      </c>
      <c r="D86" s="13">
        <v>0</v>
      </c>
      <c r="E86" s="14"/>
    </row>
    <row r="87" spans="1:5" x14ac:dyDescent="0.25">
      <c r="A87" s="69"/>
      <c r="B87" s="47">
        <v>3</v>
      </c>
      <c r="C87" s="13">
        <v>1</v>
      </c>
      <c r="D87" s="13">
        <v>0</v>
      </c>
      <c r="E87" s="14"/>
    </row>
    <row r="88" spans="1:5" x14ac:dyDescent="0.25">
      <c r="A88" s="69"/>
      <c r="B88" s="47">
        <v>4</v>
      </c>
      <c r="C88" s="13">
        <v>1</v>
      </c>
      <c r="D88" s="13">
        <v>0</v>
      </c>
      <c r="E88" s="14"/>
    </row>
    <row r="89" spans="1:5" x14ac:dyDescent="0.25">
      <c r="A89" s="69"/>
      <c r="B89" s="47">
        <v>5</v>
      </c>
      <c r="C89" s="13">
        <v>10</v>
      </c>
      <c r="D89" s="13">
        <v>0</v>
      </c>
      <c r="E89" s="14"/>
    </row>
    <row r="90" spans="1:5" x14ac:dyDescent="0.25">
      <c r="A90" s="69"/>
      <c r="B90" s="47">
        <v>6</v>
      </c>
      <c r="C90" s="13">
        <v>0</v>
      </c>
      <c r="D90" s="13">
        <v>0</v>
      </c>
      <c r="E90" s="14"/>
    </row>
    <row r="91" spans="1:5" x14ac:dyDescent="0.25">
      <c r="A91" s="69"/>
      <c r="B91" s="47">
        <v>7</v>
      </c>
      <c r="C91" s="13">
        <v>2</v>
      </c>
      <c r="D91" s="13">
        <v>0</v>
      </c>
      <c r="E91" s="14"/>
    </row>
    <row r="92" spans="1:5" ht="15.75" thickBot="1" x14ac:dyDescent="0.3">
      <c r="A92" s="130"/>
      <c r="B92" s="74"/>
      <c r="C92" s="159">
        <v>3.2857142857142856</v>
      </c>
      <c r="D92" s="152">
        <v>0</v>
      </c>
      <c r="E92" s="75" t="s">
        <v>35</v>
      </c>
    </row>
    <row r="93" spans="1:5" x14ac:dyDescent="0.25">
      <c r="A93" s="134"/>
      <c r="B93" s="9" t="s">
        <v>36</v>
      </c>
      <c r="C93" s="10"/>
      <c r="D93" s="10"/>
      <c r="E93" s="11"/>
    </row>
    <row r="94" spans="1:5" x14ac:dyDescent="0.25">
      <c r="A94" s="69">
        <v>6</v>
      </c>
      <c r="B94" s="47">
        <v>1</v>
      </c>
      <c r="C94" s="13">
        <v>3</v>
      </c>
      <c r="D94" s="13">
        <v>12</v>
      </c>
      <c r="E94" s="14"/>
    </row>
    <row r="95" spans="1:5" x14ac:dyDescent="0.25">
      <c r="A95" s="69"/>
      <c r="B95" s="47">
        <v>2</v>
      </c>
      <c r="C95" s="13">
        <v>0</v>
      </c>
      <c r="D95" s="13">
        <v>5</v>
      </c>
      <c r="E95" s="14"/>
    </row>
    <row r="96" spans="1:5" x14ac:dyDescent="0.25">
      <c r="A96" s="69"/>
      <c r="B96" s="47">
        <v>3</v>
      </c>
      <c r="C96" s="13">
        <v>0</v>
      </c>
      <c r="D96" s="13">
        <v>1</v>
      </c>
      <c r="E96" s="14"/>
    </row>
    <row r="97" spans="1:5" x14ac:dyDescent="0.25">
      <c r="A97" s="69"/>
      <c r="B97" s="47">
        <v>4</v>
      </c>
      <c r="C97" s="13">
        <v>0</v>
      </c>
      <c r="D97" s="13">
        <v>1</v>
      </c>
      <c r="E97" s="14"/>
    </row>
    <row r="98" spans="1:5" x14ac:dyDescent="0.25">
      <c r="A98" s="69"/>
      <c r="B98" s="47">
        <v>5</v>
      </c>
      <c r="C98" s="13">
        <v>3</v>
      </c>
      <c r="D98" s="13">
        <v>4</v>
      </c>
      <c r="E98" s="14"/>
    </row>
    <row r="99" spans="1:5" x14ac:dyDescent="0.25">
      <c r="A99" s="165"/>
      <c r="B99" s="160"/>
      <c r="C99" s="155">
        <v>1.2</v>
      </c>
      <c r="D99" s="155">
        <v>4.5999999999999996</v>
      </c>
      <c r="E99" s="158" t="s">
        <v>35</v>
      </c>
    </row>
    <row r="100" spans="1:5" x14ac:dyDescent="0.25">
      <c r="A100" s="69"/>
      <c r="B100" s="16" t="s">
        <v>37</v>
      </c>
      <c r="C100" s="13"/>
      <c r="D100" s="13"/>
      <c r="E100" s="14"/>
    </row>
    <row r="101" spans="1:5" x14ac:dyDescent="0.25">
      <c r="A101" s="69">
        <v>6</v>
      </c>
      <c r="B101" s="47">
        <v>1</v>
      </c>
      <c r="C101" s="13">
        <v>5</v>
      </c>
      <c r="D101" s="13">
        <v>0</v>
      </c>
      <c r="E101" s="14"/>
    </row>
    <row r="102" spans="1:5" x14ac:dyDescent="0.25">
      <c r="A102" s="69"/>
      <c r="B102" s="47">
        <v>2</v>
      </c>
      <c r="C102" s="13">
        <v>0</v>
      </c>
      <c r="D102" s="13">
        <v>0</v>
      </c>
      <c r="E102" s="14"/>
    </row>
    <row r="103" spans="1:5" x14ac:dyDescent="0.25">
      <c r="A103" s="69"/>
      <c r="B103" s="47">
        <v>3</v>
      </c>
      <c r="C103" s="13">
        <v>3</v>
      </c>
      <c r="D103" s="13">
        <v>0</v>
      </c>
      <c r="E103" s="14"/>
    </row>
    <row r="104" spans="1:5" x14ac:dyDescent="0.25">
      <c r="A104" s="69"/>
      <c r="B104" s="47">
        <v>4</v>
      </c>
      <c r="C104" s="13">
        <v>1</v>
      </c>
      <c r="D104" s="13">
        <v>0</v>
      </c>
      <c r="E104" s="14"/>
    </row>
    <row r="105" spans="1:5" x14ac:dyDescent="0.25">
      <c r="A105" s="69"/>
      <c r="B105" s="47">
        <v>5</v>
      </c>
      <c r="C105" s="13">
        <v>9</v>
      </c>
      <c r="D105" s="13">
        <v>0</v>
      </c>
      <c r="E105" s="14"/>
    </row>
    <row r="106" spans="1:5" x14ac:dyDescent="0.25">
      <c r="A106" s="69"/>
      <c r="B106" s="47">
        <v>6</v>
      </c>
      <c r="C106" s="13">
        <v>4</v>
      </c>
      <c r="D106" s="13">
        <v>0</v>
      </c>
      <c r="E106" s="14"/>
    </row>
    <row r="107" spans="1:5" x14ac:dyDescent="0.25">
      <c r="A107" s="69"/>
      <c r="B107" s="47">
        <v>7</v>
      </c>
      <c r="C107" s="13">
        <v>1</v>
      </c>
      <c r="D107" s="13">
        <v>0</v>
      </c>
      <c r="E107" s="14"/>
    </row>
    <row r="108" spans="1:5" ht="15.75" thickBot="1" x14ac:dyDescent="0.3">
      <c r="A108" s="130"/>
      <c r="B108" s="74"/>
      <c r="C108" s="159">
        <v>3.2857142857142856</v>
      </c>
      <c r="D108" s="152">
        <v>0</v>
      </c>
      <c r="E108" s="75" t="s">
        <v>35</v>
      </c>
    </row>
    <row r="109" spans="1:5" x14ac:dyDescent="0.25">
      <c r="A109" s="134"/>
      <c r="B109" s="9" t="s">
        <v>36</v>
      </c>
      <c r="C109" s="10"/>
      <c r="D109" s="10"/>
      <c r="E109" s="11"/>
    </row>
    <row r="110" spans="1:5" x14ac:dyDescent="0.25">
      <c r="A110" s="69">
        <v>7</v>
      </c>
      <c r="B110" s="47">
        <v>1</v>
      </c>
      <c r="C110" s="13">
        <v>0</v>
      </c>
      <c r="D110" s="13">
        <v>4</v>
      </c>
      <c r="E110" s="14"/>
    </row>
    <row r="111" spans="1:5" x14ac:dyDescent="0.25">
      <c r="A111" s="69"/>
      <c r="B111" s="47">
        <v>2</v>
      </c>
      <c r="C111" s="13">
        <v>0</v>
      </c>
      <c r="D111" s="13">
        <v>8</v>
      </c>
      <c r="E111" s="14"/>
    </row>
    <row r="112" spans="1:5" x14ac:dyDescent="0.25">
      <c r="A112" s="69"/>
      <c r="B112" s="47">
        <v>3</v>
      </c>
      <c r="C112" s="13">
        <v>0</v>
      </c>
      <c r="D112" s="13">
        <v>2</v>
      </c>
      <c r="E112" s="14"/>
    </row>
    <row r="113" spans="1:5" x14ac:dyDescent="0.25">
      <c r="A113" s="69"/>
      <c r="B113" s="47">
        <v>4</v>
      </c>
      <c r="C113" s="13">
        <v>1</v>
      </c>
      <c r="D113" s="13">
        <v>1</v>
      </c>
      <c r="E113" s="14"/>
    </row>
    <row r="114" spans="1:5" x14ac:dyDescent="0.25">
      <c r="A114" s="69"/>
      <c r="B114" s="47">
        <v>5</v>
      </c>
      <c r="C114" s="13">
        <v>0</v>
      </c>
      <c r="D114" s="13">
        <v>2</v>
      </c>
      <c r="E114" s="14"/>
    </row>
    <row r="115" spans="1:5" x14ac:dyDescent="0.25">
      <c r="A115" s="69"/>
      <c r="B115" s="47">
        <v>6</v>
      </c>
      <c r="C115" s="13">
        <v>2</v>
      </c>
      <c r="D115" s="13">
        <v>2</v>
      </c>
      <c r="E115" s="14"/>
    </row>
    <row r="116" spans="1:5" x14ac:dyDescent="0.25">
      <c r="A116" s="165"/>
      <c r="B116" s="160"/>
      <c r="C116" s="155">
        <v>0.5</v>
      </c>
      <c r="D116" s="162">
        <v>3.1666666666666665</v>
      </c>
      <c r="E116" s="158" t="s">
        <v>35</v>
      </c>
    </row>
    <row r="117" spans="1:5" x14ac:dyDescent="0.25">
      <c r="A117" s="69"/>
      <c r="B117" s="16" t="s">
        <v>37</v>
      </c>
      <c r="C117" s="13"/>
      <c r="D117" s="13"/>
      <c r="E117" s="14"/>
    </row>
    <row r="118" spans="1:5" x14ac:dyDescent="0.25">
      <c r="A118" s="69">
        <v>7</v>
      </c>
      <c r="B118" s="47">
        <v>1</v>
      </c>
      <c r="C118" s="13">
        <v>2</v>
      </c>
      <c r="D118" s="13">
        <v>0</v>
      </c>
      <c r="E118" s="14"/>
    </row>
    <row r="119" spans="1:5" x14ac:dyDescent="0.25">
      <c r="A119" s="69"/>
      <c r="B119" s="47">
        <v>2</v>
      </c>
      <c r="C119" s="13">
        <v>0</v>
      </c>
      <c r="D119" s="13">
        <v>0</v>
      </c>
      <c r="E119" s="14"/>
    </row>
    <row r="120" spans="1:5" x14ac:dyDescent="0.25">
      <c r="A120" s="69"/>
      <c r="B120" s="47">
        <v>3</v>
      </c>
      <c r="C120" s="13">
        <v>1</v>
      </c>
      <c r="D120" s="13">
        <v>0</v>
      </c>
      <c r="E120" s="14"/>
    </row>
    <row r="121" spans="1:5" x14ac:dyDescent="0.25">
      <c r="A121" s="69"/>
      <c r="B121" s="47">
        <v>4</v>
      </c>
      <c r="C121" s="13">
        <v>0</v>
      </c>
      <c r="D121" s="13">
        <v>0</v>
      </c>
      <c r="E121" s="14"/>
    </row>
    <row r="122" spans="1:5" x14ac:dyDescent="0.25">
      <c r="A122" s="69"/>
      <c r="B122" s="47">
        <v>5</v>
      </c>
      <c r="C122" s="13">
        <v>4</v>
      </c>
      <c r="D122" s="13">
        <v>0</v>
      </c>
      <c r="E122" s="14"/>
    </row>
    <row r="123" spans="1:5" x14ac:dyDescent="0.25">
      <c r="A123" s="69"/>
      <c r="B123" s="47">
        <v>6</v>
      </c>
      <c r="C123" s="13">
        <v>1</v>
      </c>
      <c r="D123" s="13">
        <v>0</v>
      </c>
      <c r="E123" s="14"/>
    </row>
    <row r="124" spans="1:5" x14ac:dyDescent="0.25">
      <c r="A124" s="69"/>
      <c r="B124" s="47">
        <v>7</v>
      </c>
      <c r="C124" s="13">
        <v>3</v>
      </c>
      <c r="D124" s="13">
        <v>0</v>
      </c>
      <c r="E124" s="14"/>
    </row>
    <row r="125" spans="1:5" ht="15.75" thickBot="1" x14ac:dyDescent="0.3">
      <c r="A125" s="130"/>
      <c r="B125" s="74"/>
      <c r="C125" s="159">
        <v>1.5714285714285714</v>
      </c>
      <c r="D125" s="152">
        <v>0</v>
      </c>
      <c r="E125" s="75" t="s">
        <v>35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106" zoomScaleNormal="106" workbookViewId="0"/>
  </sheetViews>
  <sheetFormatPr defaultRowHeight="15" x14ac:dyDescent="0.25"/>
  <cols>
    <col min="1" max="1" width="20.140625" customWidth="1"/>
    <col min="2" max="3" width="12.28515625" customWidth="1"/>
    <col min="4" max="4" width="20" customWidth="1"/>
    <col min="5" max="5" width="13.42578125" customWidth="1"/>
    <col min="10" max="10" width="19.5703125" customWidth="1"/>
  </cols>
  <sheetData>
    <row r="1" spans="1:11" x14ac:dyDescent="0.25">
      <c r="A1" s="264"/>
    </row>
    <row r="2" spans="1:11" x14ac:dyDescent="0.25">
      <c r="A2" s="50" t="s">
        <v>61</v>
      </c>
      <c r="B2" s="50"/>
      <c r="C2" s="50"/>
      <c r="D2" s="50"/>
      <c r="E2" s="50"/>
      <c r="F2" s="50"/>
      <c r="G2" s="50"/>
      <c r="H2" s="50"/>
      <c r="I2" s="50"/>
    </row>
    <row r="4" spans="1:11" ht="15.75" thickBot="1" x14ac:dyDescent="0.3">
      <c r="A4" s="208" t="s">
        <v>56</v>
      </c>
      <c r="B4" s="208"/>
      <c r="C4" s="208"/>
      <c r="D4" s="208"/>
    </row>
    <row r="5" spans="1:11" ht="15.75" thickBot="1" x14ac:dyDescent="0.3">
      <c r="A5" s="148" t="s">
        <v>46</v>
      </c>
      <c r="B5" s="66" t="s">
        <v>20</v>
      </c>
      <c r="C5" s="66" t="s">
        <v>19</v>
      </c>
      <c r="D5" s="123" t="s">
        <v>48</v>
      </c>
    </row>
    <row r="6" spans="1:11" x14ac:dyDescent="0.25">
      <c r="A6" s="134">
        <v>1</v>
      </c>
      <c r="B6" s="192">
        <v>79.487179487179489</v>
      </c>
      <c r="C6" s="193">
        <v>75</v>
      </c>
      <c r="D6" s="202">
        <v>83.908045977011497</v>
      </c>
      <c r="F6" s="115"/>
      <c r="G6" s="115"/>
      <c r="H6" s="115"/>
      <c r="I6" s="115"/>
      <c r="J6" s="115"/>
      <c r="K6" s="115"/>
    </row>
    <row r="7" spans="1:11" x14ac:dyDescent="0.25">
      <c r="A7" s="69">
        <v>2</v>
      </c>
      <c r="B7" s="71">
        <v>59.090909090909086</v>
      </c>
      <c r="C7" s="78">
        <v>46.315789473684212</v>
      </c>
      <c r="D7" s="203">
        <v>68.518518518518519</v>
      </c>
      <c r="F7" s="115"/>
      <c r="G7" s="115"/>
      <c r="H7" s="115"/>
      <c r="I7" s="115"/>
      <c r="J7" s="115"/>
      <c r="K7" s="115"/>
    </row>
    <row r="8" spans="1:11" x14ac:dyDescent="0.25">
      <c r="A8" s="69">
        <v>3</v>
      </c>
      <c r="B8" s="71">
        <v>100</v>
      </c>
      <c r="C8" s="78">
        <v>87.804878048780495</v>
      </c>
      <c r="D8" s="203">
        <v>95.454545454545453</v>
      </c>
      <c r="F8" s="115"/>
      <c r="G8" s="115"/>
      <c r="H8" s="115"/>
      <c r="I8" s="115"/>
      <c r="J8" s="115"/>
      <c r="K8" s="115"/>
    </row>
    <row r="9" spans="1:11" x14ac:dyDescent="0.25">
      <c r="A9" s="69">
        <v>4</v>
      </c>
      <c r="B9" s="71">
        <v>100</v>
      </c>
      <c r="C9" s="78">
        <v>94.736842105263165</v>
      </c>
      <c r="D9" s="203">
        <v>90.909090909090907</v>
      </c>
      <c r="F9" s="115"/>
      <c r="G9" s="115"/>
      <c r="H9" s="115"/>
      <c r="I9" s="115"/>
      <c r="J9" s="115"/>
      <c r="K9" s="115"/>
    </row>
    <row r="10" spans="1:11" x14ac:dyDescent="0.25">
      <c r="A10" s="69">
        <v>5</v>
      </c>
      <c r="B10" s="71">
        <v>75</v>
      </c>
      <c r="C10" s="78">
        <v>100</v>
      </c>
      <c r="D10" s="203">
        <v>92.307692307692307</v>
      </c>
      <c r="F10" s="115"/>
      <c r="G10" s="115"/>
      <c r="H10" s="115"/>
      <c r="I10" s="115"/>
      <c r="J10" s="115"/>
      <c r="K10" s="115"/>
    </row>
    <row r="11" spans="1:11" x14ac:dyDescent="0.25">
      <c r="A11" s="69">
        <v>6</v>
      </c>
      <c r="B11" s="71">
        <v>67.857142857142861</v>
      </c>
      <c r="C11" s="78">
        <v>86.666666666666671</v>
      </c>
      <c r="D11" s="203" t="s">
        <v>53</v>
      </c>
      <c r="F11" s="115"/>
      <c r="G11" s="115"/>
      <c r="H11" s="115"/>
      <c r="I11" s="115"/>
      <c r="J11" s="115"/>
      <c r="K11" s="115"/>
    </row>
    <row r="12" spans="1:11" x14ac:dyDescent="0.25">
      <c r="A12" s="69">
        <v>7</v>
      </c>
      <c r="B12" s="71">
        <v>50</v>
      </c>
      <c r="C12" s="78">
        <v>58.333333333333329</v>
      </c>
      <c r="D12" s="203">
        <v>80</v>
      </c>
      <c r="F12" s="115"/>
      <c r="G12" s="115"/>
      <c r="H12" s="115"/>
      <c r="I12" s="115"/>
      <c r="J12" s="115"/>
      <c r="K12" s="115"/>
    </row>
    <row r="13" spans="1:11" ht="15.75" thickBot="1" x14ac:dyDescent="0.3">
      <c r="A13" s="189">
        <v>8</v>
      </c>
      <c r="B13" s="194">
        <v>64.285714285714278</v>
      </c>
      <c r="C13" s="195">
        <v>76.595744680851055</v>
      </c>
      <c r="D13" s="204">
        <v>80</v>
      </c>
      <c r="F13" s="115"/>
      <c r="G13" s="115"/>
      <c r="H13" s="115"/>
      <c r="I13" s="115"/>
      <c r="J13" s="115"/>
      <c r="K13" s="115"/>
    </row>
    <row r="14" spans="1:11" x14ac:dyDescent="0.25">
      <c r="A14" s="190" t="s">
        <v>2</v>
      </c>
      <c r="B14" s="196">
        <f>AVERAGE(B6:B13)</f>
        <v>74.465118215118224</v>
      </c>
      <c r="C14" s="197">
        <f>AVERAGE(C6:C13)</f>
        <v>78.181656788572383</v>
      </c>
      <c r="D14" s="205">
        <f>AVERAGE(D6:D13)</f>
        <v>84.442556166694104</v>
      </c>
      <c r="I14" s="115"/>
      <c r="J14" s="115"/>
      <c r="K14" s="115"/>
    </row>
    <row r="15" spans="1:11" x14ac:dyDescent="0.25">
      <c r="A15" s="166" t="s">
        <v>3</v>
      </c>
      <c r="B15" s="72">
        <f>STDEV(B6:B13)</f>
        <v>18.172827013523296</v>
      </c>
      <c r="C15" s="73">
        <f t="shared" ref="C15" si="0">STDEV(C6:C13)</f>
        <v>18.270755486230769</v>
      </c>
      <c r="D15" s="206">
        <f t="shared" ref="D15" si="1">STDEV(D6:D13)</f>
        <v>9.2940270507340639</v>
      </c>
    </row>
    <row r="16" spans="1:11" ht="15.75" thickBot="1" x14ac:dyDescent="0.3">
      <c r="A16" s="167" t="s">
        <v>4</v>
      </c>
      <c r="B16" s="198">
        <f>B15/SQRT(8)</f>
        <v>6.4250646072961981</v>
      </c>
      <c r="C16" s="199">
        <f>C15/SQRT(8)</f>
        <v>6.459687550857546</v>
      </c>
      <c r="D16" s="207">
        <f>D15/SQRT(7)</f>
        <v>3.5128120363642026</v>
      </c>
    </row>
    <row r="17" spans="1:12" x14ac:dyDescent="0.25">
      <c r="L17" s="201"/>
    </row>
    <row r="18" spans="1:12" x14ac:dyDescent="0.25">
      <c r="A18" s="200" t="s">
        <v>54</v>
      </c>
      <c r="B18" s="201"/>
      <c r="C18" s="201"/>
      <c r="D18" s="201"/>
      <c r="E18" s="201"/>
      <c r="L18" s="201"/>
    </row>
    <row r="19" spans="1:12" x14ac:dyDescent="0.25">
      <c r="A19" s="200" t="s">
        <v>55</v>
      </c>
      <c r="B19" s="201"/>
      <c r="C19" s="201"/>
      <c r="D19" s="201"/>
      <c r="E19" s="201"/>
      <c r="G19" s="201"/>
      <c r="H19" s="201"/>
      <c r="I19" s="201"/>
      <c r="J19" s="201"/>
      <c r="K19" s="201"/>
      <c r="L19" s="201"/>
    </row>
    <row r="22" spans="1:12" x14ac:dyDescent="0.25">
      <c r="A22" s="50" t="s">
        <v>60</v>
      </c>
    </row>
    <row r="24" spans="1:12" x14ac:dyDescent="0.25">
      <c r="A24" s="28" t="s">
        <v>99</v>
      </c>
      <c r="B24" s="28"/>
      <c r="C24" s="28"/>
      <c r="D24" s="28"/>
      <c r="E24" s="28"/>
      <c r="F24" s="28"/>
      <c r="G24" s="28"/>
      <c r="H24" s="28"/>
    </row>
    <row r="25" spans="1:12" x14ac:dyDescent="0.25">
      <c r="A25" s="209" t="s">
        <v>100</v>
      </c>
      <c r="B25" s="209"/>
      <c r="C25" s="209"/>
      <c r="D25" s="209"/>
      <c r="E25" s="209"/>
      <c r="F25" s="28"/>
      <c r="G25" s="28"/>
      <c r="H25" s="28"/>
    </row>
    <row r="26" spans="1:12" ht="15.75" thickBot="1" x14ac:dyDescent="0.3"/>
    <row r="27" spans="1:12" ht="15.75" thickBot="1" x14ac:dyDescent="0.3">
      <c r="A27" s="226"/>
      <c r="B27" s="126" t="s">
        <v>57</v>
      </c>
      <c r="C27" s="126" t="s">
        <v>58</v>
      </c>
      <c r="D27" s="126" t="s">
        <v>59</v>
      </c>
      <c r="E27" s="245" t="s">
        <v>75</v>
      </c>
    </row>
    <row r="28" spans="1:12" x14ac:dyDescent="0.25">
      <c r="A28" s="246" t="s">
        <v>19</v>
      </c>
      <c r="B28" s="47">
        <v>7</v>
      </c>
      <c r="C28" s="47">
        <f>D28-B28</f>
        <v>258</v>
      </c>
      <c r="D28" s="47">
        <v>265</v>
      </c>
      <c r="E28" s="210">
        <f>(B28/D28)*100</f>
        <v>2.6415094339622645</v>
      </c>
      <c r="F28" s="51" t="s">
        <v>62</v>
      </c>
    </row>
    <row r="29" spans="1:12" x14ac:dyDescent="0.25">
      <c r="A29" s="246" t="s">
        <v>20</v>
      </c>
      <c r="B29" s="47">
        <v>3</v>
      </c>
      <c r="C29" s="47">
        <f>D29-B29</f>
        <v>151</v>
      </c>
      <c r="D29" s="47">
        <v>154</v>
      </c>
      <c r="E29" s="210">
        <f>(B29/D29)*100</f>
        <v>1.948051948051948</v>
      </c>
    </row>
    <row r="30" spans="1:12" ht="15.75" thickBot="1" x14ac:dyDescent="0.3">
      <c r="A30" s="247" t="s">
        <v>21</v>
      </c>
      <c r="B30" s="83">
        <v>17</v>
      </c>
      <c r="C30" s="83">
        <f>D30-B30</f>
        <v>304</v>
      </c>
      <c r="D30" s="83">
        <v>321</v>
      </c>
      <c r="E30" s="211">
        <f>(B30/D30)*100</f>
        <v>5.29595015576324</v>
      </c>
      <c r="L30" s="32"/>
    </row>
    <row r="31" spans="1:12" x14ac:dyDescent="0.25">
      <c r="L31" s="32"/>
    </row>
    <row r="32" spans="1:12" ht="15.75" thickBot="1" x14ac:dyDescent="0.3">
      <c r="L32" s="32"/>
    </row>
    <row r="33" spans="1:12" ht="15.75" thickBot="1" x14ac:dyDescent="0.3">
      <c r="A33" s="244"/>
      <c r="B33" s="126" t="s">
        <v>63</v>
      </c>
      <c r="C33" s="126" t="s">
        <v>64</v>
      </c>
      <c r="D33" s="126" t="s">
        <v>59</v>
      </c>
      <c r="E33" s="245" t="s">
        <v>75</v>
      </c>
    </row>
    <row r="34" spans="1:12" x14ac:dyDescent="0.25">
      <c r="A34" s="248" t="s">
        <v>19</v>
      </c>
      <c r="B34" s="47">
        <v>14</v>
      </c>
      <c r="C34" s="47">
        <f>D34-B34</f>
        <v>251</v>
      </c>
      <c r="D34" s="47">
        <v>265</v>
      </c>
      <c r="E34" s="210">
        <f>(B34/D34)*100</f>
        <v>5.2830188679245289</v>
      </c>
      <c r="F34" s="51" t="s">
        <v>65</v>
      </c>
    </row>
    <row r="35" spans="1:12" x14ac:dyDescent="0.25">
      <c r="A35" s="248" t="s">
        <v>20</v>
      </c>
      <c r="B35" s="47">
        <v>11</v>
      </c>
      <c r="C35" s="47">
        <f>D35-B35</f>
        <v>143</v>
      </c>
      <c r="D35" s="47">
        <v>154</v>
      </c>
      <c r="E35" s="210">
        <f>(B35/D35)*100</f>
        <v>7.1428571428571423</v>
      </c>
    </row>
    <row r="36" spans="1:12" ht="15.75" thickBot="1" x14ac:dyDescent="0.3">
      <c r="A36" s="249" t="s">
        <v>21</v>
      </c>
      <c r="B36" s="83">
        <v>9</v>
      </c>
      <c r="C36" s="83">
        <f>D36-B36</f>
        <v>312</v>
      </c>
      <c r="D36" s="83">
        <v>321</v>
      </c>
      <c r="E36" s="211">
        <f>(B36/D36)*100</f>
        <v>2.8037383177570092</v>
      </c>
      <c r="L36" s="32"/>
    </row>
    <row r="37" spans="1:12" ht="15.75" thickBot="1" x14ac:dyDescent="0.3">
      <c r="L37" s="32"/>
    </row>
    <row r="38" spans="1:12" ht="15.75" thickBot="1" x14ac:dyDescent="0.3">
      <c r="A38" s="226"/>
      <c r="B38" s="126" t="s">
        <v>66</v>
      </c>
      <c r="C38" s="126" t="s">
        <v>67</v>
      </c>
      <c r="D38" s="126" t="s">
        <v>59</v>
      </c>
      <c r="E38" s="245" t="s">
        <v>75</v>
      </c>
    </row>
    <row r="39" spans="1:12" x14ac:dyDescent="0.25">
      <c r="A39" s="246" t="s">
        <v>19</v>
      </c>
      <c r="B39" s="47">
        <v>6</v>
      </c>
      <c r="C39" s="47">
        <f>D39-B39</f>
        <v>259</v>
      </c>
      <c r="D39" s="47">
        <v>265</v>
      </c>
      <c r="E39" s="210">
        <f>(B39/D39)*100</f>
        <v>2.2641509433962264</v>
      </c>
      <c r="F39" s="113" t="s">
        <v>68</v>
      </c>
    </row>
    <row r="40" spans="1:12" x14ac:dyDescent="0.25">
      <c r="A40" s="246" t="s">
        <v>20</v>
      </c>
      <c r="B40" s="47">
        <v>1</v>
      </c>
      <c r="C40" s="47">
        <f>D40-B40</f>
        <v>153</v>
      </c>
      <c r="D40" s="47">
        <v>154</v>
      </c>
      <c r="E40" s="210">
        <f>(B40/D40)*100</f>
        <v>0.64935064935064934</v>
      </c>
    </row>
    <row r="41" spans="1:12" ht="15.75" thickBot="1" x14ac:dyDescent="0.3">
      <c r="A41" s="247" t="s">
        <v>21</v>
      </c>
      <c r="B41" s="83">
        <v>3</v>
      </c>
      <c r="C41" s="83">
        <f>D41-B41</f>
        <v>318</v>
      </c>
      <c r="D41" s="83">
        <v>321</v>
      </c>
      <c r="E41" s="211">
        <f>(B41/D41)*100</f>
        <v>0.93457943925233633</v>
      </c>
      <c r="L41" s="32"/>
    </row>
    <row r="42" spans="1:12" x14ac:dyDescent="0.25">
      <c r="L42" s="32"/>
    </row>
    <row r="43" spans="1:12" ht="15.75" thickBot="1" x14ac:dyDescent="0.3">
      <c r="L43" s="32"/>
    </row>
    <row r="44" spans="1:12" ht="15.75" thickBot="1" x14ac:dyDescent="0.3">
      <c r="A44" s="226"/>
      <c r="B44" s="126" t="s">
        <v>69</v>
      </c>
      <c r="C44" s="126" t="s">
        <v>70</v>
      </c>
      <c r="D44" s="126" t="s">
        <v>59</v>
      </c>
      <c r="E44" s="245" t="s">
        <v>75</v>
      </c>
    </row>
    <row r="45" spans="1:12" x14ac:dyDescent="0.25">
      <c r="A45" s="246" t="s">
        <v>19</v>
      </c>
      <c r="B45" s="47">
        <v>31</v>
      </c>
      <c r="C45" s="47">
        <f>D45-B45</f>
        <v>234</v>
      </c>
      <c r="D45" s="47">
        <v>265</v>
      </c>
      <c r="E45" s="210">
        <f>(B45/D45)*100</f>
        <v>11.69811320754717</v>
      </c>
      <c r="F45" s="51" t="s">
        <v>71</v>
      </c>
    </row>
    <row r="46" spans="1:12" x14ac:dyDescent="0.25">
      <c r="A46" s="246" t="s">
        <v>20</v>
      </c>
      <c r="B46" s="47">
        <v>11</v>
      </c>
      <c r="C46" s="47">
        <f>D46-B46</f>
        <v>143</v>
      </c>
      <c r="D46" s="47">
        <v>154</v>
      </c>
      <c r="E46" s="210">
        <f>(B46/D46)*100</f>
        <v>7.1428571428571423</v>
      </c>
    </row>
    <row r="47" spans="1:12" ht="15.75" thickBot="1" x14ac:dyDescent="0.3">
      <c r="A47" s="247" t="s">
        <v>21</v>
      </c>
      <c r="B47" s="83">
        <v>19</v>
      </c>
      <c r="C47" s="83">
        <f>D47-B47</f>
        <v>302</v>
      </c>
      <c r="D47" s="83">
        <v>321</v>
      </c>
      <c r="E47" s="211">
        <f>(B47/D47)*100</f>
        <v>5.9190031152647977</v>
      </c>
      <c r="L47" s="32"/>
    </row>
    <row r="48" spans="1:12" ht="15.75" thickBot="1" x14ac:dyDescent="0.3">
      <c r="L48" s="32"/>
    </row>
    <row r="49" spans="1:6" ht="15.75" thickBot="1" x14ac:dyDescent="0.3">
      <c r="A49" s="226"/>
      <c r="B49" s="126" t="s">
        <v>72</v>
      </c>
      <c r="C49" s="126" t="s">
        <v>73</v>
      </c>
      <c r="D49" s="126" t="s">
        <v>59</v>
      </c>
      <c r="E49" s="245" t="s">
        <v>75</v>
      </c>
    </row>
    <row r="50" spans="1:6" x14ac:dyDescent="0.25">
      <c r="A50" s="246" t="s">
        <v>19</v>
      </c>
      <c r="B50" s="47">
        <v>22</v>
      </c>
      <c r="C50" s="47">
        <f>D50-B50</f>
        <v>243</v>
      </c>
      <c r="D50" s="47">
        <v>265</v>
      </c>
      <c r="E50" s="210">
        <f>(B50/D50)*100</f>
        <v>8.3018867924528301</v>
      </c>
      <c r="F50" s="51" t="s">
        <v>74</v>
      </c>
    </row>
    <row r="51" spans="1:6" x14ac:dyDescent="0.25">
      <c r="A51" s="246" t="s">
        <v>20</v>
      </c>
      <c r="B51" s="47">
        <v>20</v>
      </c>
      <c r="C51" s="47">
        <f>D51-B51</f>
        <v>134</v>
      </c>
      <c r="D51" s="47">
        <v>154</v>
      </c>
      <c r="E51" s="210">
        <f>(B51/D51)*100</f>
        <v>12.987012987012985</v>
      </c>
    </row>
    <row r="52" spans="1:6" ht="15.75" thickBot="1" x14ac:dyDescent="0.3">
      <c r="A52" s="247" t="s">
        <v>21</v>
      </c>
      <c r="B52" s="83">
        <v>14</v>
      </c>
      <c r="C52" s="83">
        <f>D52-B52</f>
        <v>307</v>
      </c>
      <c r="D52" s="83">
        <v>321</v>
      </c>
      <c r="E52" s="211">
        <f>(B52/D52)*100</f>
        <v>4.361370716510903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
  <sheetViews>
    <sheetView zoomScale="90" zoomScaleNormal="90" workbookViewId="0"/>
  </sheetViews>
  <sheetFormatPr defaultRowHeight="15" x14ac:dyDescent="0.25"/>
  <cols>
    <col min="1" max="1" width="16.140625" customWidth="1"/>
    <col min="3" max="3" width="13.140625" customWidth="1"/>
    <col min="4" max="4" width="11.42578125" customWidth="1"/>
    <col min="5" max="5" width="20.28515625" customWidth="1"/>
    <col min="9" max="11" width="9.28515625" bestFit="1" customWidth="1"/>
    <col min="15" max="15" width="14.85546875" customWidth="1"/>
    <col min="16" max="16" width="17.42578125" customWidth="1"/>
    <col min="17" max="17" width="16.85546875" customWidth="1"/>
    <col min="18" max="18" width="14.85546875" customWidth="1"/>
    <col min="19" max="19" width="13.5703125" customWidth="1"/>
  </cols>
  <sheetData>
    <row r="1" spans="1:24" x14ac:dyDescent="0.25">
      <c r="A1" s="265"/>
    </row>
    <row r="2" spans="1:24" x14ac:dyDescent="0.25">
      <c r="A2" s="114" t="s">
        <v>41</v>
      </c>
      <c r="B2" s="50"/>
      <c r="C2" s="50"/>
      <c r="D2" s="50"/>
      <c r="E2" s="50"/>
      <c r="F2" s="50"/>
      <c r="G2" s="50"/>
      <c r="H2" s="50"/>
      <c r="I2" s="50"/>
      <c r="J2" s="52"/>
      <c r="K2" s="52"/>
    </row>
    <row r="3" spans="1:24" x14ac:dyDescent="0.25">
      <c r="A3" s="28" t="s">
        <v>97</v>
      </c>
      <c r="B3" s="28"/>
      <c r="C3" s="28"/>
      <c r="D3" s="28"/>
      <c r="E3" s="28"/>
      <c r="F3" s="28"/>
      <c r="G3" s="28"/>
      <c r="H3" s="28"/>
      <c r="I3" s="28"/>
      <c r="J3" s="28"/>
      <c r="K3" s="28"/>
      <c r="L3" s="28"/>
      <c r="M3" s="28"/>
      <c r="N3" s="28"/>
      <c r="O3" s="28"/>
    </row>
    <row r="4" spans="1:24" ht="15.75" thickBot="1" x14ac:dyDescent="0.3">
      <c r="D4" s="117"/>
      <c r="E4" s="117"/>
      <c r="F4" s="117"/>
      <c r="G4" s="117"/>
      <c r="H4" s="117"/>
      <c r="I4" s="117"/>
      <c r="J4" s="117"/>
      <c r="P4" s="115"/>
      <c r="Q4" s="115"/>
    </row>
    <row r="5" spans="1:24" ht="15.75" thickBot="1" x14ac:dyDescent="0.3">
      <c r="C5" s="218" t="s">
        <v>5</v>
      </c>
      <c r="D5" s="117"/>
      <c r="E5" s="117"/>
      <c r="F5" s="117"/>
      <c r="G5" s="183"/>
      <c r="H5" s="184"/>
      <c r="I5" s="183"/>
      <c r="J5" s="117"/>
      <c r="O5" s="238"/>
      <c r="P5" s="121" t="s">
        <v>39</v>
      </c>
      <c r="Q5" s="239"/>
      <c r="R5" s="239"/>
      <c r="S5" s="240"/>
    </row>
    <row r="6" spans="1:24" ht="15.75" thickBot="1" x14ac:dyDescent="0.3">
      <c r="A6" s="172" t="s">
        <v>10</v>
      </c>
      <c r="B6" s="173" t="s">
        <v>12</v>
      </c>
      <c r="C6" s="173" t="s">
        <v>13</v>
      </c>
      <c r="D6" s="173" t="s">
        <v>14</v>
      </c>
      <c r="E6" s="173" t="s">
        <v>15</v>
      </c>
      <c r="F6" s="173" t="s">
        <v>16</v>
      </c>
      <c r="G6" s="173" t="s">
        <v>17</v>
      </c>
      <c r="H6" s="173" t="s">
        <v>18</v>
      </c>
      <c r="I6" s="172" t="s">
        <v>2</v>
      </c>
      <c r="J6" s="173" t="s">
        <v>11</v>
      </c>
      <c r="K6" s="174" t="s">
        <v>4</v>
      </c>
      <c r="O6" s="176"/>
      <c r="P6" s="177"/>
      <c r="Q6" s="177"/>
      <c r="R6" s="177"/>
      <c r="S6" s="178"/>
      <c r="T6" s="115"/>
      <c r="U6" s="115"/>
      <c r="V6" s="115"/>
      <c r="W6" s="115"/>
      <c r="X6" s="115"/>
    </row>
    <row r="7" spans="1:24" ht="15.75" thickBot="1" x14ac:dyDescent="0.3">
      <c r="A7" s="77">
        <v>1</v>
      </c>
      <c r="B7" s="99">
        <v>0.308</v>
      </c>
      <c r="C7" s="81">
        <v>0.14285714285714285</v>
      </c>
      <c r="D7" s="13">
        <v>0.3</v>
      </c>
      <c r="E7" s="13"/>
      <c r="F7" s="47">
        <v>3.3000000000000002E-2</v>
      </c>
      <c r="G7" s="24">
        <v>0.22857142857142856</v>
      </c>
      <c r="H7" s="13"/>
      <c r="I7" s="142">
        <f t="shared" ref="I7:J12" si="0">AVERAGE(B7:H7)</f>
        <v>0.2024857142857143</v>
      </c>
      <c r="J7" s="24">
        <f>STDEV(B7:I7)</f>
        <v>0.10354104381887426</v>
      </c>
      <c r="K7" s="26">
        <f>J7/SQRT(5)</f>
        <v>4.6304962488057454E-2</v>
      </c>
      <c r="N7" t="s">
        <v>31</v>
      </c>
      <c r="O7" s="137" t="s">
        <v>9</v>
      </c>
      <c r="P7" s="151" t="s">
        <v>5</v>
      </c>
      <c r="Q7" s="151" t="s">
        <v>6</v>
      </c>
      <c r="R7" s="151" t="s">
        <v>7</v>
      </c>
      <c r="S7" s="133" t="s">
        <v>8</v>
      </c>
      <c r="T7" s="115"/>
      <c r="U7" s="115"/>
      <c r="V7" s="115"/>
      <c r="W7" s="115"/>
      <c r="X7" s="115"/>
    </row>
    <row r="8" spans="1:24" x14ac:dyDescent="0.25">
      <c r="A8" s="100">
        <v>2</v>
      </c>
      <c r="B8" s="99">
        <v>0.154</v>
      </c>
      <c r="C8" s="81">
        <v>0.5714285714285714</v>
      </c>
      <c r="D8" s="13">
        <v>0.2</v>
      </c>
      <c r="E8" s="13"/>
      <c r="F8" s="47">
        <v>0</v>
      </c>
      <c r="G8" s="24">
        <v>0.2</v>
      </c>
      <c r="H8" s="13"/>
      <c r="I8" s="142">
        <f t="shared" si="0"/>
        <v>0.22508571428571428</v>
      </c>
      <c r="J8" s="24">
        <f>STDEV(B8:I8)</f>
        <v>0.18811098764683948</v>
      </c>
      <c r="K8" s="26">
        <f>J8/SQRT(5)</f>
        <v>8.4125791138591255E-2</v>
      </c>
      <c r="O8" s="12">
        <v>1</v>
      </c>
      <c r="P8" s="20">
        <v>0.2024857142857143</v>
      </c>
      <c r="Q8" s="20"/>
      <c r="R8" s="20">
        <v>0.22599226699226702</v>
      </c>
      <c r="S8" s="21"/>
      <c r="T8" s="115"/>
      <c r="U8" s="115"/>
      <c r="V8" s="115"/>
      <c r="W8" s="115"/>
      <c r="X8" s="115"/>
    </row>
    <row r="9" spans="1:24" x14ac:dyDescent="0.25">
      <c r="A9" s="77">
        <v>3</v>
      </c>
      <c r="B9" s="101">
        <v>7.6999999999999999E-2</v>
      </c>
      <c r="C9" s="81">
        <v>0.14285714285714285</v>
      </c>
      <c r="D9" s="13">
        <v>0.5</v>
      </c>
      <c r="E9" s="13"/>
      <c r="F9" s="47">
        <v>3.3000000000000002E-2</v>
      </c>
      <c r="G9" s="24">
        <v>0.22857142857142856</v>
      </c>
      <c r="H9" s="13"/>
      <c r="I9" s="142">
        <f t="shared" si="0"/>
        <v>0.19628571428571429</v>
      </c>
      <c r="J9" s="24">
        <f>STDEV(B9:I9)</f>
        <v>0.16554797072826016</v>
      </c>
      <c r="K9" s="26">
        <f>J9/SQRT(5)</f>
        <v>7.403530321710701E-2</v>
      </c>
      <c r="O9" s="12">
        <v>2</v>
      </c>
      <c r="P9" s="20">
        <v>0.22508571428571428</v>
      </c>
      <c r="Q9" s="20"/>
      <c r="R9" s="20">
        <v>0.40011518111518107</v>
      </c>
      <c r="S9" s="21"/>
      <c r="T9" s="115"/>
      <c r="U9" s="115"/>
      <c r="V9" s="115"/>
      <c r="W9" s="115"/>
      <c r="X9" s="115"/>
    </row>
    <row r="10" spans="1:24" x14ac:dyDescent="0.25">
      <c r="A10" s="77">
        <v>4</v>
      </c>
      <c r="B10" s="99">
        <v>0.23100000000000001</v>
      </c>
      <c r="C10" s="81">
        <v>0.14285714285714285</v>
      </c>
      <c r="D10" s="13"/>
      <c r="E10" s="13"/>
      <c r="F10" s="47">
        <v>3.3000000000000002E-2</v>
      </c>
      <c r="G10" s="24">
        <v>0.22857142857142856</v>
      </c>
      <c r="H10" s="47"/>
      <c r="I10" s="142">
        <f t="shared" si="0"/>
        <v>0.15885714285714286</v>
      </c>
      <c r="J10" s="24">
        <f>STDEV(B10:I10)</f>
        <v>8.0871338985995286E-2</v>
      </c>
      <c r="K10" s="26">
        <f>J10/SQRT(4)</f>
        <v>4.0435669492997643E-2</v>
      </c>
      <c r="O10" s="12">
        <v>3</v>
      </c>
      <c r="P10" s="20">
        <v>0.19628571428571429</v>
      </c>
      <c r="Q10" s="20"/>
      <c r="R10" s="20">
        <v>0.26046818613485279</v>
      </c>
      <c r="S10" s="21"/>
      <c r="T10" s="115"/>
      <c r="U10" s="115"/>
      <c r="V10" s="115"/>
      <c r="W10" s="115"/>
      <c r="X10" s="115"/>
    </row>
    <row r="11" spans="1:24" x14ac:dyDescent="0.25">
      <c r="A11" s="77">
        <v>5</v>
      </c>
      <c r="B11" s="99">
        <v>0.154</v>
      </c>
      <c r="C11" s="13"/>
      <c r="D11" s="13"/>
      <c r="E11" s="13"/>
      <c r="F11" s="47"/>
      <c r="G11" s="24">
        <v>0.11428571428571428</v>
      </c>
      <c r="H11" s="47"/>
      <c r="I11" s="142">
        <f t="shared" si="0"/>
        <v>0.13414285714285715</v>
      </c>
      <c r="J11" s="24">
        <f t="shared" si="0"/>
        <v>0.12421428571428572</v>
      </c>
      <c r="K11" s="26">
        <f>J11/SQRT(2)</f>
        <v>8.7832763748814727E-2</v>
      </c>
      <c r="O11" s="12">
        <v>4</v>
      </c>
      <c r="P11" s="20">
        <v>0.15885714285714286</v>
      </c>
      <c r="Q11" s="20"/>
      <c r="R11" s="20">
        <v>0.24708831908831907</v>
      </c>
      <c r="S11" s="21"/>
      <c r="T11" s="115"/>
      <c r="U11" s="115"/>
      <c r="V11" s="115"/>
      <c r="W11" s="115"/>
      <c r="X11" s="115"/>
    </row>
    <row r="12" spans="1:24" x14ac:dyDescent="0.25">
      <c r="A12" s="77">
        <v>6</v>
      </c>
      <c r="B12" s="99">
        <v>7.6999999999999999E-2</v>
      </c>
      <c r="C12" s="13"/>
      <c r="D12" s="13"/>
      <c r="E12" s="13"/>
      <c r="F12" s="47"/>
      <c r="G12" s="47"/>
      <c r="H12" s="47"/>
      <c r="I12" s="175">
        <f t="shared" si="0"/>
        <v>7.6999999999999999E-2</v>
      </c>
      <c r="J12" s="102"/>
      <c r="K12" s="103"/>
      <c r="O12" s="12">
        <v>5</v>
      </c>
      <c r="P12" s="20">
        <v>0.13414285714285715</v>
      </c>
      <c r="Q12" s="20"/>
      <c r="R12" s="20">
        <v>6.7249287749287748E-2</v>
      </c>
      <c r="S12" s="21">
        <v>0.17348484848484849</v>
      </c>
    </row>
    <row r="13" spans="1:24" x14ac:dyDescent="0.25">
      <c r="A13" s="77">
        <v>7</v>
      </c>
      <c r="B13" s="47"/>
      <c r="C13" s="13"/>
      <c r="D13" s="13"/>
      <c r="E13" s="13"/>
      <c r="F13" s="47"/>
      <c r="G13" s="47"/>
      <c r="H13" s="47"/>
      <c r="I13" s="69"/>
      <c r="J13" s="47"/>
      <c r="K13" s="93"/>
      <c r="O13" s="12">
        <v>6</v>
      </c>
      <c r="P13" s="20">
        <v>7.6999999999999999E-2</v>
      </c>
      <c r="Q13" s="20"/>
      <c r="R13" s="20">
        <v>0.05</v>
      </c>
      <c r="S13" s="21">
        <v>0.28020779220779224</v>
      </c>
    </row>
    <row r="14" spans="1:24" x14ac:dyDescent="0.25">
      <c r="A14" s="77">
        <v>8</v>
      </c>
      <c r="B14" s="47"/>
      <c r="C14" s="13"/>
      <c r="D14" s="13"/>
      <c r="E14" s="13"/>
      <c r="F14" s="47"/>
      <c r="G14" s="47"/>
      <c r="H14" s="47"/>
      <c r="I14" s="69"/>
      <c r="J14" s="47"/>
      <c r="K14" s="93"/>
      <c r="O14" s="12">
        <v>7</v>
      </c>
      <c r="P14" s="20"/>
      <c r="Q14" s="20">
        <v>6.143856143856144E-2</v>
      </c>
      <c r="R14" s="20"/>
      <c r="S14" s="21">
        <v>0.19222077922077921</v>
      </c>
    </row>
    <row r="15" spans="1:24" x14ac:dyDescent="0.25">
      <c r="A15" s="77">
        <v>9</v>
      </c>
      <c r="B15" s="47"/>
      <c r="C15" s="13"/>
      <c r="D15" s="13"/>
      <c r="E15" s="13"/>
      <c r="F15" s="47"/>
      <c r="G15" s="47"/>
      <c r="H15" s="47"/>
      <c r="I15" s="69"/>
      <c r="J15" s="47"/>
      <c r="K15" s="93"/>
      <c r="O15" s="12">
        <v>8</v>
      </c>
      <c r="P15" s="20"/>
      <c r="Q15" s="20">
        <v>8.6337821306119403E-2</v>
      </c>
      <c r="R15" s="20"/>
      <c r="S15" s="21">
        <v>0.22335064935064933</v>
      </c>
    </row>
    <row r="16" spans="1:24" x14ac:dyDescent="0.25">
      <c r="A16" s="77">
        <v>10</v>
      </c>
      <c r="B16" s="47"/>
      <c r="C16" s="13"/>
      <c r="D16" s="13"/>
      <c r="E16" s="13"/>
      <c r="F16" s="47"/>
      <c r="G16" s="47"/>
      <c r="H16" s="13"/>
      <c r="I16" s="69"/>
      <c r="J16" s="47"/>
      <c r="K16" s="93"/>
      <c r="O16" s="12">
        <v>9</v>
      </c>
      <c r="P16" s="20"/>
      <c r="Q16" s="20">
        <v>7.5774136329490233E-2</v>
      </c>
      <c r="R16" s="20"/>
      <c r="S16" s="21">
        <v>0.18994545454545456</v>
      </c>
    </row>
    <row r="17" spans="1:19" x14ac:dyDescent="0.25">
      <c r="A17" s="77">
        <v>11</v>
      </c>
      <c r="B17" s="47"/>
      <c r="C17" s="13"/>
      <c r="D17" s="13"/>
      <c r="E17" s="13"/>
      <c r="F17" s="47"/>
      <c r="G17" s="47"/>
      <c r="H17" s="47"/>
      <c r="I17" s="69"/>
      <c r="J17" s="47"/>
      <c r="K17" s="93"/>
      <c r="O17" s="12">
        <v>10</v>
      </c>
      <c r="P17" s="20"/>
      <c r="Q17" s="20">
        <v>0.11885550540799897</v>
      </c>
      <c r="R17" s="20"/>
      <c r="S17" s="21">
        <v>0.05</v>
      </c>
    </row>
    <row r="18" spans="1:19" x14ac:dyDescent="0.25">
      <c r="A18" s="77">
        <v>12</v>
      </c>
      <c r="B18" s="47"/>
      <c r="C18" s="13"/>
      <c r="D18" s="13"/>
      <c r="E18" s="13"/>
      <c r="F18" s="47"/>
      <c r="G18" s="47"/>
      <c r="H18" s="47"/>
      <c r="I18" s="69"/>
      <c r="J18" s="47"/>
      <c r="K18" s="93"/>
      <c r="O18" s="12">
        <v>11</v>
      </c>
      <c r="P18" s="20"/>
      <c r="Q18" s="20">
        <v>0.16204336770168479</v>
      </c>
      <c r="R18" s="20"/>
      <c r="S18" s="21"/>
    </row>
    <row r="19" spans="1:19" x14ac:dyDescent="0.25">
      <c r="A19" s="77">
        <v>13</v>
      </c>
      <c r="B19" s="47"/>
      <c r="C19" s="13"/>
      <c r="D19" s="13"/>
      <c r="E19" s="13"/>
      <c r="F19" s="47"/>
      <c r="G19" s="47"/>
      <c r="H19" s="47"/>
      <c r="I19" s="69"/>
      <c r="J19" s="47"/>
      <c r="K19" s="93"/>
      <c r="O19" s="12">
        <v>12</v>
      </c>
      <c r="P19" s="20"/>
      <c r="Q19" s="20">
        <v>0.17863936032464975</v>
      </c>
      <c r="R19" s="20"/>
      <c r="S19" s="21"/>
    </row>
    <row r="20" spans="1:19" x14ac:dyDescent="0.25">
      <c r="A20" s="77">
        <v>14</v>
      </c>
      <c r="B20" s="47"/>
      <c r="C20" s="13"/>
      <c r="D20" s="13"/>
      <c r="E20" s="13"/>
      <c r="F20" s="47"/>
      <c r="G20" s="47"/>
      <c r="H20" s="47"/>
      <c r="I20" s="69"/>
      <c r="J20" s="47"/>
      <c r="K20" s="93"/>
      <c r="O20" s="12">
        <v>13</v>
      </c>
      <c r="P20" s="20"/>
      <c r="Q20" s="20">
        <v>0.11922814008024808</v>
      </c>
      <c r="R20" s="20"/>
      <c r="S20" s="21"/>
    </row>
    <row r="21" spans="1:19" x14ac:dyDescent="0.25">
      <c r="A21" s="77">
        <v>15</v>
      </c>
      <c r="B21" s="47"/>
      <c r="C21" s="13"/>
      <c r="D21" s="13"/>
      <c r="E21" s="13"/>
      <c r="F21" s="47"/>
      <c r="G21" s="13"/>
      <c r="H21" s="104"/>
      <c r="I21" s="69"/>
      <c r="J21" s="47"/>
      <c r="K21" s="93"/>
      <c r="O21" s="12">
        <v>14</v>
      </c>
      <c r="P21" s="20"/>
      <c r="Q21" s="20">
        <v>7.4733301911260708E-2</v>
      </c>
      <c r="R21" s="20"/>
      <c r="S21" s="21"/>
    </row>
    <row r="22" spans="1:19" x14ac:dyDescent="0.25">
      <c r="A22" s="77">
        <v>16</v>
      </c>
      <c r="B22" s="47"/>
      <c r="C22" s="13"/>
      <c r="D22" s="13"/>
      <c r="E22" s="13"/>
      <c r="F22" s="47"/>
      <c r="G22" s="13"/>
      <c r="H22" s="104"/>
      <c r="I22" s="69"/>
      <c r="J22" s="47"/>
      <c r="K22" s="93"/>
      <c r="O22" s="12">
        <v>15</v>
      </c>
      <c r="P22" s="20"/>
      <c r="Q22" s="20">
        <v>7.8964478599804391E-2</v>
      </c>
      <c r="R22" s="20"/>
      <c r="S22" s="21"/>
    </row>
    <row r="23" spans="1:19" x14ac:dyDescent="0.25">
      <c r="A23" s="77">
        <v>17</v>
      </c>
      <c r="B23" s="47"/>
      <c r="C23" s="13"/>
      <c r="D23" s="13"/>
      <c r="E23" s="13"/>
      <c r="F23" s="47"/>
      <c r="G23" s="13"/>
      <c r="H23" s="104"/>
      <c r="I23" s="69"/>
      <c r="J23" s="47"/>
      <c r="K23" s="93"/>
      <c r="O23" s="12">
        <v>16</v>
      </c>
      <c r="P23" s="20"/>
      <c r="Q23" s="20">
        <v>5.0551954666725463E-2</v>
      </c>
      <c r="R23" s="20"/>
      <c r="S23" s="21"/>
    </row>
    <row r="24" spans="1:19" ht="15.75" thickBot="1" x14ac:dyDescent="0.3">
      <c r="A24" s="105">
        <v>18</v>
      </c>
      <c r="B24" s="83"/>
      <c r="C24" s="74"/>
      <c r="D24" s="74"/>
      <c r="E24" s="74"/>
      <c r="F24" s="74"/>
      <c r="G24" s="74"/>
      <c r="H24" s="83"/>
      <c r="I24" s="18"/>
      <c r="J24" s="74"/>
      <c r="K24" s="75"/>
      <c r="O24" s="12">
        <v>17</v>
      </c>
      <c r="P24" s="20"/>
      <c r="Q24" s="20">
        <v>4.08536639404153E-2</v>
      </c>
      <c r="R24" s="20"/>
      <c r="S24" s="21"/>
    </row>
    <row r="25" spans="1:19" ht="15.75" thickBot="1" x14ac:dyDescent="0.3">
      <c r="O25" s="18">
        <v>18</v>
      </c>
      <c r="P25" s="22"/>
      <c r="Q25" s="22">
        <v>6.3333333333333332E-3</v>
      </c>
      <c r="R25" s="22"/>
      <c r="S25" s="23"/>
    </row>
    <row r="26" spans="1:19" ht="15.75" thickBot="1" x14ac:dyDescent="0.3">
      <c r="D26" s="1"/>
      <c r="E26" s="1"/>
    </row>
    <row r="27" spans="1:19" ht="15.75" thickBot="1" x14ac:dyDescent="0.3">
      <c r="C27" s="218" t="s">
        <v>6</v>
      </c>
      <c r="O27" s="119"/>
      <c r="P27" s="121" t="s">
        <v>40</v>
      </c>
      <c r="Q27" s="120"/>
      <c r="R27" s="120"/>
      <c r="S27" s="164"/>
    </row>
    <row r="28" spans="1:19" ht="15.75" thickBot="1" x14ac:dyDescent="0.3">
      <c r="A28" s="172" t="s">
        <v>10</v>
      </c>
      <c r="B28" s="173" t="s">
        <v>12</v>
      </c>
      <c r="C28" s="173" t="s">
        <v>13</v>
      </c>
      <c r="D28" s="173" t="s">
        <v>14</v>
      </c>
      <c r="E28" s="173" t="s">
        <v>15</v>
      </c>
      <c r="F28" s="173" t="s">
        <v>16</v>
      </c>
      <c r="G28" s="173" t="s">
        <v>17</v>
      </c>
      <c r="H28" s="173" t="s">
        <v>18</v>
      </c>
      <c r="I28" s="172" t="s">
        <v>2</v>
      </c>
      <c r="J28" s="173" t="s">
        <v>11</v>
      </c>
      <c r="K28" s="174" t="s">
        <v>4</v>
      </c>
      <c r="O28" s="8"/>
      <c r="P28" s="10"/>
      <c r="Q28" s="10"/>
      <c r="R28" s="10"/>
      <c r="S28" s="11"/>
    </row>
    <row r="29" spans="1:19" ht="15.75" thickBot="1" x14ac:dyDescent="0.3">
      <c r="A29" s="77">
        <v>1</v>
      </c>
      <c r="B29" s="47"/>
      <c r="C29" s="47"/>
      <c r="D29" s="47"/>
      <c r="E29" s="47"/>
      <c r="F29" s="47"/>
      <c r="G29" s="47"/>
      <c r="H29" s="47"/>
      <c r="I29" s="69"/>
      <c r="J29" s="47"/>
      <c r="K29" s="93"/>
      <c r="O29" s="137" t="s">
        <v>9</v>
      </c>
      <c r="P29" s="152" t="s">
        <v>5</v>
      </c>
      <c r="Q29" s="152" t="s">
        <v>6</v>
      </c>
      <c r="R29" s="152" t="s">
        <v>7</v>
      </c>
      <c r="S29" s="124" t="s">
        <v>8</v>
      </c>
    </row>
    <row r="30" spans="1:19" x14ac:dyDescent="0.25">
      <c r="A30" s="100">
        <v>2</v>
      </c>
      <c r="B30" s="49"/>
      <c r="C30" s="47"/>
      <c r="D30" s="47"/>
      <c r="E30" s="47"/>
      <c r="F30" s="47"/>
      <c r="G30" s="47"/>
      <c r="H30" s="47"/>
      <c r="I30" s="69"/>
      <c r="J30" s="47"/>
      <c r="K30" s="93"/>
      <c r="O30" s="12">
        <v>1</v>
      </c>
      <c r="P30" s="24">
        <v>4.6304962488057454E-2</v>
      </c>
      <c r="Q30" s="24"/>
      <c r="R30" s="24">
        <v>5.4168538549002519E-2</v>
      </c>
      <c r="S30" s="26"/>
    </row>
    <row r="31" spans="1:19" x14ac:dyDescent="0.25">
      <c r="A31" s="77">
        <v>3</v>
      </c>
      <c r="B31" s="24"/>
      <c r="C31" s="47"/>
      <c r="D31" s="47"/>
      <c r="E31" s="47"/>
      <c r="F31" s="47"/>
      <c r="G31" s="47"/>
      <c r="H31" s="47"/>
      <c r="I31" s="69"/>
      <c r="J31" s="47"/>
      <c r="K31" s="93"/>
      <c r="O31" s="12">
        <v>2</v>
      </c>
      <c r="P31" s="24">
        <v>8.4125791138591255E-2</v>
      </c>
      <c r="Q31" s="24"/>
      <c r="R31" s="24">
        <v>7.1919785217955612E-2</v>
      </c>
      <c r="S31" s="26"/>
    </row>
    <row r="32" spans="1:19" x14ac:dyDescent="0.25">
      <c r="A32" s="77">
        <v>4</v>
      </c>
      <c r="B32" s="47"/>
      <c r="C32" s="47"/>
      <c r="D32" s="47"/>
      <c r="E32" s="47"/>
      <c r="F32" s="48"/>
      <c r="G32" s="48"/>
      <c r="H32" s="48"/>
      <c r="I32" s="179"/>
      <c r="J32" s="102"/>
      <c r="K32" s="103"/>
      <c r="O32" s="12">
        <v>3</v>
      </c>
      <c r="P32" s="24">
        <v>7.403530321710701E-2</v>
      </c>
      <c r="Q32" s="24"/>
      <c r="R32" s="24">
        <v>3.4436679451669394E-2</v>
      </c>
      <c r="S32" s="26"/>
    </row>
    <row r="33" spans="1:19" x14ac:dyDescent="0.25">
      <c r="A33" s="77">
        <v>5</v>
      </c>
      <c r="B33" s="47"/>
      <c r="C33" s="47"/>
      <c r="D33" s="47"/>
      <c r="E33" s="47"/>
      <c r="F33" s="102"/>
      <c r="G33" s="48"/>
      <c r="H33" s="48"/>
      <c r="I33" s="179"/>
      <c r="J33" s="102"/>
      <c r="K33" s="103"/>
      <c r="O33" s="12">
        <v>4</v>
      </c>
      <c r="P33" s="24">
        <v>4.0435669492997643E-2</v>
      </c>
      <c r="Q33" s="24"/>
      <c r="R33" s="24">
        <v>6.2090964596856091E-2</v>
      </c>
      <c r="S33" s="26"/>
    </row>
    <row r="34" spans="1:19" x14ac:dyDescent="0.25">
      <c r="A34" s="77">
        <v>6</v>
      </c>
      <c r="B34" s="47"/>
      <c r="C34" s="47"/>
      <c r="D34" s="47"/>
      <c r="E34" s="47"/>
      <c r="F34" s="102"/>
      <c r="G34" s="48"/>
      <c r="H34" s="48"/>
      <c r="I34" s="179"/>
      <c r="J34" s="102"/>
      <c r="K34" s="103"/>
      <c r="O34" s="12">
        <v>5</v>
      </c>
      <c r="P34" s="24">
        <v>8.7832763748814727E-2</v>
      </c>
      <c r="Q34" s="24"/>
      <c r="R34" s="24">
        <v>1.2312360662661687E-2</v>
      </c>
      <c r="S34" s="26">
        <v>4.4713441580509918E-2</v>
      </c>
    </row>
    <row r="35" spans="1:19" x14ac:dyDescent="0.25">
      <c r="A35" s="77">
        <v>7</v>
      </c>
      <c r="B35" s="47">
        <v>0</v>
      </c>
      <c r="C35" s="24">
        <v>7.792207792207792E-2</v>
      </c>
      <c r="D35" s="47"/>
      <c r="E35" s="47"/>
      <c r="F35" s="102">
        <v>7.6923076923076927E-2</v>
      </c>
      <c r="G35" s="48"/>
      <c r="H35" s="110">
        <v>9.0909090909090912E-2</v>
      </c>
      <c r="I35" s="179">
        <f t="shared" ref="I35:I46" si="1">AVERAGE(B35:H35)</f>
        <v>6.143856143856144E-2</v>
      </c>
      <c r="J35" s="102">
        <f t="shared" ref="J35:J46" si="2">STDEV(B35:I35)</f>
        <v>3.5898069148513394E-2</v>
      </c>
      <c r="K35" s="103">
        <f>J35/SQRT(4)</f>
        <v>1.7949034574256697E-2</v>
      </c>
      <c r="O35" s="12">
        <v>6</v>
      </c>
      <c r="P35" s="24"/>
      <c r="Q35" s="24"/>
      <c r="R35" s="24"/>
      <c r="S35" s="26">
        <v>3.4909824078185207E-2</v>
      </c>
    </row>
    <row r="36" spans="1:19" x14ac:dyDescent="0.25">
      <c r="A36" s="77">
        <v>8</v>
      </c>
      <c r="B36" s="47">
        <v>1.9E-2</v>
      </c>
      <c r="C36" s="24">
        <v>1.2987012987012988E-2</v>
      </c>
      <c r="D36" s="47"/>
      <c r="E36" s="24">
        <v>3.2258064516129031E-2</v>
      </c>
      <c r="F36" s="102">
        <v>0.17948717948717949</v>
      </c>
      <c r="G36" s="102">
        <v>0.13793103448275862</v>
      </c>
      <c r="H36" s="110">
        <v>0.13636363636363635</v>
      </c>
      <c r="I36" s="179">
        <f t="shared" si="1"/>
        <v>8.6337821306119403E-2</v>
      </c>
      <c r="J36" s="102">
        <f t="shared" si="2"/>
        <v>6.6684066189493019E-2</v>
      </c>
      <c r="K36" s="103">
        <f>J36/SQRT(6)</f>
        <v>2.7223656023039614E-2</v>
      </c>
      <c r="O36" s="12">
        <v>7</v>
      </c>
      <c r="P36" s="24"/>
      <c r="Q36" s="24">
        <v>1.7949034574256697E-2</v>
      </c>
      <c r="R36" s="24"/>
      <c r="S36" s="26">
        <v>5.1534627157901157E-2</v>
      </c>
    </row>
    <row r="37" spans="1:19" x14ac:dyDescent="0.25">
      <c r="A37" s="77">
        <v>9</v>
      </c>
      <c r="B37" s="47">
        <v>3.7999999999999999E-2</v>
      </c>
      <c r="C37" s="24">
        <v>9.0909090909090912E-2</v>
      </c>
      <c r="D37" s="24">
        <v>7.8947368421052627E-2</v>
      </c>
      <c r="E37" s="24">
        <v>0</v>
      </c>
      <c r="F37" s="102">
        <v>0.12820512820512819</v>
      </c>
      <c r="G37" s="102">
        <v>0.10344827586206896</v>
      </c>
      <c r="H37" s="110">
        <v>9.0909090909090912E-2</v>
      </c>
      <c r="I37" s="179">
        <f t="shared" si="1"/>
        <v>7.5774136329490233E-2</v>
      </c>
      <c r="J37" s="102">
        <f t="shared" si="2"/>
        <v>3.9913612289563208E-2</v>
      </c>
      <c r="K37" s="103">
        <f t="shared" ref="K37:K42" si="3">J37/SQRT(7)</f>
        <v>1.5085927434919372E-2</v>
      </c>
      <c r="O37" s="12">
        <v>8</v>
      </c>
      <c r="P37" s="24"/>
      <c r="Q37" s="24">
        <v>2.7223656023039614E-2</v>
      </c>
      <c r="R37" s="24"/>
      <c r="S37" s="26">
        <v>1.8616287920503655E-2</v>
      </c>
    </row>
    <row r="38" spans="1:19" x14ac:dyDescent="0.25">
      <c r="A38" s="77">
        <v>10</v>
      </c>
      <c r="B38" s="47">
        <v>3.7999999999999999E-2</v>
      </c>
      <c r="C38" s="24">
        <v>0.12987012987012986</v>
      </c>
      <c r="D38" s="24">
        <v>7.8947368421052627E-2</v>
      </c>
      <c r="E38" s="24">
        <v>0.16129032258064516</v>
      </c>
      <c r="F38" s="102">
        <v>0.10256410256410256</v>
      </c>
      <c r="G38" s="102">
        <v>0.27586206896551724</v>
      </c>
      <c r="H38" s="110">
        <v>4.5454545454545456E-2</v>
      </c>
      <c r="I38" s="179">
        <f t="shared" si="1"/>
        <v>0.11885550540799897</v>
      </c>
      <c r="J38" s="102">
        <f t="shared" si="2"/>
        <v>7.5928988951069254E-2</v>
      </c>
      <c r="K38" s="103">
        <f t="shared" si="3"/>
        <v>2.8698460295014327E-2</v>
      </c>
      <c r="O38" s="12">
        <v>9</v>
      </c>
      <c r="P38" s="24"/>
      <c r="Q38" s="24">
        <v>1.5085927434919372E-2</v>
      </c>
      <c r="R38" s="24"/>
      <c r="S38" s="26">
        <v>3.1195598030518638E-2</v>
      </c>
    </row>
    <row r="39" spans="1:19" x14ac:dyDescent="0.25">
      <c r="A39" s="77">
        <v>11</v>
      </c>
      <c r="B39" s="47">
        <v>0.192</v>
      </c>
      <c r="C39" s="24">
        <v>0.1038961038961039</v>
      </c>
      <c r="D39" s="24">
        <v>0.10526315789473684</v>
      </c>
      <c r="E39" s="24">
        <v>0.35483870967741937</v>
      </c>
      <c r="F39" s="102">
        <v>2.564102564102564E-2</v>
      </c>
      <c r="G39" s="102">
        <v>3.4482758620689655E-2</v>
      </c>
      <c r="H39" s="110">
        <v>0.31818181818181818</v>
      </c>
      <c r="I39" s="179">
        <f t="shared" si="1"/>
        <v>0.16204336770168479</v>
      </c>
      <c r="J39" s="102">
        <f t="shared" si="2"/>
        <v>0.12184830372644175</v>
      </c>
      <c r="K39" s="103">
        <f t="shared" si="3"/>
        <v>4.6054329905032811E-2</v>
      </c>
      <c r="O39" s="12">
        <v>10</v>
      </c>
      <c r="P39" s="24"/>
      <c r="Q39" s="24">
        <v>2.8698460295014327E-2</v>
      </c>
      <c r="R39" s="24"/>
      <c r="S39" s="26">
        <v>1.5430334996209188E-2</v>
      </c>
    </row>
    <row r="40" spans="1:19" x14ac:dyDescent="0.25">
      <c r="A40" s="77">
        <v>12</v>
      </c>
      <c r="B40" s="47">
        <v>0.13500000000000001</v>
      </c>
      <c r="C40" s="24">
        <v>0.11688311688311688</v>
      </c>
      <c r="D40" s="24">
        <v>0.23684210526315788</v>
      </c>
      <c r="E40" s="24">
        <v>0.19354838709677419</v>
      </c>
      <c r="F40" s="102">
        <v>0.17948717948717949</v>
      </c>
      <c r="G40" s="102">
        <v>0.20689655172413793</v>
      </c>
      <c r="H40" s="110">
        <v>0.18181818181818182</v>
      </c>
      <c r="I40" s="179">
        <f t="shared" si="1"/>
        <v>0.17863936032464975</v>
      </c>
      <c r="J40" s="102">
        <f t="shared" si="2"/>
        <v>3.8055145213287511E-2</v>
      </c>
      <c r="K40" s="103">
        <f t="shared" si="3"/>
        <v>1.4383492905829829E-2</v>
      </c>
      <c r="O40" s="12">
        <v>11</v>
      </c>
      <c r="P40" s="24"/>
      <c r="Q40" s="24">
        <v>4.6054329905032811E-2</v>
      </c>
      <c r="R40" s="24"/>
      <c r="S40" s="26"/>
    </row>
    <row r="41" spans="1:19" x14ac:dyDescent="0.25">
      <c r="A41" s="77">
        <v>13</v>
      </c>
      <c r="B41" s="47">
        <v>9.6000000000000002E-2</v>
      </c>
      <c r="C41" s="24">
        <v>5.1948051948051951E-2</v>
      </c>
      <c r="D41" s="24">
        <v>0.34210526315789475</v>
      </c>
      <c r="E41" s="24">
        <v>9.6774193548387094E-2</v>
      </c>
      <c r="F41" s="102">
        <v>7.6923076923076927E-2</v>
      </c>
      <c r="G41" s="102">
        <v>3.4482758620689655E-2</v>
      </c>
      <c r="H41" s="110">
        <v>0.13636363636363635</v>
      </c>
      <c r="I41" s="179">
        <f t="shared" si="1"/>
        <v>0.11922814008024808</v>
      </c>
      <c r="J41" s="102">
        <f t="shared" si="2"/>
        <v>9.5998267645994673E-2</v>
      </c>
      <c r="K41" s="103">
        <f t="shared" si="3"/>
        <v>3.6283934640617126E-2</v>
      </c>
      <c r="O41" s="12">
        <v>12</v>
      </c>
      <c r="P41" s="24"/>
      <c r="Q41" s="24">
        <v>1.4383492905829829E-2</v>
      </c>
      <c r="R41" s="24"/>
      <c r="S41" s="26"/>
    </row>
    <row r="42" spans="1:19" x14ac:dyDescent="0.25">
      <c r="A42" s="77">
        <v>14</v>
      </c>
      <c r="B42" s="47">
        <v>0.17299999999999999</v>
      </c>
      <c r="C42" s="24">
        <v>0.1038961038961039</v>
      </c>
      <c r="D42" s="24">
        <v>5.2631578947368418E-2</v>
      </c>
      <c r="E42" s="24">
        <v>6.4516129032258063E-2</v>
      </c>
      <c r="F42" s="102">
        <v>2.564102564102564E-2</v>
      </c>
      <c r="G42" s="102">
        <v>0.10344827586206896</v>
      </c>
      <c r="H42" s="110">
        <v>0</v>
      </c>
      <c r="I42" s="179">
        <f t="shared" si="1"/>
        <v>7.4733301911260708E-2</v>
      </c>
      <c r="J42" s="102">
        <f t="shared" si="2"/>
        <v>5.3344376441371175E-2</v>
      </c>
      <c r="K42" s="103">
        <f t="shared" si="3"/>
        <v>2.0162279129668691E-2</v>
      </c>
      <c r="O42" s="12">
        <v>13</v>
      </c>
      <c r="P42" s="24"/>
      <c r="Q42" s="24">
        <v>3.6283934640617126E-2</v>
      </c>
      <c r="R42" s="24"/>
      <c r="S42" s="26"/>
    </row>
    <row r="43" spans="1:19" x14ac:dyDescent="0.25">
      <c r="A43" s="77">
        <v>15</v>
      </c>
      <c r="B43" s="47">
        <v>0.154</v>
      </c>
      <c r="C43" s="24">
        <v>0.16883116883116883</v>
      </c>
      <c r="D43" s="24">
        <v>2.6315789473684209E-2</v>
      </c>
      <c r="E43" s="24">
        <v>6.4516129032258063E-2</v>
      </c>
      <c r="F43" s="102">
        <v>2.564102564102564E-2</v>
      </c>
      <c r="G43" s="102">
        <v>3.4482758620689655E-2</v>
      </c>
      <c r="H43" s="48"/>
      <c r="I43" s="179">
        <f t="shared" si="1"/>
        <v>7.8964478599804391E-2</v>
      </c>
      <c r="J43" s="102">
        <f t="shared" si="2"/>
        <v>5.9873484399205673E-2</v>
      </c>
      <c r="K43" s="103">
        <f>J43/SQRT(6)</f>
        <v>2.444324765009049E-2</v>
      </c>
      <c r="O43" s="12">
        <v>14</v>
      </c>
      <c r="P43" s="24"/>
      <c r="Q43" s="24">
        <v>2.0162279129668691E-2</v>
      </c>
      <c r="R43" s="24"/>
      <c r="S43" s="26"/>
    </row>
    <row r="44" spans="1:19" x14ac:dyDescent="0.25">
      <c r="A44" s="77">
        <v>16</v>
      </c>
      <c r="B44" s="47">
        <v>3.7999999999999999E-2</v>
      </c>
      <c r="C44" s="24">
        <v>0.12987012987012986</v>
      </c>
      <c r="D44" s="24">
        <v>5.2631578947368418E-2</v>
      </c>
      <c r="E44" s="24">
        <v>3.2258064516129031E-2</v>
      </c>
      <c r="F44" s="48"/>
      <c r="G44" s="102">
        <v>0</v>
      </c>
      <c r="H44" s="48"/>
      <c r="I44" s="179">
        <f t="shared" si="1"/>
        <v>5.0551954666725463E-2</v>
      </c>
      <c r="J44" s="102">
        <f t="shared" si="2"/>
        <v>4.3228268200729211E-2</v>
      </c>
      <c r="K44" s="103">
        <f>J44/SQRT(5)</f>
        <v>1.9332269249284606E-2</v>
      </c>
      <c r="O44" s="12">
        <v>15</v>
      </c>
      <c r="P44" s="24"/>
      <c r="Q44" s="24">
        <v>2.444324765009049E-2</v>
      </c>
      <c r="R44" s="24"/>
      <c r="S44" s="26"/>
    </row>
    <row r="45" spans="1:19" x14ac:dyDescent="0.25">
      <c r="A45" s="77">
        <v>17</v>
      </c>
      <c r="B45" s="47">
        <v>9.6000000000000002E-2</v>
      </c>
      <c r="C45" s="24">
        <v>1.2987012987012988E-2</v>
      </c>
      <c r="D45" s="24">
        <v>2.6315789473684209E-2</v>
      </c>
      <c r="E45" s="24">
        <v>0</v>
      </c>
      <c r="F45" s="48"/>
      <c r="G45" s="102">
        <v>6.8965517241379309E-2</v>
      </c>
      <c r="H45" s="48"/>
      <c r="I45" s="179">
        <f t="shared" si="1"/>
        <v>4.08536639404153E-2</v>
      </c>
      <c r="J45" s="102">
        <f t="shared" si="2"/>
        <v>3.6023094157879201E-2</v>
      </c>
      <c r="K45" s="103">
        <f>J45/SQRT(5)</f>
        <v>1.6110017459378685E-2</v>
      </c>
      <c r="O45" s="12">
        <v>16</v>
      </c>
      <c r="P45" s="24"/>
      <c r="Q45" s="24">
        <v>1.9332269249284606E-2</v>
      </c>
      <c r="R45" s="24"/>
      <c r="S45" s="26"/>
    </row>
    <row r="46" spans="1:19" ht="15.75" thickBot="1" x14ac:dyDescent="0.3">
      <c r="A46" s="105">
        <v>18</v>
      </c>
      <c r="B46" s="83">
        <v>1.9E-2</v>
      </c>
      <c r="C46" s="84">
        <v>0</v>
      </c>
      <c r="D46" s="83"/>
      <c r="E46" s="83"/>
      <c r="F46" s="111"/>
      <c r="G46" s="109">
        <v>0</v>
      </c>
      <c r="H46" s="111"/>
      <c r="I46" s="180">
        <f t="shared" si="1"/>
        <v>6.3333333333333332E-3</v>
      </c>
      <c r="J46" s="109">
        <f t="shared" si="2"/>
        <v>8.9566858950296015E-3</v>
      </c>
      <c r="K46" s="112">
        <f>J46/SQRT(3)</f>
        <v>5.1711450125422652E-3</v>
      </c>
      <c r="O46" s="12">
        <v>17</v>
      </c>
      <c r="P46" s="24"/>
      <c r="Q46" s="24">
        <v>1.6110017459378685E-2</v>
      </c>
      <c r="R46" s="24"/>
      <c r="S46" s="26"/>
    </row>
    <row r="47" spans="1:19" ht="15.75" thickBot="1" x14ac:dyDescent="0.3">
      <c r="O47" s="18">
        <v>18</v>
      </c>
      <c r="P47" s="25"/>
      <c r="Q47" s="25">
        <v>5.1711450125422652E-3</v>
      </c>
      <c r="R47" s="25"/>
      <c r="S47" s="27"/>
    </row>
    <row r="49" spans="1:11" x14ac:dyDescent="0.25">
      <c r="C49" s="219" t="s">
        <v>7</v>
      </c>
    </row>
    <row r="50" spans="1:11" ht="15.75" thickBot="1" x14ac:dyDescent="0.3"/>
    <row r="51" spans="1:11" ht="15.75" thickBot="1" x14ac:dyDescent="0.3">
      <c r="A51" s="172" t="s">
        <v>10</v>
      </c>
      <c r="B51" s="173" t="s">
        <v>12</v>
      </c>
      <c r="C51" s="173" t="s">
        <v>13</v>
      </c>
      <c r="D51" s="173" t="s">
        <v>14</v>
      </c>
      <c r="E51" s="173" t="s">
        <v>15</v>
      </c>
      <c r="F51" s="173" t="s">
        <v>16</v>
      </c>
      <c r="G51" s="173" t="s">
        <v>17</v>
      </c>
      <c r="H51" s="173" t="s">
        <v>18</v>
      </c>
      <c r="I51" s="172" t="s">
        <v>2</v>
      </c>
      <c r="J51" s="173" t="s">
        <v>11</v>
      </c>
      <c r="K51" s="174" t="s">
        <v>4</v>
      </c>
    </row>
    <row r="52" spans="1:11" x14ac:dyDescent="0.25">
      <c r="A52" s="77">
        <v>1</v>
      </c>
      <c r="B52" s="104">
        <v>0.2</v>
      </c>
      <c r="C52" s="24">
        <v>0.33333333333333331</v>
      </c>
      <c r="D52" s="104">
        <v>0.26300000000000001</v>
      </c>
      <c r="E52" s="104">
        <v>0</v>
      </c>
      <c r="F52" s="104">
        <v>0.25</v>
      </c>
      <c r="G52" s="104">
        <v>7.407407407407407E-2</v>
      </c>
      <c r="H52" s="104">
        <v>0.46153846153846156</v>
      </c>
      <c r="I52" s="181">
        <f t="shared" ref="I52:I57" si="4">AVERAGE(B52:H52)</f>
        <v>0.22599226699226702</v>
      </c>
      <c r="J52" s="104">
        <f t="shared" ref="J52:J56" si="5">STDEV(B52:I52)</f>
        <v>0.14331648188447624</v>
      </c>
      <c r="K52" s="91">
        <f>J52/SQRT(7)</f>
        <v>5.4168538549002519E-2</v>
      </c>
    </row>
    <row r="53" spans="1:11" x14ac:dyDescent="0.25">
      <c r="A53" s="100">
        <v>2</v>
      </c>
      <c r="B53" s="104">
        <v>0.35</v>
      </c>
      <c r="C53" s="24">
        <v>0.16666666666666666</v>
      </c>
      <c r="D53" s="104">
        <v>0.33300000000000002</v>
      </c>
      <c r="E53" s="104">
        <v>0.6</v>
      </c>
      <c r="F53" s="104">
        <v>0.75</v>
      </c>
      <c r="G53" s="104">
        <v>0.37037037037037035</v>
      </c>
      <c r="H53" s="104">
        <v>0.23076923076923078</v>
      </c>
      <c r="I53" s="181">
        <f t="shared" si="4"/>
        <v>0.40011518111518107</v>
      </c>
      <c r="J53" s="104">
        <f t="shared" si="5"/>
        <v>0.19028186603188985</v>
      </c>
      <c r="K53" s="91">
        <f>J53/SQRT(7)</f>
        <v>7.1919785217955612E-2</v>
      </c>
    </row>
    <row r="54" spans="1:11" x14ac:dyDescent="0.25">
      <c r="A54" s="77">
        <v>3</v>
      </c>
      <c r="B54" s="104">
        <v>0.3</v>
      </c>
      <c r="C54" s="24">
        <v>0.16666666666666666</v>
      </c>
      <c r="D54" s="104">
        <v>0.246</v>
      </c>
      <c r="E54" s="104">
        <v>0.4</v>
      </c>
      <c r="F54" s="104"/>
      <c r="G54" s="104">
        <v>0.29629629629629628</v>
      </c>
      <c r="H54" s="104">
        <v>0.15384615384615385</v>
      </c>
      <c r="I54" s="181">
        <f t="shared" si="4"/>
        <v>0.26046818613485279</v>
      </c>
      <c r="J54" s="104">
        <f t="shared" si="5"/>
        <v>8.4352293092376407E-2</v>
      </c>
      <c r="K54" s="91">
        <f>J54/SQRT(6)</f>
        <v>3.4436679451669394E-2</v>
      </c>
    </row>
    <row r="55" spans="1:11" x14ac:dyDescent="0.25">
      <c r="A55" s="77">
        <v>4</v>
      </c>
      <c r="B55" s="104">
        <v>0.5</v>
      </c>
      <c r="C55" s="24">
        <v>0.33333333333333331</v>
      </c>
      <c r="D55" s="104">
        <v>0.14000000000000001</v>
      </c>
      <c r="E55" s="104"/>
      <c r="F55" s="104"/>
      <c r="G55" s="104">
        <v>0.18518518518518517</v>
      </c>
      <c r="H55" s="104">
        <v>7.6923076923076927E-2</v>
      </c>
      <c r="I55" s="181">
        <f t="shared" si="4"/>
        <v>0.24708831908831907</v>
      </c>
      <c r="J55" s="104">
        <f t="shared" si="5"/>
        <v>0.15209118089951243</v>
      </c>
      <c r="K55" s="91">
        <f>J55/SQRT(6)</f>
        <v>6.2090964596856091E-2</v>
      </c>
    </row>
    <row r="56" spans="1:11" x14ac:dyDescent="0.25">
      <c r="A56" s="77">
        <v>5</v>
      </c>
      <c r="B56" s="104">
        <v>0.1</v>
      </c>
      <c r="C56" s="104"/>
      <c r="D56" s="104">
        <v>1.7999999999999999E-2</v>
      </c>
      <c r="E56" s="104"/>
      <c r="F56" s="104"/>
      <c r="G56" s="104">
        <v>7.407407407407407E-2</v>
      </c>
      <c r="H56" s="104">
        <v>7.6923076923076927E-2</v>
      </c>
      <c r="I56" s="181">
        <f t="shared" si="4"/>
        <v>6.7249287749287748E-2</v>
      </c>
      <c r="J56" s="104">
        <f t="shared" si="5"/>
        <v>3.0159001152636894E-2</v>
      </c>
      <c r="K56" s="91">
        <f>J56/SQRT(6)</f>
        <v>1.2312360662661687E-2</v>
      </c>
    </row>
    <row r="57" spans="1:11" x14ac:dyDescent="0.25">
      <c r="A57" s="77">
        <v>6</v>
      </c>
      <c r="B57" s="104">
        <v>0.05</v>
      </c>
      <c r="C57" s="104"/>
      <c r="D57" s="104"/>
      <c r="E57" s="104"/>
      <c r="F57" s="104"/>
      <c r="G57" s="104"/>
      <c r="H57" s="104"/>
      <c r="I57" s="182">
        <f t="shared" si="4"/>
        <v>0.05</v>
      </c>
      <c r="J57" s="107"/>
      <c r="K57" s="108"/>
    </row>
    <row r="58" spans="1:11" x14ac:dyDescent="0.25">
      <c r="A58" s="77">
        <v>7</v>
      </c>
      <c r="B58" s="13"/>
      <c r="C58" s="13"/>
      <c r="D58" s="13"/>
      <c r="E58" s="13"/>
      <c r="F58" s="13"/>
      <c r="G58" s="13"/>
      <c r="H58" s="13"/>
      <c r="I58" s="12"/>
      <c r="J58" s="13"/>
      <c r="K58" s="14"/>
    </row>
    <row r="59" spans="1:11" x14ac:dyDescent="0.25">
      <c r="A59" s="77">
        <v>8</v>
      </c>
      <c r="B59" s="13"/>
      <c r="C59" s="13"/>
      <c r="D59" s="13"/>
      <c r="E59" s="13"/>
      <c r="F59" s="13"/>
      <c r="G59" s="13"/>
      <c r="H59" s="13"/>
      <c r="I59" s="12"/>
      <c r="J59" s="13"/>
      <c r="K59" s="14"/>
    </row>
    <row r="60" spans="1:11" x14ac:dyDescent="0.25">
      <c r="A60" s="77">
        <v>9</v>
      </c>
      <c r="B60" s="13"/>
      <c r="C60" s="13"/>
      <c r="D60" s="13"/>
      <c r="E60" s="13"/>
      <c r="F60" s="13"/>
      <c r="G60" s="13"/>
      <c r="H60" s="13"/>
      <c r="I60" s="12"/>
      <c r="J60" s="13"/>
      <c r="K60" s="14"/>
    </row>
    <row r="61" spans="1:11" x14ac:dyDescent="0.25">
      <c r="A61" s="77">
        <v>10</v>
      </c>
      <c r="B61" s="13"/>
      <c r="C61" s="13"/>
      <c r="D61" s="13"/>
      <c r="E61" s="13"/>
      <c r="F61" s="13"/>
      <c r="G61" s="13"/>
      <c r="H61" s="13"/>
      <c r="I61" s="12"/>
      <c r="J61" s="13"/>
      <c r="K61" s="14"/>
    </row>
    <row r="62" spans="1:11" x14ac:dyDescent="0.25">
      <c r="A62" s="77">
        <v>11</v>
      </c>
      <c r="B62" s="13"/>
      <c r="C62" s="13"/>
      <c r="D62" s="13"/>
      <c r="E62" s="13"/>
      <c r="F62" s="13"/>
      <c r="G62" s="13"/>
      <c r="H62" s="13"/>
      <c r="I62" s="12"/>
      <c r="J62" s="13"/>
      <c r="K62" s="14"/>
    </row>
    <row r="63" spans="1:11" x14ac:dyDescent="0.25">
      <c r="A63" s="77">
        <v>12</v>
      </c>
      <c r="B63" s="13"/>
      <c r="C63" s="13"/>
      <c r="D63" s="13"/>
      <c r="E63" s="13"/>
      <c r="F63" s="13"/>
      <c r="G63" s="13"/>
      <c r="H63" s="13"/>
      <c r="I63" s="12"/>
      <c r="J63" s="13"/>
      <c r="K63" s="14"/>
    </row>
    <row r="64" spans="1:11" x14ac:dyDescent="0.25">
      <c r="A64" s="77">
        <v>13</v>
      </c>
      <c r="B64" s="13"/>
      <c r="C64" s="13"/>
      <c r="D64" s="13"/>
      <c r="E64" s="13"/>
      <c r="F64" s="13"/>
      <c r="G64" s="13"/>
      <c r="H64" s="13"/>
      <c r="I64" s="12"/>
      <c r="J64" s="13"/>
      <c r="K64" s="14"/>
    </row>
    <row r="65" spans="1:11" x14ac:dyDescent="0.25">
      <c r="A65" s="77">
        <v>14</v>
      </c>
      <c r="B65" s="13"/>
      <c r="C65" s="13"/>
      <c r="D65" s="13"/>
      <c r="E65" s="13"/>
      <c r="F65" s="13"/>
      <c r="G65" s="13"/>
      <c r="H65" s="13"/>
      <c r="I65" s="12"/>
      <c r="J65" s="13"/>
      <c r="K65" s="14"/>
    </row>
    <row r="66" spans="1:11" x14ac:dyDescent="0.25">
      <c r="A66" s="77">
        <v>15</v>
      </c>
      <c r="B66" s="13"/>
      <c r="C66" s="13"/>
      <c r="D66" s="13"/>
      <c r="E66" s="13"/>
      <c r="F66" s="13"/>
      <c r="G66" s="13"/>
      <c r="H66" s="13"/>
      <c r="I66" s="12"/>
      <c r="J66" s="13"/>
      <c r="K66" s="14"/>
    </row>
    <row r="67" spans="1:11" x14ac:dyDescent="0.25">
      <c r="A67" s="77">
        <v>16</v>
      </c>
      <c r="B67" s="13"/>
      <c r="C67" s="13"/>
      <c r="D67" s="13"/>
      <c r="E67" s="13"/>
      <c r="F67" s="13"/>
      <c r="G67" s="13"/>
      <c r="H67" s="13"/>
      <c r="I67" s="12"/>
      <c r="J67" s="13"/>
      <c r="K67" s="14"/>
    </row>
    <row r="68" spans="1:11" x14ac:dyDescent="0.25">
      <c r="A68" s="77">
        <v>17</v>
      </c>
      <c r="B68" s="13"/>
      <c r="C68" s="13"/>
      <c r="D68" s="13"/>
      <c r="E68" s="13"/>
      <c r="F68" s="13"/>
      <c r="G68" s="13"/>
      <c r="H68" s="13"/>
      <c r="I68" s="12"/>
      <c r="J68" s="13"/>
      <c r="K68" s="14"/>
    </row>
    <row r="69" spans="1:11" ht="15.75" thickBot="1" x14ac:dyDescent="0.3">
      <c r="A69" s="105">
        <v>18</v>
      </c>
      <c r="B69" s="74"/>
      <c r="C69" s="74"/>
      <c r="D69" s="74"/>
      <c r="E69" s="74"/>
      <c r="F69" s="74"/>
      <c r="G69" s="74"/>
      <c r="H69" s="74"/>
      <c r="I69" s="18"/>
      <c r="J69" s="74"/>
      <c r="K69" s="75"/>
    </row>
    <row r="71" spans="1:11" ht="15.75" thickBot="1" x14ac:dyDescent="0.3">
      <c r="C71" s="219" t="s">
        <v>8</v>
      </c>
    </row>
    <row r="72" spans="1:11" x14ac:dyDescent="0.25">
      <c r="A72" s="96" t="s">
        <v>10</v>
      </c>
      <c r="B72" s="97" t="s">
        <v>12</v>
      </c>
      <c r="C72" s="97" t="s">
        <v>13</v>
      </c>
      <c r="D72" s="97" t="s">
        <v>14</v>
      </c>
      <c r="E72" s="97" t="s">
        <v>15</v>
      </c>
      <c r="F72" s="97" t="s">
        <v>16</v>
      </c>
      <c r="G72" s="97" t="s">
        <v>17</v>
      </c>
      <c r="H72" s="97" t="s">
        <v>18</v>
      </c>
      <c r="I72" s="96" t="s">
        <v>2</v>
      </c>
      <c r="J72" s="97" t="s">
        <v>11</v>
      </c>
      <c r="K72" s="98" t="s">
        <v>4</v>
      </c>
    </row>
    <row r="73" spans="1:11" x14ac:dyDescent="0.25">
      <c r="A73" s="77">
        <v>1</v>
      </c>
      <c r="B73" s="13"/>
      <c r="C73" s="13"/>
      <c r="D73" s="13"/>
      <c r="E73" s="13"/>
      <c r="F73" s="13"/>
      <c r="G73" s="13"/>
      <c r="H73" s="13"/>
      <c r="I73" s="12"/>
      <c r="J73" s="13"/>
      <c r="K73" s="14"/>
    </row>
    <row r="74" spans="1:11" x14ac:dyDescent="0.25">
      <c r="A74" s="100">
        <v>2</v>
      </c>
      <c r="B74" s="13"/>
      <c r="C74" s="13"/>
      <c r="D74" s="13"/>
      <c r="E74" s="13"/>
      <c r="F74" s="13"/>
      <c r="G74" s="13"/>
      <c r="H74" s="13"/>
      <c r="I74" s="12"/>
      <c r="J74" s="13"/>
      <c r="K74" s="14"/>
    </row>
    <row r="75" spans="1:11" x14ac:dyDescent="0.25">
      <c r="A75" s="77">
        <v>3</v>
      </c>
      <c r="B75" s="13"/>
      <c r="C75" s="13"/>
      <c r="D75" s="13"/>
      <c r="E75" s="13"/>
      <c r="F75" s="13"/>
      <c r="G75" s="13"/>
      <c r="H75" s="13"/>
      <c r="I75" s="12"/>
      <c r="J75" s="13"/>
      <c r="K75" s="14"/>
    </row>
    <row r="76" spans="1:11" x14ac:dyDescent="0.25">
      <c r="A76" s="77">
        <v>4</v>
      </c>
      <c r="B76" s="13"/>
      <c r="C76" s="13"/>
      <c r="D76" s="13"/>
      <c r="E76" s="13"/>
      <c r="F76" s="13"/>
      <c r="G76" s="13"/>
      <c r="H76" s="13"/>
      <c r="I76" s="12"/>
      <c r="J76" s="13"/>
      <c r="K76" s="14"/>
    </row>
    <row r="77" spans="1:11" x14ac:dyDescent="0.25">
      <c r="A77" s="77">
        <v>5</v>
      </c>
      <c r="B77" s="24">
        <v>0.36399999999999999</v>
      </c>
      <c r="C77" s="24">
        <v>0.1</v>
      </c>
      <c r="D77" s="24">
        <v>0.28599999999999998</v>
      </c>
      <c r="E77" s="24">
        <v>0.1</v>
      </c>
      <c r="F77" s="24">
        <v>9.0909090909090912E-2</v>
      </c>
      <c r="G77" s="24">
        <v>0.1</v>
      </c>
      <c r="H77" s="24"/>
      <c r="I77" s="142">
        <f t="shared" ref="I77:I82" si="6">AVERAGE(B77:H77)</f>
        <v>0.17348484848484849</v>
      </c>
      <c r="J77" s="24">
        <f t="shared" ref="J77:J82" si="7">STDEV(B77:I77)</f>
        <v>0.10952511651599389</v>
      </c>
      <c r="K77" s="26">
        <f>J77/SQRT(6)</f>
        <v>4.4713441580509918E-2</v>
      </c>
    </row>
    <row r="78" spans="1:11" x14ac:dyDescent="0.25">
      <c r="A78" s="77">
        <v>6</v>
      </c>
      <c r="B78" s="24">
        <v>0.27300000000000002</v>
      </c>
      <c r="C78" s="24">
        <v>0.3</v>
      </c>
      <c r="D78" s="24">
        <v>0.14299999999999999</v>
      </c>
      <c r="E78" s="24">
        <v>0.3</v>
      </c>
      <c r="F78" s="24">
        <v>0.27272727272727271</v>
      </c>
      <c r="G78" s="24">
        <v>0.4</v>
      </c>
      <c r="H78" s="24">
        <v>0.27272727272727271</v>
      </c>
      <c r="I78" s="142">
        <f t="shared" si="6"/>
        <v>0.28020779220779224</v>
      </c>
      <c r="J78" s="24">
        <f t="shared" si="7"/>
        <v>6.9819648156370415E-2</v>
      </c>
      <c r="K78" s="26">
        <f>J78/SQRT(4)</f>
        <v>3.4909824078185207E-2</v>
      </c>
    </row>
    <row r="79" spans="1:11" x14ac:dyDescent="0.25">
      <c r="A79" s="77">
        <v>7</v>
      </c>
      <c r="B79" s="24">
        <v>9.0999999999999998E-2</v>
      </c>
      <c r="C79" s="24">
        <v>0.2</v>
      </c>
      <c r="D79" s="24">
        <v>0</v>
      </c>
      <c r="E79" s="24">
        <v>0.4</v>
      </c>
      <c r="F79" s="24">
        <v>0.36363636363636365</v>
      </c>
      <c r="G79" s="24">
        <v>0.2</v>
      </c>
      <c r="H79" s="24">
        <v>9.0909090909090912E-2</v>
      </c>
      <c r="I79" s="142">
        <f t="shared" si="6"/>
        <v>0.19222077922077921</v>
      </c>
      <c r="J79" s="24">
        <f t="shared" si="7"/>
        <v>0.13634780736824184</v>
      </c>
      <c r="K79" s="26">
        <f>J79/SQRT(7)</f>
        <v>5.1534627157901157E-2</v>
      </c>
    </row>
    <row r="80" spans="1:11" x14ac:dyDescent="0.25">
      <c r="A80" s="77">
        <v>8</v>
      </c>
      <c r="B80" s="24">
        <v>0.182</v>
      </c>
      <c r="C80" s="24">
        <v>0.2</v>
      </c>
      <c r="D80" s="24">
        <v>0.28599999999999998</v>
      </c>
      <c r="E80" s="24">
        <v>0.2</v>
      </c>
      <c r="F80" s="24">
        <v>0.27272727272727271</v>
      </c>
      <c r="G80" s="24">
        <v>0.15</v>
      </c>
      <c r="H80" s="24">
        <v>0.27272727272727271</v>
      </c>
      <c r="I80" s="142">
        <f t="shared" si="6"/>
        <v>0.22335064935064933</v>
      </c>
      <c r="J80" s="24">
        <f t="shared" si="7"/>
        <v>4.9254068172828451E-2</v>
      </c>
      <c r="K80" s="26">
        <f>J80/SQRT(7)</f>
        <v>1.8616287920503655E-2</v>
      </c>
    </row>
    <row r="81" spans="1:11" x14ac:dyDescent="0.25">
      <c r="A81" s="77">
        <v>9</v>
      </c>
      <c r="B81" s="24">
        <v>9.0999999999999998E-2</v>
      </c>
      <c r="C81" s="24">
        <v>0.1</v>
      </c>
      <c r="D81" s="24">
        <v>0.28599999999999998</v>
      </c>
      <c r="E81" s="24"/>
      <c r="F81" s="24"/>
      <c r="G81" s="24">
        <v>0.2</v>
      </c>
      <c r="H81" s="24">
        <v>0.27272727272727271</v>
      </c>
      <c r="I81" s="142">
        <f t="shared" si="6"/>
        <v>0.18994545454545456</v>
      </c>
      <c r="J81" s="24">
        <f t="shared" si="7"/>
        <v>8.2535794388688646E-2</v>
      </c>
      <c r="K81" s="26">
        <f>J81/SQRT(7)</f>
        <v>3.1195598030518638E-2</v>
      </c>
    </row>
    <row r="82" spans="1:11" x14ac:dyDescent="0.25">
      <c r="A82" s="77">
        <v>10</v>
      </c>
      <c r="B82" s="24"/>
      <c r="C82" s="24">
        <v>0.1</v>
      </c>
      <c r="D82" s="24"/>
      <c r="E82" s="24"/>
      <c r="F82" s="24"/>
      <c r="G82" s="24">
        <v>0.05</v>
      </c>
      <c r="H82" s="24">
        <v>0</v>
      </c>
      <c r="I82" s="142">
        <f t="shared" si="6"/>
        <v>5.000000000000001E-2</v>
      </c>
      <c r="J82" s="24">
        <f t="shared" si="7"/>
        <v>4.0824829046386298E-2</v>
      </c>
      <c r="K82" s="26">
        <f>J82/SQRT(7)</f>
        <v>1.5430334996209188E-2</v>
      </c>
    </row>
    <row r="83" spans="1:11" x14ac:dyDescent="0.25">
      <c r="A83" s="77">
        <v>11</v>
      </c>
      <c r="B83" s="13"/>
      <c r="C83" s="13"/>
      <c r="D83" s="13"/>
      <c r="E83" s="13"/>
      <c r="F83" s="13"/>
      <c r="G83" s="47"/>
      <c r="H83" s="13"/>
      <c r="I83" s="12"/>
      <c r="J83" s="13"/>
      <c r="K83" s="14"/>
    </row>
    <row r="84" spans="1:11" x14ac:dyDescent="0.25">
      <c r="A84" s="77">
        <v>12</v>
      </c>
      <c r="B84" s="13"/>
      <c r="C84" s="13"/>
      <c r="D84" s="13"/>
      <c r="E84" s="13"/>
      <c r="F84" s="13"/>
      <c r="G84" s="13"/>
      <c r="H84" s="13"/>
      <c r="I84" s="12"/>
      <c r="J84" s="13"/>
      <c r="K84" s="14"/>
    </row>
    <row r="85" spans="1:11" x14ac:dyDescent="0.25">
      <c r="A85" s="77">
        <v>13</v>
      </c>
      <c r="B85" s="13"/>
      <c r="C85" s="13"/>
      <c r="D85" s="13"/>
      <c r="E85" s="13"/>
      <c r="F85" s="13"/>
      <c r="G85" s="13"/>
      <c r="H85" s="13"/>
      <c r="I85" s="12"/>
      <c r="J85" s="13"/>
      <c r="K85" s="14"/>
    </row>
    <row r="86" spans="1:11" x14ac:dyDescent="0.25">
      <c r="A86" s="77">
        <v>14</v>
      </c>
      <c r="B86" s="13"/>
      <c r="C86" s="13"/>
      <c r="D86" s="13"/>
      <c r="E86" s="13"/>
      <c r="F86" s="13"/>
      <c r="G86" s="13"/>
      <c r="H86" s="13"/>
      <c r="I86" s="12"/>
      <c r="J86" s="13"/>
      <c r="K86" s="14"/>
    </row>
    <row r="87" spans="1:11" x14ac:dyDescent="0.25">
      <c r="A87" s="77">
        <v>15</v>
      </c>
      <c r="B87" s="13"/>
      <c r="C87" s="13"/>
      <c r="D87" s="13"/>
      <c r="E87" s="13"/>
      <c r="F87" s="13"/>
      <c r="G87" s="13"/>
      <c r="H87" s="13"/>
      <c r="I87" s="12"/>
      <c r="J87" s="13"/>
      <c r="K87" s="14"/>
    </row>
    <row r="88" spans="1:11" x14ac:dyDescent="0.25">
      <c r="A88" s="77">
        <v>16</v>
      </c>
      <c r="B88" s="13"/>
      <c r="C88" s="13"/>
      <c r="D88" s="13"/>
      <c r="E88" s="13"/>
      <c r="F88" s="13"/>
      <c r="G88" s="13"/>
      <c r="H88" s="13"/>
      <c r="I88" s="12"/>
      <c r="J88" s="13"/>
      <c r="K88" s="14"/>
    </row>
    <row r="89" spans="1:11" x14ac:dyDescent="0.25">
      <c r="A89" s="77">
        <v>17</v>
      </c>
      <c r="B89" s="13"/>
      <c r="C89" s="13"/>
      <c r="D89" s="13"/>
      <c r="E89" s="13"/>
      <c r="F89" s="13"/>
      <c r="G89" s="13"/>
      <c r="H89" s="13"/>
      <c r="I89" s="12"/>
      <c r="J89" s="13"/>
      <c r="K89" s="14"/>
    </row>
    <row r="90" spans="1:11" ht="15.75" thickBot="1" x14ac:dyDescent="0.3">
      <c r="A90" s="105">
        <v>18</v>
      </c>
      <c r="B90" s="74"/>
      <c r="C90" s="74"/>
      <c r="D90" s="74"/>
      <c r="E90" s="74"/>
      <c r="F90" s="74"/>
      <c r="G90" s="74"/>
      <c r="H90" s="74"/>
      <c r="I90" s="18"/>
      <c r="J90" s="74"/>
      <c r="K90" s="7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abSelected="1" workbookViewId="0">
      <selection activeCell="B1" sqref="A1:B1"/>
    </sheetView>
  </sheetViews>
  <sheetFormatPr defaultRowHeight="15" x14ac:dyDescent="0.25"/>
  <cols>
    <col min="1" max="1" width="23" customWidth="1"/>
    <col min="2" max="2" width="11.7109375" customWidth="1"/>
    <col min="3" max="3" width="12.140625" customWidth="1"/>
    <col min="4" max="4" width="11.140625" customWidth="1"/>
    <col min="5" max="5" width="12.85546875" customWidth="1"/>
    <col min="6" max="6" width="11.140625" customWidth="1"/>
    <col min="7" max="7" width="11.7109375" customWidth="1"/>
    <col min="8" max="8" width="10.85546875" customWidth="1"/>
    <col min="9" max="9" width="12.42578125" customWidth="1"/>
    <col min="10" max="10" width="11.28515625" customWidth="1"/>
    <col min="11" max="11" width="11.85546875" customWidth="1"/>
  </cols>
  <sheetData>
    <row r="1" spans="1:11" x14ac:dyDescent="0.25">
      <c r="A1" s="264"/>
      <c r="B1" s="263"/>
    </row>
    <row r="2" spans="1:11" x14ac:dyDescent="0.25">
      <c r="A2" s="52" t="s">
        <v>98</v>
      </c>
    </row>
    <row r="4" spans="1:11" ht="15.75" thickBot="1" x14ac:dyDescent="0.3">
      <c r="A4" s="28" t="s">
        <v>86</v>
      </c>
      <c r="B4" s="28"/>
      <c r="C4" s="28"/>
      <c r="E4" s="1"/>
      <c r="F4" s="1"/>
    </row>
    <row r="5" spans="1:11" ht="15.75" thickBot="1" x14ac:dyDescent="0.3">
      <c r="A5" s="226"/>
      <c r="B5" s="224" t="s">
        <v>79</v>
      </c>
      <c r="C5" s="225"/>
      <c r="D5" s="224" t="s">
        <v>80</v>
      </c>
      <c r="E5" s="98"/>
      <c r="F5" s="65" t="s">
        <v>81</v>
      </c>
      <c r="G5" s="98"/>
      <c r="H5" s="65" t="s">
        <v>82</v>
      </c>
      <c r="I5" s="98"/>
      <c r="J5" s="66" t="s">
        <v>83</v>
      </c>
      <c r="K5" s="98"/>
    </row>
    <row r="6" spans="1:11" ht="15.75" thickBot="1" x14ac:dyDescent="0.3">
      <c r="A6" s="227" t="s">
        <v>94</v>
      </c>
      <c r="B6" s="172" t="s">
        <v>84</v>
      </c>
      <c r="C6" s="174" t="s">
        <v>85</v>
      </c>
      <c r="D6" s="172" t="s">
        <v>84</v>
      </c>
      <c r="E6" s="174" t="s">
        <v>85</v>
      </c>
      <c r="F6" s="172" t="s">
        <v>84</v>
      </c>
      <c r="G6" s="174" t="s">
        <v>85</v>
      </c>
      <c r="H6" s="172" t="s">
        <v>84</v>
      </c>
      <c r="I6" s="174" t="s">
        <v>85</v>
      </c>
      <c r="J6" s="172" t="s">
        <v>84</v>
      </c>
      <c r="K6" s="174" t="s">
        <v>85</v>
      </c>
    </row>
    <row r="7" spans="1:11" x14ac:dyDescent="0.25">
      <c r="A7" s="220">
        <v>1</v>
      </c>
      <c r="B7" s="222">
        <v>0.627</v>
      </c>
      <c r="C7" s="92">
        <v>0.5675</v>
      </c>
      <c r="D7" s="222">
        <v>0.43940000000000001</v>
      </c>
      <c r="E7" s="92">
        <v>0.3896</v>
      </c>
      <c r="F7" s="222">
        <v>0.41549999999999998</v>
      </c>
      <c r="G7" s="92">
        <v>0.2492</v>
      </c>
      <c r="H7" s="222">
        <v>0.35799999999999998</v>
      </c>
      <c r="I7" s="92">
        <v>0</v>
      </c>
      <c r="J7" s="70">
        <v>0</v>
      </c>
      <c r="K7" s="92">
        <v>0</v>
      </c>
    </row>
    <row r="8" spans="1:11" x14ac:dyDescent="0.25">
      <c r="A8" s="220">
        <v>2</v>
      </c>
      <c r="B8" s="222">
        <v>0.6139</v>
      </c>
      <c r="C8" s="92">
        <v>0.58799999999999997</v>
      </c>
      <c r="D8" s="222">
        <v>0.53580000000000005</v>
      </c>
      <c r="E8" s="92">
        <v>0.40160000000000001</v>
      </c>
      <c r="F8" s="222">
        <v>0.51649999999999996</v>
      </c>
      <c r="G8" s="92">
        <v>0.2525</v>
      </c>
      <c r="H8" s="222">
        <v>0.4773</v>
      </c>
      <c r="I8" s="92">
        <v>0</v>
      </c>
      <c r="J8" s="70">
        <v>0.20599999999999999</v>
      </c>
      <c r="K8" s="92">
        <v>0</v>
      </c>
    </row>
    <row r="9" spans="1:11" x14ac:dyDescent="0.25">
      <c r="A9" s="220">
        <v>3</v>
      </c>
      <c r="B9" s="222">
        <v>0.64870000000000005</v>
      </c>
      <c r="C9" s="92">
        <v>0.53500000000000003</v>
      </c>
      <c r="D9" s="222">
        <v>0.60750000000000004</v>
      </c>
      <c r="E9" s="92">
        <v>0.45739999999999997</v>
      </c>
      <c r="F9" s="222">
        <v>0.59030000000000005</v>
      </c>
      <c r="G9" s="92">
        <v>0.41060000000000002</v>
      </c>
      <c r="H9" s="222">
        <v>0.55779999999999996</v>
      </c>
      <c r="I9" s="92">
        <v>0.34510000000000002</v>
      </c>
      <c r="J9" s="70">
        <v>0.56620000000000004</v>
      </c>
      <c r="K9" s="92">
        <v>0.34649999999999997</v>
      </c>
    </row>
    <row r="10" spans="1:11" x14ac:dyDescent="0.25">
      <c r="A10" s="220">
        <v>4</v>
      </c>
      <c r="B10" s="222">
        <v>0.42609999999999998</v>
      </c>
      <c r="C10" s="92">
        <v>0.53680000000000005</v>
      </c>
      <c r="D10" s="222">
        <v>0.35570000000000002</v>
      </c>
      <c r="E10" s="92">
        <v>0.4219</v>
      </c>
      <c r="F10" s="222">
        <v>0.33560000000000001</v>
      </c>
      <c r="G10" s="92">
        <v>0.28560000000000002</v>
      </c>
      <c r="H10" s="222">
        <v>0.31180000000000002</v>
      </c>
      <c r="I10" s="92">
        <v>9.0700000000000003E-2</v>
      </c>
      <c r="J10" s="70">
        <v>5.7500000000000002E-2</v>
      </c>
      <c r="K10" s="92">
        <v>0</v>
      </c>
    </row>
    <row r="11" spans="1:11" x14ac:dyDescent="0.25">
      <c r="A11" s="220">
        <v>5</v>
      </c>
      <c r="B11" s="222">
        <v>0.43919999999999998</v>
      </c>
      <c r="C11" s="92">
        <v>0.52859999999999996</v>
      </c>
      <c r="D11" s="222">
        <v>0.40589999999999998</v>
      </c>
      <c r="E11" s="92">
        <v>0.36470000000000002</v>
      </c>
      <c r="F11" s="222">
        <v>0.37669999999999998</v>
      </c>
      <c r="G11" s="92">
        <v>0.23669999999999999</v>
      </c>
      <c r="H11" s="222">
        <v>0.34320000000000001</v>
      </c>
      <c r="I11" s="92">
        <v>6.0900000000000003E-2</v>
      </c>
      <c r="J11" s="70">
        <v>8.5500000000000007E-2</v>
      </c>
      <c r="K11" s="92">
        <v>0</v>
      </c>
    </row>
    <row r="12" spans="1:11" x14ac:dyDescent="0.25">
      <c r="A12" s="220">
        <v>6</v>
      </c>
      <c r="B12" s="222">
        <v>0.47520000000000001</v>
      </c>
      <c r="C12" s="92">
        <v>0.51180000000000003</v>
      </c>
      <c r="D12" s="222">
        <v>0.39079999999999998</v>
      </c>
      <c r="E12" s="92">
        <v>0.36220000000000002</v>
      </c>
      <c r="F12" s="222">
        <v>0.38279999999999997</v>
      </c>
      <c r="G12" s="92">
        <v>0.28749999999999998</v>
      </c>
      <c r="H12" s="222">
        <v>0.35870000000000002</v>
      </c>
      <c r="I12" s="92">
        <v>8.9200000000000002E-2</v>
      </c>
      <c r="J12" s="70">
        <v>0.22409999999999999</v>
      </c>
      <c r="K12" s="92">
        <v>0</v>
      </c>
    </row>
    <row r="13" spans="1:11" x14ac:dyDescent="0.25">
      <c r="A13" s="220">
        <v>7</v>
      </c>
      <c r="B13" s="222">
        <v>0.46850000000000003</v>
      </c>
      <c r="C13" s="92">
        <v>0.4723</v>
      </c>
      <c r="D13" s="222">
        <v>0.42280000000000001</v>
      </c>
      <c r="E13" s="92">
        <v>0.34760000000000002</v>
      </c>
      <c r="F13" s="222">
        <v>0.3821</v>
      </c>
      <c r="G13" s="92">
        <v>0.25359999999999999</v>
      </c>
      <c r="H13" s="222">
        <v>0.37380000000000002</v>
      </c>
      <c r="I13" s="92">
        <v>0.16209999999999999</v>
      </c>
      <c r="J13" s="70">
        <v>0.19620000000000001</v>
      </c>
      <c r="K13" s="92">
        <v>0</v>
      </c>
    </row>
    <row r="14" spans="1:11" x14ac:dyDescent="0.25">
      <c r="A14" s="220">
        <v>8</v>
      </c>
      <c r="B14" s="222">
        <v>0.52610000000000001</v>
      </c>
      <c r="C14" s="92">
        <v>0.60040000000000004</v>
      </c>
      <c r="D14" s="222">
        <v>0.499</v>
      </c>
      <c r="E14" s="92">
        <v>0.55620000000000003</v>
      </c>
      <c r="F14" s="222">
        <v>0.46300000000000002</v>
      </c>
      <c r="G14" s="92">
        <v>0.36699999999999999</v>
      </c>
      <c r="H14" s="222">
        <v>0.35630000000000001</v>
      </c>
      <c r="I14" s="92">
        <v>0.31240000000000001</v>
      </c>
      <c r="J14" s="70">
        <v>0.3251</v>
      </c>
      <c r="K14" s="92">
        <v>4.6800000000000001E-2</v>
      </c>
    </row>
    <row r="15" spans="1:11" x14ac:dyDescent="0.25">
      <c r="A15" s="220">
        <v>9</v>
      </c>
      <c r="B15" s="222">
        <v>0.63070000000000004</v>
      </c>
      <c r="C15" s="92">
        <v>0.60429999999999995</v>
      </c>
      <c r="D15" s="222">
        <v>0.61770000000000003</v>
      </c>
      <c r="E15" s="92">
        <v>0.55889999999999995</v>
      </c>
      <c r="F15" s="222">
        <v>0.59770000000000001</v>
      </c>
      <c r="G15" s="92">
        <v>0.4753</v>
      </c>
      <c r="H15" s="222">
        <v>0.59199999999999997</v>
      </c>
      <c r="I15" s="92">
        <v>0.31619999999999998</v>
      </c>
      <c r="J15" s="70">
        <v>0.51910000000000001</v>
      </c>
      <c r="K15" s="92">
        <v>4.9099999999999998E-2</v>
      </c>
    </row>
    <row r="16" spans="1:11" ht="15.75" thickBot="1" x14ac:dyDescent="0.3">
      <c r="A16" s="221">
        <v>10</v>
      </c>
      <c r="B16" s="223">
        <v>0.58050000000000002</v>
      </c>
      <c r="C16" s="89">
        <v>0.61619999999999997</v>
      </c>
      <c r="D16" s="223">
        <v>0.53069999999999995</v>
      </c>
      <c r="E16" s="89">
        <v>0.44550000000000001</v>
      </c>
      <c r="F16" s="223">
        <v>0.43209999999999998</v>
      </c>
      <c r="G16" s="89">
        <v>0.22600000000000001</v>
      </c>
      <c r="H16" s="223">
        <v>0.42259999999999998</v>
      </c>
      <c r="I16" s="89">
        <v>6.2199999999999998E-2</v>
      </c>
      <c r="J16" s="85">
        <v>0.39229999999999998</v>
      </c>
      <c r="K16" s="89">
        <v>3.9300000000000002E-2</v>
      </c>
    </row>
    <row r="20" spans="1:9" ht="15.75" thickBot="1" x14ac:dyDescent="0.3">
      <c r="A20" s="28" t="s">
        <v>102</v>
      </c>
      <c r="B20" s="28"/>
      <c r="C20" s="28"/>
      <c r="D20" s="28"/>
      <c r="E20" s="28"/>
      <c r="F20" s="28"/>
    </row>
    <row r="21" spans="1:9" ht="15.75" thickBot="1" x14ac:dyDescent="0.3">
      <c r="A21" s="226"/>
      <c r="B21" s="125" t="s">
        <v>80</v>
      </c>
      <c r="C21" s="127"/>
      <c r="D21" s="125" t="s">
        <v>81</v>
      </c>
      <c r="E21" s="127"/>
      <c r="F21" s="125" t="s">
        <v>82</v>
      </c>
      <c r="G21" s="127"/>
      <c r="H21" s="126" t="s">
        <v>83</v>
      </c>
      <c r="I21" s="122"/>
    </row>
    <row r="22" spans="1:9" ht="15.75" thickBot="1" x14ac:dyDescent="0.3">
      <c r="A22" s="227" t="s">
        <v>94</v>
      </c>
      <c r="B22" s="172" t="s">
        <v>84</v>
      </c>
      <c r="C22" s="174" t="s">
        <v>85</v>
      </c>
      <c r="D22" s="172" t="s">
        <v>84</v>
      </c>
      <c r="E22" s="174" t="s">
        <v>85</v>
      </c>
      <c r="F22" s="172" t="s">
        <v>84</v>
      </c>
      <c r="G22" s="174" t="s">
        <v>85</v>
      </c>
      <c r="H22" s="173" t="s">
        <v>84</v>
      </c>
      <c r="I22" s="174" t="s">
        <v>85</v>
      </c>
    </row>
    <row r="23" spans="1:9" x14ac:dyDescent="0.25">
      <c r="A23" s="220">
        <v>1</v>
      </c>
      <c r="B23" s="141">
        <v>0.29920255183413075</v>
      </c>
      <c r="C23" s="139">
        <v>0.31348017621145374</v>
      </c>
      <c r="D23" s="139">
        <v>0.33732057416267947</v>
      </c>
      <c r="E23" s="139">
        <v>0.5608810572687225</v>
      </c>
      <c r="F23" s="139">
        <v>0.42902711323763959</v>
      </c>
      <c r="G23" s="139">
        <v>1</v>
      </c>
      <c r="H23" s="139">
        <v>1</v>
      </c>
      <c r="I23" s="188">
        <v>1</v>
      </c>
    </row>
    <row r="24" spans="1:9" x14ac:dyDescent="0.25">
      <c r="A24" s="220">
        <v>2</v>
      </c>
      <c r="B24" s="222">
        <v>0.12721941684313398</v>
      </c>
      <c r="C24" s="70">
        <v>0.31700680272108839</v>
      </c>
      <c r="D24" s="70">
        <v>0.15865776185046432</v>
      </c>
      <c r="E24" s="70">
        <v>0.57057823129251695</v>
      </c>
      <c r="F24" s="70">
        <v>0.22251180974100015</v>
      </c>
      <c r="G24" s="70">
        <v>1</v>
      </c>
      <c r="H24" s="70">
        <v>0.66444046261606127</v>
      </c>
      <c r="I24" s="92">
        <v>1</v>
      </c>
    </row>
    <row r="25" spans="1:9" x14ac:dyDescent="0.25">
      <c r="A25" s="220">
        <v>3</v>
      </c>
      <c r="B25" s="222">
        <v>6.3511638661939276E-2</v>
      </c>
      <c r="C25" s="70">
        <v>0.14504672897196272</v>
      </c>
      <c r="D25" s="70">
        <v>9.0026206258671193E-2</v>
      </c>
      <c r="E25" s="70">
        <v>0.23252336448598132</v>
      </c>
      <c r="F25" s="70">
        <v>0.14012640665947293</v>
      </c>
      <c r="G25" s="70">
        <v>0.35495327102803736</v>
      </c>
      <c r="H25" s="70">
        <v>0.12717743178665025</v>
      </c>
      <c r="I25" s="92">
        <v>0.3523364485981309</v>
      </c>
    </row>
    <row r="26" spans="1:9" x14ac:dyDescent="0.25">
      <c r="A26" s="220">
        <v>4</v>
      </c>
      <c r="B26" s="222">
        <v>0.16521943205820222</v>
      </c>
      <c r="C26" s="70">
        <v>0.2140461997019375</v>
      </c>
      <c r="D26" s="70">
        <v>0.2123914574043651</v>
      </c>
      <c r="E26" s="70">
        <v>0.46795827123695977</v>
      </c>
      <c r="F26" s="70">
        <v>0.26824689040131416</v>
      </c>
      <c r="G26" s="70">
        <v>0.83103576751117736</v>
      </c>
      <c r="H26" s="70">
        <v>0.86505515137291711</v>
      </c>
      <c r="I26" s="92">
        <v>1</v>
      </c>
    </row>
    <row r="27" spans="1:9" x14ac:dyDescent="0.25">
      <c r="A27" s="220">
        <v>5</v>
      </c>
      <c r="B27" s="222">
        <v>7.5819672131147542E-2</v>
      </c>
      <c r="C27" s="70">
        <v>0.31006432084752167</v>
      </c>
      <c r="D27" s="70">
        <v>0.14230418943533699</v>
      </c>
      <c r="E27" s="70">
        <v>0.55221339387060153</v>
      </c>
      <c r="F27" s="70">
        <v>0.21857923497267756</v>
      </c>
      <c r="G27" s="70">
        <v>0.88479001135073776</v>
      </c>
      <c r="H27" s="70">
        <v>0.80532786885245899</v>
      </c>
      <c r="I27" s="92">
        <v>1</v>
      </c>
    </row>
    <row r="28" spans="1:9" x14ac:dyDescent="0.25">
      <c r="A28" s="220">
        <v>6</v>
      </c>
      <c r="B28" s="222">
        <v>0.17760942760942766</v>
      </c>
      <c r="C28" s="70">
        <v>0.29230168034388432</v>
      </c>
      <c r="D28" s="70">
        <v>0.19444444444444453</v>
      </c>
      <c r="E28" s="70">
        <v>0.43825713169206731</v>
      </c>
      <c r="F28" s="70">
        <v>0.24515993265993263</v>
      </c>
      <c r="G28" s="70">
        <v>0.82571316920672133</v>
      </c>
      <c r="H28" s="70">
        <v>0.52840909090909083</v>
      </c>
      <c r="I28" s="92">
        <v>1</v>
      </c>
    </row>
    <row r="29" spans="1:9" x14ac:dyDescent="0.25">
      <c r="A29" s="220">
        <v>7</v>
      </c>
      <c r="B29" s="222">
        <v>9.7545357524012846E-2</v>
      </c>
      <c r="C29" s="70">
        <v>0.26402710141858982</v>
      </c>
      <c r="D29" s="70">
        <v>0.18441835645677701</v>
      </c>
      <c r="E29" s="70">
        <v>0.46305314418801613</v>
      </c>
      <c r="F29" s="70">
        <v>0.20213447171824975</v>
      </c>
      <c r="G29" s="70">
        <v>0.6567859411391066</v>
      </c>
      <c r="H29" s="70">
        <v>0.58121664887940228</v>
      </c>
      <c r="I29" s="92">
        <v>1</v>
      </c>
    </row>
    <row r="30" spans="1:9" x14ac:dyDescent="0.25">
      <c r="A30" s="220">
        <v>8</v>
      </c>
      <c r="B30" s="222">
        <v>5.1511119559019221E-2</v>
      </c>
      <c r="C30" s="70">
        <v>7.3617588274483697E-2</v>
      </c>
      <c r="D30" s="70">
        <v>0.1199391750617753</v>
      </c>
      <c r="E30" s="70">
        <v>0.38874083944037313</v>
      </c>
      <c r="F30" s="70">
        <v>0.32275232845466639</v>
      </c>
      <c r="G30" s="70">
        <v>0.47968021319120591</v>
      </c>
      <c r="H30" s="70">
        <v>0.38205664322372174</v>
      </c>
      <c r="I30" s="92">
        <v>0.92205196535642908</v>
      </c>
    </row>
    <row r="31" spans="1:9" x14ac:dyDescent="0.25">
      <c r="A31" s="220">
        <v>9</v>
      </c>
      <c r="B31" s="222">
        <v>2.0612018392262583E-2</v>
      </c>
      <c r="C31" s="70">
        <v>7.5128247559159353E-2</v>
      </c>
      <c r="D31" s="70">
        <v>5.2322815918820403E-2</v>
      </c>
      <c r="E31" s="70">
        <v>0.21347013072976992</v>
      </c>
      <c r="F31" s="70">
        <v>6.1360393213889433E-2</v>
      </c>
      <c r="G31" s="70">
        <v>0.47674995862981961</v>
      </c>
      <c r="H31" s="70">
        <v>0.17694625019819252</v>
      </c>
      <c r="I31" s="92">
        <v>0.91874896574549059</v>
      </c>
    </row>
    <row r="32" spans="1:9" ht="15.75" thickBot="1" x14ac:dyDescent="0.3">
      <c r="A32" s="221">
        <v>10</v>
      </c>
      <c r="B32" s="222">
        <v>8.5788113695090554E-2</v>
      </c>
      <c r="C32" s="70">
        <v>0.2770204479065238</v>
      </c>
      <c r="D32" s="70">
        <v>0.2556416881998278</v>
      </c>
      <c r="E32" s="70">
        <v>0.63323596234988644</v>
      </c>
      <c r="F32" s="70">
        <v>0.27200689061154182</v>
      </c>
      <c r="G32" s="70">
        <v>0.89905874716001288</v>
      </c>
      <c r="H32" s="70">
        <v>0.32420327304048241</v>
      </c>
      <c r="I32" s="92">
        <v>0.93622200584225901</v>
      </c>
    </row>
    <row r="33" spans="1:9" x14ac:dyDescent="0.25">
      <c r="A33" s="148" t="s">
        <v>2</v>
      </c>
      <c r="B33" s="228">
        <v>0.1164038748308367</v>
      </c>
      <c r="C33" s="140">
        <v>0.22817392939566047</v>
      </c>
      <c r="D33" s="140">
        <v>0.1747466669193162</v>
      </c>
      <c r="E33" s="140">
        <v>0.45209115265548949</v>
      </c>
      <c r="F33" s="140">
        <v>0.23819054716703852</v>
      </c>
      <c r="G33" s="140">
        <v>0.74087670792168192</v>
      </c>
      <c r="H33" s="140">
        <v>0.54548328208789776</v>
      </c>
      <c r="I33" s="191">
        <v>0.91293593855423105</v>
      </c>
    </row>
    <row r="34" spans="1:9" x14ac:dyDescent="0.25">
      <c r="A34" s="79" t="s">
        <v>11</v>
      </c>
      <c r="B34" s="222">
        <v>8.0819548438955793E-2</v>
      </c>
      <c r="C34" s="70">
        <v>9.6654389797273005E-2</v>
      </c>
      <c r="D34" s="70">
        <v>8.2565353358294888E-2</v>
      </c>
      <c r="E34" s="70">
        <v>0.14080676875786677</v>
      </c>
      <c r="F34" s="70">
        <v>9.9152372606501768E-2</v>
      </c>
      <c r="G34" s="70">
        <v>0.23317683880093093</v>
      </c>
      <c r="H34" s="70">
        <v>0.294094180878889</v>
      </c>
      <c r="I34" s="92">
        <v>0.20011436371100982</v>
      </c>
    </row>
    <row r="35" spans="1:9" ht="15.75" thickBot="1" x14ac:dyDescent="0.3">
      <c r="A35" s="80" t="s">
        <v>4</v>
      </c>
      <c r="B35" s="145">
        <v>2.5557385253340611E-2</v>
      </c>
      <c r="C35" s="131">
        <v>3.0564801761312294E-2</v>
      </c>
      <c r="D35" s="131">
        <v>2.610945724288442E-2</v>
      </c>
      <c r="E35" s="131">
        <v>4.4527009924349693E-2</v>
      </c>
      <c r="F35" s="131">
        <v>3.1354733284623168E-2</v>
      </c>
      <c r="G35" s="131">
        <v>7.3736990820886722E-2</v>
      </c>
      <c r="H35" s="131">
        <v>9.3000745817882924E-2</v>
      </c>
      <c r="I35" s="132">
        <v>6.3281718184213617E-2</v>
      </c>
    </row>
    <row r="38" spans="1:9" x14ac:dyDescent="0.25">
      <c r="A38" s="36"/>
      <c r="B38" s="36"/>
      <c r="C38" s="36"/>
      <c r="D38" s="36"/>
      <c r="E38" s="36"/>
      <c r="F38" s="36"/>
      <c r="G38" s="36"/>
      <c r="H38" s="36"/>
      <c r="I38" s="32"/>
    </row>
    <row r="39" spans="1:9" x14ac:dyDescent="0.25">
      <c r="A39" s="36"/>
      <c r="B39" s="36"/>
      <c r="C39" s="36"/>
      <c r="D39" s="36"/>
      <c r="E39" s="36"/>
      <c r="F39" s="36"/>
      <c r="G39" s="36"/>
      <c r="H39" s="36"/>
      <c r="I39" s="3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3"/>
  <sheetViews>
    <sheetView workbookViewId="0">
      <selection activeCell="B1" sqref="B1"/>
    </sheetView>
  </sheetViews>
  <sheetFormatPr defaultRowHeight="15" x14ac:dyDescent="0.25"/>
  <cols>
    <col min="1" max="1" width="18.42578125" customWidth="1"/>
    <col min="2" max="2" width="11.7109375" customWidth="1"/>
    <col min="3" max="3" width="14.140625" customWidth="1"/>
    <col min="4" max="4" width="20.140625" customWidth="1"/>
    <col min="5" max="5" width="11.140625" customWidth="1"/>
    <col min="6" max="7" width="16.28515625" customWidth="1"/>
    <col min="8" max="8" width="13.28515625" customWidth="1"/>
    <col min="9" max="9" width="18.85546875" customWidth="1"/>
    <col min="10" max="10" width="14.85546875" customWidth="1"/>
    <col min="11" max="11" width="14.140625" customWidth="1"/>
    <col min="12" max="13" width="14.42578125" customWidth="1"/>
    <col min="14" max="14" width="18.85546875" customWidth="1"/>
    <col min="15" max="15" width="21.7109375" customWidth="1"/>
    <col min="16" max="16" width="14.42578125" customWidth="1"/>
    <col min="17" max="17" width="10.5703125" customWidth="1"/>
    <col min="18" max="18" width="16" customWidth="1"/>
    <col min="19" max="19" width="12.140625" customWidth="1"/>
    <col min="20" max="20" width="14.28515625" customWidth="1"/>
    <col min="21" max="21" width="14" customWidth="1"/>
    <col min="22" max="22" width="13.7109375" customWidth="1"/>
    <col min="23" max="23" width="15.85546875" customWidth="1"/>
    <col min="24" max="24" width="19.85546875" customWidth="1"/>
    <col min="25" max="26" width="20.140625" customWidth="1"/>
    <col min="27" max="27" width="21.7109375" customWidth="1"/>
    <col min="257" max="257" width="15.140625" customWidth="1"/>
    <col min="258" max="258" width="11.7109375" customWidth="1"/>
    <col min="259" max="259" width="14.140625" customWidth="1"/>
    <col min="260" max="260" width="14.42578125" customWidth="1"/>
    <col min="261" max="261" width="11.140625" customWidth="1"/>
    <col min="262" max="262" width="16.28515625" customWidth="1"/>
    <col min="263" max="263" width="10.140625" customWidth="1"/>
    <col min="264" max="264" width="15.5703125" customWidth="1"/>
    <col min="265" max="265" width="14.42578125" customWidth="1"/>
    <col min="266" max="266" width="14.85546875" customWidth="1"/>
    <col min="267" max="267" width="14.140625" customWidth="1"/>
    <col min="268" max="269" width="14.42578125" customWidth="1"/>
    <col min="270" max="270" width="18.85546875" customWidth="1"/>
    <col min="271" max="271" width="21.7109375" customWidth="1"/>
    <col min="272" max="272" width="14.42578125" customWidth="1"/>
    <col min="273" max="273" width="10.5703125" customWidth="1"/>
    <col min="274" max="274" width="16" customWidth="1"/>
    <col min="275" max="275" width="12.140625" customWidth="1"/>
    <col min="276" max="276" width="14.28515625" customWidth="1"/>
    <col min="277" max="277" width="14" customWidth="1"/>
    <col min="278" max="278" width="13.7109375" customWidth="1"/>
    <col min="279" max="279" width="15.85546875" customWidth="1"/>
    <col min="280" max="280" width="19.85546875" customWidth="1"/>
    <col min="281" max="282" width="20.140625" customWidth="1"/>
    <col min="283" max="283" width="21.7109375" customWidth="1"/>
    <col min="513" max="513" width="15.140625" customWidth="1"/>
    <col min="514" max="514" width="11.7109375" customWidth="1"/>
    <col min="515" max="515" width="14.140625" customWidth="1"/>
    <col min="516" max="516" width="14.42578125" customWidth="1"/>
    <col min="517" max="517" width="11.140625" customWidth="1"/>
    <col min="518" max="518" width="16.28515625" customWidth="1"/>
    <col min="519" max="519" width="10.140625" customWidth="1"/>
    <col min="520" max="520" width="15.5703125" customWidth="1"/>
    <col min="521" max="521" width="14.42578125" customWidth="1"/>
    <col min="522" max="522" width="14.85546875" customWidth="1"/>
    <col min="523" max="523" width="14.140625" customWidth="1"/>
    <col min="524" max="525" width="14.42578125" customWidth="1"/>
    <col min="526" max="526" width="18.85546875" customWidth="1"/>
    <col min="527" max="527" width="21.7109375" customWidth="1"/>
    <col min="528" max="528" width="14.42578125" customWidth="1"/>
    <col min="529" max="529" width="10.5703125" customWidth="1"/>
    <col min="530" max="530" width="16" customWidth="1"/>
    <col min="531" max="531" width="12.140625" customWidth="1"/>
    <col min="532" max="532" width="14.28515625" customWidth="1"/>
    <col min="533" max="533" width="14" customWidth="1"/>
    <col min="534" max="534" width="13.7109375" customWidth="1"/>
    <col min="535" max="535" width="15.85546875" customWidth="1"/>
    <col min="536" max="536" width="19.85546875" customWidth="1"/>
    <col min="537" max="538" width="20.140625" customWidth="1"/>
    <col min="539" max="539" width="21.7109375" customWidth="1"/>
    <col min="769" max="769" width="15.140625" customWidth="1"/>
    <col min="770" max="770" width="11.7109375" customWidth="1"/>
    <col min="771" max="771" width="14.140625" customWidth="1"/>
    <col min="772" max="772" width="14.42578125" customWidth="1"/>
    <col min="773" max="773" width="11.140625" customWidth="1"/>
    <col min="774" max="774" width="16.28515625" customWidth="1"/>
    <col min="775" max="775" width="10.140625" customWidth="1"/>
    <col min="776" max="776" width="15.5703125" customWidth="1"/>
    <col min="777" max="777" width="14.42578125" customWidth="1"/>
    <col min="778" max="778" width="14.85546875" customWidth="1"/>
    <col min="779" max="779" width="14.140625" customWidth="1"/>
    <col min="780" max="781" width="14.42578125" customWidth="1"/>
    <col min="782" max="782" width="18.85546875" customWidth="1"/>
    <col min="783" max="783" width="21.7109375" customWidth="1"/>
    <col min="784" max="784" width="14.42578125" customWidth="1"/>
    <col min="785" max="785" width="10.5703125" customWidth="1"/>
    <col min="786" max="786" width="16" customWidth="1"/>
    <col min="787" max="787" width="12.140625" customWidth="1"/>
    <col min="788" max="788" width="14.28515625" customWidth="1"/>
    <col min="789" max="789" width="14" customWidth="1"/>
    <col min="790" max="790" width="13.7109375" customWidth="1"/>
    <col min="791" max="791" width="15.85546875" customWidth="1"/>
    <col min="792" max="792" width="19.85546875" customWidth="1"/>
    <col min="793" max="794" width="20.140625" customWidth="1"/>
    <col min="795" max="795" width="21.7109375" customWidth="1"/>
    <col min="1025" max="1025" width="15.140625" customWidth="1"/>
    <col min="1026" max="1026" width="11.7109375" customWidth="1"/>
    <col min="1027" max="1027" width="14.140625" customWidth="1"/>
    <col min="1028" max="1028" width="14.42578125" customWidth="1"/>
    <col min="1029" max="1029" width="11.140625" customWidth="1"/>
    <col min="1030" max="1030" width="16.28515625" customWidth="1"/>
    <col min="1031" max="1031" width="10.140625" customWidth="1"/>
    <col min="1032" max="1032" width="15.5703125" customWidth="1"/>
    <col min="1033" max="1033" width="14.42578125" customWidth="1"/>
    <col min="1034" max="1034" width="14.85546875" customWidth="1"/>
    <col min="1035" max="1035" width="14.140625" customWidth="1"/>
    <col min="1036" max="1037" width="14.42578125" customWidth="1"/>
    <col min="1038" max="1038" width="18.85546875" customWidth="1"/>
    <col min="1039" max="1039" width="21.7109375" customWidth="1"/>
    <col min="1040" max="1040" width="14.42578125" customWidth="1"/>
    <col min="1041" max="1041" width="10.5703125" customWidth="1"/>
    <col min="1042" max="1042" width="16" customWidth="1"/>
    <col min="1043" max="1043" width="12.140625" customWidth="1"/>
    <col min="1044" max="1044" width="14.28515625" customWidth="1"/>
    <col min="1045" max="1045" width="14" customWidth="1"/>
    <col min="1046" max="1046" width="13.7109375" customWidth="1"/>
    <col min="1047" max="1047" width="15.85546875" customWidth="1"/>
    <col min="1048" max="1048" width="19.85546875" customWidth="1"/>
    <col min="1049" max="1050" width="20.140625" customWidth="1"/>
    <col min="1051" max="1051" width="21.7109375" customWidth="1"/>
    <col min="1281" max="1281" width="15.140625" customWidth="1"/>
    <col min="1282" max="1282" width="11.7109375" customWidth="1"/>
    <col min="1283" max="1283" width="14.140625" customWidth="1"/>
    <col min="1284" max="1284" width="14.42578125" customWidth="1"/>
    <col min="1285" max="1285" width="11.140625" customWidth="1"/>
    <col min="1286" max="1286" width="16.28515625" customWidth="1"/>
    <col min="1287" max="1287" width="10.140625" customWidth="1"/>
    <col min="1288" max="1288" width="15.5703125" customWidth="1"/>
    <col min="1289" max="1289" width="14.42578125" customWidth="1"/>
    <col min="1290" max="1290" width="14.85546875" customWidth="1"/>
    <col min="1291" max="1291" width="14.140625" customWidth="1"/>
    <col min="1292" max="1293" width="14.42578125" customWidth="1"/>
    <col min="1294" max="1294" width="18.85546875" customWidth="1"/>
    <col min="1295" max="1295" width="21.7109375" customWidth="1"/>
    <col min="1296" max="1296" width="14.42578125" customWidth="1"/>
    <col min="1297" max="1297" width="10.5703125" customWidth="1"/>
    <col min="1298" max="1298" width="16" customWidth="1"/>
    <col min="1299" max="1299" width="12.140625" customWidth="1"/>
    <col min="1300" max="1300" width="14.28515625" customWidth="1"/>
    <col min="1301" max="1301" width="14" customWidth="1"/>
    <col min="1302" max="1302" width="13.7109375" customWidth="1"/>
    <col min="1303" max="1303" width="15.85546875" customWidth="1"/>
    <col min="1304" max="1304" width="19.85546875" customWidth="1"/>
    <col min="1305" max="1306" width="20.140625" customWidth="1"/>
    <col min="1307" max="1307" width="21.7109375" customWidth="1"/>
    <col min="1537" max="1537" width="15.140625" customWidth="1"/>
    <col min="1538" max="1538" width="11.7109375" customWidth="1"/>
    <col min="1539" max="1539" width="14.140625" customWidth="1"/>
    <col min="1540" max="1540" width="14.42578125" customWidth="1"/>
    <col min="1541" max="1541" width="11.140625" customWidth="1"/>
    <col min="1542" max="1542" width="16.28515625" customWidth="1"/>
    <col min="1543" max="1543" width="10.140625" customWidth="1"/>
    <col min="1544" max="1544" width="15.5703125" customWidth="1"/>
    <col min="1545" max="1545" width="14.42578125" customWidth="1"/>
    <col min="1546" max="1546" width="14.85546875" customWidth="1"/>
    <col min="1547" max="1547" width="14.140625" customWidth="1"/>
    <col min="1548" max="1549" width="14.42578125" customWidth="1"/>
    <col min="1550" max="1550" width="18.85546875" customWidth="1"/>
    <col min="1551" max="1551" width="21.7109375" customWidth="1"/>
    <col min="1552" max="1552" width="14.42578125" customWidth="1"/>
    <col min="1553" max="1553" width="10.5703125" customWidth="1"/>
    <col min="1554" max="1554" width="16" customWidth="1"/>
    <col min="1555" max="1555" width="12.140625" customWidth="1"/>
    <col min="1556" max="1556" width="14.28515625" customWidth="1"/>
    <col min="1557" max="1557" width="14" customWidth="1"/>
    <col min="1558" max="1558" width="13.7109375" customWidth="1"/>
    <col min="1559" max="1559" width="15.85546875" customWidth="1"/>
    <col min="1560" max="1560" width="19.85546875" customWidth="1"/>
    <col min="1561" max="1562" width="20.140625" customWidth="1"/>
    <col min="1563" max="1563" width="21.7109375" customWidth="1"/>
    <col min="1793" max="1793" width="15.140625" customWidth="1"/>
    <col min="1794" max="1794" width="11.7109375" customWidth="1"/>
    <col min="1795" max="1795" width="14.140625" customWidth="1"/>
    <col min="1796" max="1796" width="14.42578125" customWidth="1"/>
    <col min="1797" max="1797" width="11.140625" customWidth="1"/>
    <col min="1798" max="1798" width="16.28515625" customWidth="1"/>
    <col min="1799" max="1799" width="10.140625" customWidth="1"/>
    <col min="1800" max="1800" width="15.5703125" customWidth="1"/>
    <col min="1801" max="1801" width="14.42578125" customWidth="1"/>
    <col min="1802" max="1802" width="14.85546875" customWidth="1"/>
    <col min="1803" max="1803" width="14.140625" customWidth="1"/>
    <col min="1804" max="1805" width="14.42578125" customWidth="1"/>
    <col min="1806" max="1806" width="18.85546875" customWidth="1"/>
    <col min="1807" max="1807" width="21.7109375" customWidth="1"/>
    <col min="1808" max="1808" width="14.42578125" customWidth="1"/>
    <col min="1809" max="1809" width="10.5703125" customWidth="1"/>
    <col min="1810" max="1810" width="16" customWidth="1"/>
    <col min="1811" max="1811" width="12.140625" customWidth="1"/>
    <col min="1812" max="1812" width="14.28515625" customWidth="1"/>
    <col min="1813" max="1813" width="14" customWidth="1"/>
    <col min="1814" max="1814" width="13.7109375" customWidth="1"/>
    <col min="1815" max="1815" width="15.85546875" customWidth="1"/>
    <col min="1816" max="1816" width="19.85546875" customWidth="1"/>
    <col min="1817" max="1818" width="20.140625" customWidth="1"/>
    <col min="1819" max="1819" width="21.7109375" customWidth="1"/>
    <col min="2049" max="2049" width="15.140625" customWidth="1"/>
    <col min="2050" max="2050" width="11.7109375" customWidth="1"/>
    <col min="2051" max="2051" width="14.140625" customWidth="1"/>
    <col min="2052" max="2052" width="14.42578125" customWidth="1"/>
    <col min="2053" max="2053" width="11.140625" customWidth="1"/>
    <col min="2054" max="2054" width="16.28515625" customWidth="1"/>
    <col min="2055" max="2055" width="10.140625" customWidth="1"/>
    <col min="2056" max="2056" width="15.5703125" customWidth="1"/>
    <col min="2057" max="2057" width="14.42578125" customWidth="1"/>
    <col min="2058" max="2058" width="14.85546875" customWidth="1"/>
    <col min="2059" max="2059" width="14.140625" customWidth="1"/>
    <col min="2060" max="2061" width="14.42578125" customWidth="1"/>
    <col min="2062" max="2062" width="18.85546875" customWidth="1"/>
    <col min="2063" max="2063" width="21.7109375" customWidth="1"/>
    <col min="2064" max="2064" width="14.42578125" customWidth="1"/>
    <col min="2065" max="2065" width="10.5703125" customWidth="1"/>
    <col min="2066" max="2066" width="16" customWidth="1"/>
    <col min="2067" max="2067" width="12.140625" customWidth="1"/>
    <col min="2068" max="2068" width="14.28515625" customWidth="1"/>
    <col min="2069" max="2069" width="14" customWidth="1"/>
    <col min="2070" max="2070" width="13.7109375" customWidth="1"/>
    <col min="2071" max="2071" width="15.85546875" customWidth="1"/>
    <col min="2072" max="2072" width="19.85546875" customWidth="1"/>
    <col min="2073" max="2074" width="20.140625" customWidth="1"/>
    <col min="2075" max="2075" width="21.7109375" customWidth="1"/>
    <col min="2305" max="2305" width="15.140625" customWidth="1"/>
    <col min="2306" max="2306" width="11.7109375" customWidth="1"/>
    <col min="2307" max="2307" width="14.140625" customWidth="1"/>
    <col min="2308" max="2308" width="14.42578125" customWidth="1"/>
    <col min="2309" max="2309" width="11.140625" customWidth="1"/>
    <col min="2310" max="2310" width="16.28515625" customWidth="1"/>
    <col min="2311" max="2311" width="10.140625" customWidth="1"/>
    <col min="2312" max="2312" width="15.5703125" customWidth="1"/>
    <col min="2313" max="2313" width="14.42578125" customWidth="1"/>
    <col min="2314" max="2314" width="14.85546875" customWidth="1"/>
    <col min="2315" max="2315" width="14.140625" customWidth="1"/>
    <col min="2316" max="2317" width="14.42578125" customWidth="1"/>
    <col min="2318" max="2318" width="18.85546875" customWidth="1"/>
    <col min="2319" max="2319" width="21.7109375" customWidth="1"/>
    <col min="2320" max="2320" width="14.42578125" customWidth="1"/>
    <col min="2321" max="2321" width="10.5703125" customWidth="1"/>
    <col min="2322" max="2322" width="16" customWidth="1"/>
    <col min="2323" max="2323" width="12.140625" customWidth="1"/>
    <col min="2324" max="2324" width="14.28515625" customWidth="1"/>
    <col min="2325" max="2325" width="14" customWidth="1"/>
    <col min="2326" max="2326" width="13.7109375" customWidth="1"/>
    <col min="2327" max="2327" width="15.85546875" customWidth="1"/>
    <col min="2328" max="2328" width="19.85546875" customWidth="1"/>
    <col min="2329" max="2330" width="20.140625" customWidth="1"/>
    <col min="2331" max="2331" width="21.7109375" customWidth="1"/>
    <col min="2561" max="2561" width="15.140625" customWidth="1"/>
    <col min="2562" max="2562" width="11.7109375" customWidth="1"/>
    <col min="2563" max="2563" width="14.140625" customWidth="1"/>
    <col min="2564" max="2564" width="14.42578125" customWidth="1"/>
    <col min="2565" max="2565" width="11.140625" customWidth="1"/>
    <col min="2566" max="2566" width="16.28515625" customWidth="1"/>
    <col min="2567" max="2567" width="10.140625" customWidth="1"/>
    <col min="2568" max="2568" width="15.5703125" customWidth="1"/>
    <col min="2569" max="2569" width="14.42578125" customWidth="1"/>
    <col min="2570" max="2570" width="14.85546875" customWidth="1"/>
    <col min="2571" max="2571" width="14.140625" customWidth="1"/>
    <col min="2572" max="2573" width="14.42578125" customWidth="1"/>
    <col min="2574" max="2574" width="18.85546875" customWidth="1"/>
    <col min="2575" max="2575" width="21.7109375" customWidth="1"/>
    <col min="2576" max="2576" width="14.42578125" customWidth="1"/>
    <col min="2577" max="2577" width="10.5703125" customWidth="1"/>
    <col min="2578" max="2578" width="16" customWidth="1"/>
    <col min="2579" max="2579" width="12.140625" customWidth="1"/>
    <col min="2580" max="2580" width="14.28515625" customWidth="1"/>
    <col min="2581" max="2581" width="14" customWidth="1"/>
    <col min="2582" max="2582" width="13.7109375" customWidth="1"/>
    <col min="2583" max="2583" width="15.85546875" customWidth="1"/>
    <col min="2584" max="2584" width="19.85546875" customWidth="1"/>
    <col min="2585" max="2586" width="20.140625" customWidth="1"/>
    <col min="2587" max="2587" width="21.7109375" customWidth="1"/>
    <col min="2817" max="2817" width="15.140625" customWidth="1"/>
    <col min="2818" max="2818" width="11.7109375" customWidth="1"/>
    <col min="2819" max="2819" width="14.140625" customWidth="1"/>
    <col min="2820" max="2820" width="14.42578125" customWidth="1"/>
    <col min="2821" max="2821" width="11.140625" customWidth="1"/>
    <col min="2822" max="2822" width="16.28515625" customWidth="1"/>
    <col min="2823" max="2823" width="10.140625" customWidth="1"/>
    <col min="2824" max="2824" width="15.5703125" customWidth="1"/>
    <col min="2825" max="2825" width="14.42578125" customWidth="1"/>
    <col min="2826" max="2826" width="14.85546875" customWidth="1"/>
    <col min="2827" max="2827" width="14.140625" customWidth="1"/>
    <col min="2828" max="2829" width="14.42578125" customWidth="1"/>
    <col min="2830" max="2830" width="18.85546875" customWidth="1"/>
    <col min="2831" max="2831" width="21.7109375" customWidth="1"/>
    <col min="2832" max="2832" width="14.42578125" customWidth="1"/>
    <col min="2833" max="2833" width="10.5703125" customWidth="1"/>
    <col min="2834" max="2834" width="16" customWidth="1"/>
    <col min="2835" max="2835" width="12.140625" customWidth="1"/>
    <col min="2836" max="2836" width="14.28515625" customWidth="1"/>
    <col min="2837" max="2837" width="14" customWidth="1"/>
    <col min="2838" max="2838" width="13.7109375" customWidth="1"/>
    <col min="2839" max="2839" width="15.85546875" customWidth="1"/>
    <col min="2840" max="2840" width="19.85546875" customWidth="1"/>
    <col min="2841" max="2842" width="20.140625" customWidth="1"/>
    <col min="2843" max="2843" width="21.7109375" customWidth="1"/>
    <col min="3073" max="3073" width="15.140625" customWidth="1"/>
    <col min="3074" max="3074" width="11.7109375" customWidth="1"/>
    <col min="3075" max="3075" width="14.140625" customWidth="1"/>
    <col min="3076" max="3076" width="14.42578125" customWidth="1"/>
    <col min="3077" max="3077" width="11.140625" customWidth="1"/>
    <col min="3078" max="3078" width="16.28515625" customWidth="1"/>
    <col min="3079" max="3079" width="10.140625" customWidth="1"/>
    <col min="3080" max="3080" width="15.5703125" customWidth="1"/>
    <col min="3081" max="3081" width="14.42578125" customWidth="1"/>
    <col min="3082" max="3082" width="14.85546875" customWidth="1"/>
    <col min="3083" max="3083" width="14.140625" customWidth="1"/>
    <col min="3084" max="3085" width="14.42578125" customWidth="1"/>
    <col min="3086" max="3086" width="18.85546875" customWidth="1"/>
    <col min="3087" max="3087" width="21.7109375" customWidth="1"/>
    <col min="3088" max="3088" width="14.42578125" customWidth="1"/>
    <col min="3089" max="3089" width="10.5703125" customWidth="1"/>
    <col min="3090" max="3090" width="16" customWidth="1"/>
    <col min="3091" max="3091" width="12.140625" customWidth="1"/>
    <col min="3092" max="3092" width="14.28515625" customWidth="1"/>
    <col min="3093" max="3093" width="14" customWidth="1"/>
    <col min="3094" max="3094" width="13.7109375" customWidth="1"/>
    <col min="3095" max="3095" width="15.85546875" customWidth="1"/>
    <col min="3096" max="3096" width="19.85546875" customWidth="1"/>
    <col min="3097" max="3098" width="20.140625" customWidth="1"/>
    <col min="3099" max="3099" width="21.7109375" customWidth="1"/>
    <col min="3329" max="3329" width="15.140625" customWidth="1"/>
    <col min="3330" max="3330" width="11.7109375" customWidth="1"/>
    <col min="3331" max="3331" width="14.140625" customWidth="1"/>
    <col min="3332" max="3332" width="14.42578125" customWidth="1"/>
    <col min="3333" max="3333" width="11.140625" customWidth="1"/>
    <col min="3334" max="3334" width="16.28515625" customWidth="1"/>
    <col min="3335" max="3335" width="10.140625" customWidth="1"/>
    <col min="3336" max="3336" width="15.5703125" customWidth="1"/>
    <col min="3337" max="3337" width="14.42578125" customWidth="1"/>
    <col min="3338" max="3338" width="14.85546875" customWidth="1"/>
    <col min="3339" max="3339" width="14.140625" customWidth="1"/>
    <col min="3340" max="3341" width="14.42578125" customWidth="1"/>
    <col min="3342" max="3342" width="18.85546875" customWidth="1"/>
    <col min="3343" max="3343" width="21.7109375" customWidth="1"/>
    <col min="3344" max="3344" width="14.42578125" customWidth="1"/>
    <col min="3345" max="3345" width="10.5703125" customWidth="1"/>
    <col min="3346" max="3346" width="16" customWidth="1"/>
    <col min="3347" max="3347" width="12.140625" customWidth="1"/>
    <col min="3348" max="3348" width="14.28515625" customWidth="1"/>
    <col min="3349" max="3349" width="14" customWidth="1"/>
    <col min="3350" max="3350" width="13.7109375" customWidth="1"/>
    <col min="3351" max="3351" width="15.85546875" customWidth="1"/>
    <col min="3352" max="3352" width="19.85546875" customWidth="1"/>
    <col min="3353" max="3354" width="20.140625" customWidth="1"/>
    <col min="3355" max="3355" width="21.7109375" customWidth="1"/>
    <col min="3585" max="3585" width="15.140625" customWidth="1"/>
    <col min="3586" max="3586" width="11.7109375" customWidth="1"/>
    <col min="3587" max="3587" width="14.140625" customWidth="1"/>
    <col min="3588" max="3588" width="14.42578125" customWidth="1"/>
    <col min="3589" max="3589" width="11.140625" customWidth="1"/>
    <col min="3590" max="3590" width="16.28515625" customWidth="1"/>
    <col min="3591" max="3591" width="10.140625" customWidth="1"/>
    <col min="3592" max="3592" width="15.5703125" customWidth="1"/>
    <col min="3593" max="3593" width="14.42578125" customWidth="1"/>
    <col min="3594" max="3594" width="14.85546875" customWidth="1"/>
    <col min="3595" max="3595" width="14.140625" customWidth="1"/>
    <col min="3596" max="3597" width="14.42578125" customWidth="1"/>
    <col min="3598" max="3598" width="18.85546875" customWidth="1"/>
    <col min="3599" max="3599" width="21.7109375" customWidth="1"/>
    <col min="3600" max="3600" width="14.42578125" customWidth="1"/>
    <col min="3601" max="3601" width="10.5703125" customWidth="1"/>
    <col min="3602" max="3602" width="16" customWidth="1"/>
    <col min="3603" max="3603" width="12.140625" customWidth="1"/>
    <col min="3604" max="3604" width="14.28515625" customWidth="1"/>
    <col min="3605" max="3605" width="14" customWidth="1"/>
    <col min="3606" max="3606" width="13.7109375" customWidth="1"/>
    <col min="3607" max="3607" width="15.85546875" customWidth="1"/>
    <col min="3608" max="3608" width="19.85546875" customWidth="1"/>
    <col min="3609" max="3610" width="20.140625" customWidth="1"/>
    <col min="3611" max="3611" width="21.7109375" customWidth="1"/>
    <col min="3841" max="3841" width="15.140625" customWidth="1"/>
    <col min="3842" max="3842" width="11.7109375" customWidth="1"/>
    <col min="3843" max="3843" width="14.140625" customWidth="1"/>
    <col min="3844" max="3844" width="14.42578125" customWidth="1"/>
    <col min="3845" max="3845" width="11.140625" customWidth="1"/>
    <col min="3846" max="3846" width="16.28515625" customWidth="1"/>
    <col min="3847" max="3847" width="10.140625" customWidth="1"/>
    <col min="3848" max="3848" width="15.5703125" customWidth="1"/>
    <col min="3849" max="3849" width="14.42578125" customWidth="1"/>
    <col min="3850" max="3850" width="14.85546875" customWidth="1"/>
    <col min="3851" max="3851" width="14.140625" customWidth="1"/>
    <col min="3852" max="3853" width="14.42578125" customWidth="1"/>
    <col min="3854" max="3854" width="18.85546875" customWidth="1"/>
    <col min="3855" max="3855" width="21.7109375" customWidth="1"/>
    <col min="3856" max="3856" width="14.42578125" customWidth="1"/>
    <col min="3857" max="3857" width="10.5703125" customWidth="1"/>
    <col min="3858" max="3858" width="16" customWidth="1"/>
    <col min="3859" max="3859" width="12.140625" customWidth="1"/>
    <col min="3860" max="3860" width="14.28515625" customWidth="1"/>
    <col min="3861" max="3861" width="14" customWidth="1"/>
    <col min="3862" max="3862" width="13.7109375" customWidth="1"/>
    <col min="3863" max="3863" width="15.85546875" customWidth="1"/>
    <col min="3864" max="3864" width="19.85546875" customWidth="1"/>
    <col min="3865" max="3866" width="20.140625" customWidth="1"/>
    <col min="3867" max="3867" width="21.7109375" customWidth="1"/>
    <col min="4097" max="4097" width="15.140625" customWidth="1"/>
    <col min="4098" max="4098" width="11.7109375" customWidth="1"/>
    <col min="4099" max="4099" width="14.140625" customWidth="1"/>
    <col min="4100" max="4100" width="14.42578125" customWidth="1"/>
    <col min="4101" max="4101" width="11.140625" customWidth="1"/>
    <col min="4102" max="4102" width="16.28515625" customWidth="1"/>
    <col min="4103" max="4103" width="10.140625" customWidth="1"/>
    <col min="4104" max="4104" width="15.5703125" customWidth="1"/>
    <col min="4105" max="4105" width="14.42578125" customWidth="1"/>
    <col min="4106" max="4106" width="14.85546875" customWidth="1"/>
    <col min="4107" max="4107" width="14.140625" customWidth="1"/>
    <col min="4108" max="4109" width="14.42578125" customWidth="1"/>
    <col min="4110" max="4110" width="18.85546875" customWidth="1"/>
    <col min="4111" max="4111" width="21.7109375" customWidth="1"/>
    <col min="4112" max="4112" width="14.42578125" customWidth="1"/>
    <col min="4113" max="4113" width="10.5703125" customWidth="1"/>
    <col min="4114" max="4114" width="16" customWidth="1"/>
    <col min="4115" max="4115" width="12.140625" customWidth="1"/>
    <col min="4116" max="4116" width="14.28515625" customWidth="1"/>
    <col min="4117" max="4117" width="14" customWidth="1"/>
    <col min="4118" max="4118" width="13.7109375" customWidth="1"/>
    <col min="4119" max="4119" width="15.85546875" customWidth="1"/>
    <col min="4120" max="4120" width="19.85546875" customWidth="1"/>
    <col min="4121" max="4122" width="20.140625" customWidth="1"/>
    <col min="4123" max="4123" width="21.7109375" customWidth="1"/>
    <col min="4353" max="4353" width="15.140625" customWidth="1"/>
    <col min="4354" max="4354" width="11.7109375" customWidth="1"/>
    <col min="4355" max="4355" width="14.140625" customWidth="1"/>
    <col min="4356" max="4356" width="14.42578125" customWidth="1"/>
    <col min="4357" max="4357" width="11.140625" customWidth="1"/>
    <col min="4358" max="4358" width="16.28515625" customWidth="1"/>
    <col min="4359" max="4359" width="10.140625" customWidth="1"/>
    <col min="4360" max="4360" width="15.5703125" customWidth="1"/>
    <col min="4361" max="4361" width="14.42578125" customWidth="1"/>
    <col min="4362" max="4362" width="14.85546875" customWidth="1"/>
    <col min="4363" max="4363" width="14.140625" customWidth="1"/>
    <col min="4364" max="4365" width="14.42578125" customWidth="1"/>
    <col min="4366" max="4366" width="18.85546875" customWidth="1"/>
    <col min="4367" max="4367" width="21.7109375" customWidth="1"/>
    <col min="4368" max="4368" width="14.42578125" customWidth="1"/>
    <col min="4369" max="4369" width="10.5703125" customWidth="1"/>
    <col min="4370" max="4370" width="16" customWidth="1"/>
    <col min="4371" max="4371" width="12.140625" customWidth="1"/>
    <col min="4372" max="4372" width="14.28515625" customWidth="1"/>
    <col min="4373" max="4373" width="14" customWidth="1"/>
    <col min="4374" max="4374" width="13.7109375" customWidth="1"/>
    <col min="4375" max="4375" width="15.85546875" customWidth="1"/>
    <col min="4376" max="4376" width="19.85546875" customWidth="1"/>
    <col min="4377" max="4378" width="20.140625" customWidth="1"/>
    <col min="4379" max="4379" width="21.7109375" customWidth="1"/>
    <col min="4609" max="4609" width="15.140625" customWidth="1"/>
    <col min="4610" max="4610" width="11.7109375" customWidth="1"/>
    <col min="4611" max="4611" width="14.140625" customWidth="1"/>
    <col min="4612" max="4612" width="14.42578125" customWidth="1"/>
    <col min="4613" max="4613" width="11.140625" customWidth="1"/>
    <col min="4614" max="4614" width="16.28515625" customWidth="1"/>
    <col min="4615" max="4615" width="10.140625" customWidth="1"/>
    <col min="4616" max="4616" width="15.5703125" customWidth="1"/>
    <col min="4617" max="4617" width="14.42578125" customWidth="1"/>
    <col min="4618" max="4618" width="14.85546875" customWidth="1"/>
    <col min="4619" max="4619" width="14.140625" customWidth="1"/>
    <col min="4620" max="4621" width="14.42578125" customWidth="1"/>
    <col min="4622" max="4622" width="18.85546875" customWidth="1"/>
    <col min="4623" max="4623" width="21.7109375" customWidth="1"/>
    <col min="4624" max="4624" width="14.42578125" customWidth="1"/>
    <col min="4625" max="4625" width="10.5703125" customWidth="1"/>
    <col min="4626" max="4626" width="16" customWidth="1"/>
    <col min="4627" max="4627" width="12.140625" customWidth="1"/>
    <col min="4628" max="4628" width="14.28515625" customWidth="1"/>
    <col min="4629" max="4629" width="14" customWidth="1"/>
    <col min="4630" max="4630" width="13.7109375" customWidth="1"/>
    <col min="4631" max="4631" width="15.85546875" customWidth="1"/>
    <col min="4632" max="4632" width="19.85546875" customWidth="1"/>
    <col min="4633" max="4634" width="20.140625" customWidth="1"/>
    <col min="4635" max="4635" width="21.7109375" customWidth="1"/>
    <col min="4865" max="4865" width="15.140625" customWidth="1"/>
    <col min="4866" max="4866" width="11.7109375" customWidth="1"/>
    <col min="4867" max="4867" width="14.140625" customWidth="1"/>
    <col min="4868" max="4868" width="14.42578125" customWidth="1"/>
    <col min="4869" max="4869" width="11.140625" customWidth="1"/>
    <col min="4870" max="4870" width="16.28515625" customWidth="1"/>
    <col min="4871" max="4871" width="10.140625" customWidth="1"/>
    <col min="4872" max="4872" width="15.5703125" customWidth="1"/>
    <col min="4873" max="4873" width="14.42578125" customWidth="1"/>
    <col min="4874" max="4874" width="14.85546875" customWidth="1"/>
    <col min="4875" max="4875" width="14.140625" customWidth="1"/>
    <col min="4876" max="4877" width="14.42578125" customWidth="1"/>
    <col min="4878" max="4878" width="18.85546875" customWidth="1"/>
    <col min="4879" max="4879" width="21.7109375" customWidth="1"/>
    <col min="4880" max="4880" width="14.42578125" customWidth="1"/>
    <col min="4881" max="4881" width="10.5703125" customWidth="1"/>
    <col min="4882" max="4882" width="16" customWidth="1"/>
    <col min="4883" max="4883" width="12.140625" customWidth="1"/>
    <col min="4884" max="4884" width="14.28515625" customWidth="1"/>
    <col min="4885" max="4885" width="14" customWidth="1"/>
    <col min="4886" max="4886" width="13.7109375" customWidth="1"/>
    <col min="4887" max="4887" width="15.85546875" customWidth="1"/>
    <col min="4888" max="4888" width="19.85546875" customWidth="1"/>
    <col min="4889" max="4890" width="20.140625" customWidth="1"/>
    <col min="4891" max="4891" width="21.7109375" customWidth="1"/>
    <col min="5121" max="5121" width="15.140625" customWidth="1"/>
    <col min="5122" max="5122" width="11.7109375" customWidth="1"/>
    <col min="5123" max="5123" width="14.140625" customWidth="1"/>
    <col min="5124" max="5124" width="14.42578125" customWidth="1"/>
    <col min="5125" max="5125" width="11.140625" customWidth="1"/>
    <col min="5126" max="5126" width="16.28515625" customWidth="1"/>
    <col min="5127" max="5127" width="10.140625" customWidth="1"/>
    <col min="5128" max="5128" width="15.5703125" customWidth="1"/>
    <col min="5129" max="5129" width="14.42578125" customWidth="1"/>
    <col min="5130" max="5130" width="14.85546875" customWidth="1"/>
    <col min="5131" max="5131" width="14.140625" customWidth="1"/>
    <col min="5132" max="5133" width="14.42578125" customWidth="1"/>
    <col min="5134" max="5134" width="18.85546875" customWidth="1"/>
    <col min="5135" max="5135" width="21.7109375" customWidth="1"/>
    <col min="5136" max="5136" width="14.42578125" customWidth="1"/>
    <col min="5137" max="5137" width="10.5703125" customWidth="1"/>
    <col min="5138" max="5138" width="16" customWidth="1"/>
    <col min="5139" max="5139" width="12.140625" customWidth="1"/>
    <col min="5140" max="5140" width="14.28515625" customWidth="1"/>
    <col min="5141" max="5141" width="14" customWidth="1"/>
    <col min="5142" max="5142" width="13.7109375" customWidth="1"/>
    <col min="5143" max="5143" width="15.85546875" customWidth="1"/>
    <col min="5144" max="5144" width="19.85546875" customWidth="1"/>
    <col min="5145" max="5146" width="20.140625" customWidth="1"/>
    <col min="5147" max="5147" width="21.7109375" customWidth="1"/>
    <col min="5377" max="5377" width="15.140625" customWidth="1"/>
    <col min="5378" max="5378" width="11.7109375" customWidth="1"/>
    <col min="5379" max="5379" width="14.140625" customWidth="1"/>
    <col min="5380" max="5380" width="14.42578125" customWidth="1"/>
    <col min="5381" max="5381" width="11.140625" customWidth="1"/>
    <col min="5382" max="5382" width="16.28515625" customWidth="1"/>
    <col min="5383" max="5383" width="10.140625" customWidth="1"/>
    <col min="5384" max="5384" width="15.5703125" customWidth="1"/>
    <col min="5385" max="5385" width="14.42578125" customWidth="1"/>
    <col min="5386" max="5386" width="14.85546875" customWidth="1"/>
    <col min="5387" max="5387" width="14.140625" customWidth="1"/>
    <col min="5388" max="5389" width="14.42578125" customWidth="1"/>
    <col min="5390" max="5390" width="18.85546875" customWidth="1"/>
    <col min="5391" max="5391" width="21.7109375" customWidth="1"/>
    <col min="5392" max="5392" width="14.42578125" customWidth="1"/>
    <col min="5393" max="5393" width="10.5703125" customWidth="1"/>
    <col min="5394" max="5394" width="16" customWidth="1"/>
    <col min="5395" max="5395" width="12.140625" customWidth="1"/>
    <col min="5396" max="5396" width="14.28515625" customWidth="1"/>
    <col min="5397" max="5397" width="14" customWidth="1"/>
    <col min="5398" max="5398" width="13.7109375" customWidth="1"/>
    <col min="5399" max="5399" width="15.85546875" customWidth="1"/>
    <col min="5400" max="5400" width="19.85546875" customWidth="1"/>
    <col min="5401" max="5402" width="20.140625" customWidth="1"/>
    <col min="5403" max="5403" width="21.7109375" customWidth="1"/>
    <col min="5633" max="5633" width="15.140625" customWidth="1"/>
    <col min="5634" max="5634" width="11.7109375" customWidth="1"/>
    <col min="5635" max="5635" width="14.140625" customWidth="1"/>
    <col min="5636" max="5636" width="14.42578125" customWidth="1"/>
    <col min="5637" max="5637" width="11.140625" customWidth="1"/>
    <col min="5638" max="5638" width="16.28515625" customWidth="1"/>
    <col min="5639" max="5639" width="10.140625" customWidth="1"/>
    <col min="5640" max="5640" width="15.5703125" customWidth="1"/>
    <col min="5641" max="5641" width="14.42578125" customWidth="1"/>
    <col min="5642" max="5642" width="14.85546875" customWidth="1"/>
    <col min="5643" max="5643" width="14.140625" customWidth="1"/>
    <col min="5644" max="5645" width="14.42578125" customWidth="1"/>
    <col min="5646" max="5646" width="18.85546875" customWidth="1"/>
    <col min="5647" max="5647" width="21.7109375" customWidth="1"/>
    <col min="5648" max="5648" width="14.42578125" customWidth="1"/>
    <col min="5649" max="5649" width="10.5703125" customWidth="1"/>
    <col min="5650" max="5650" width="16" customWidth="1"/>
    <col min="5651" max="5651" width="12.140625" customWidth="1"/>
    <col min="5652" max="5652" width="14.28515625" customWidth="1"/>
    <col min="5653" max="5653" width="14" customWidth="1"/>
    <col min="5654" max="5654" width="13.7109375" customWidth="1"/>
    <col min="5655" max="5655" width="15.85546875" customWidth="1"/>
    <col min="5656" max="5656" width="19.85546875" customWidth="1"/>
    <col min="5657" max="5658" width="20.140625" customWidth="1"/>
    <col min="5659" max="5659" width="21.7109375" customWidth="1"/>
    <col min="5889" max="5889" width="15.140625" customWidth="1"/>
    <col min="5890" max="5890" width="11.7109375" customWidth="1"/>
    <col min="5891" max="5891" width="14.140625" customWidth="1"/>
    <col min="5892" max="5892" width="14.42578125" customWidth="1"/>
    <col min="5893" max="5893" width="11.140625" customWidth="1"/>
    <col min="5894" max="5894" width="16.28515625" customWidth="1"/>
    <col min="5895" max="5895" width="10.140625" customWidth="1"/>
    <col min="5896" max="5896" width="15.5703125" customWidth="1"/>
    <col min="5897" max="5897" width="14.42578125" customWidth="1"/>
    <col min="5898" max="5898" width="14.85546875" customWidth="1"/>
    <col min="5899" max="5899" width="14.140625" customWidth="1"/>
    <col min="5900" max="5901" width="14.42578125" customWidth="1"/>
    <col min="5902" max="5902" width="18.85546875" customWidth="1"/>
    <col min="5903" max="5903" width="21.7109375" customWidth="1"/>
    <col min="5904" max="5904" width="14.42578125" customWidth="1"/>
    <col min="5905" max="5905" width="10.5703125" customWidth="1"/>
    <col min="5906" max="5906" width="16" customWidth="1"/>
    <col min="5907" max="5907" width="12.140625" customWidth="1"/>
    <col min="5908" max="5908" width="14.28515625" customWidth="1"/>
    <col min="5909" max="5909" width="14" customWidth="1"/>
    <col min="5910" max="5910" width="13.7109375" customWidth="1"/>
    <col min="5911" max="5911" width="15.85546875" customWidth="1"/>
    <col min="5912" max="5912" width="19.85546875" customWidth="1"/>
    <col min="5913" max="5914" width="20.140625" customWidth="1"/>
    <col min="5915" max="5915" width="21.7109375" customWidth="1"/>
    <col min="6145" max="6145" width="15.140625" customWidth="1"/>
    <col min="6146" max="6146" width="11.7109375" customWidth="1"/>
    <col min="6147" max="6147" width="14.140625" customWidth="1"/>
    <col min="6148" max="6148" width="14.42578125" customWidth="1"/>
    <col min="6149" max="6149" width="11.140625" customWidth="1"/>
    <col min="6150" max="6150" width="16.28515625" customWidth="1"/>
    <col min="6151" max="6151" width="10.140625" customWidth="1"/>
    <col min="6152" max="6152" width="15.5703125" customWidth="1"/>
    <col min="6153" max="6153" width="14.42578125" customWidth="1"/>
    <col min="6154" max="6154" width="14.85546875" customWidth="1"/>
    <col min="6155" max="6155" width="14.140625" customWidth="1"/>
    <col min="6156" max="6157" width="14.42578125" customWidth="1"/>
    <col min="6158" max="6158" width="18.85546875" customWidth="1"/>
    <col min="6159" max="6159" width="21.7109375" customWidth="1"/>
    <col min="6160" max="6160" width="14.42578125" customWidth="1"/>
    <col min="6161" max="6161" width="10.5703125" customWidth="1"/>
    <col min="6162" max="6162" width="16" customWidth="1"/>
    <col min="6163" max="6163" width="12.140625" customWidth="1"/>
    <col min="6164" max="6164" width="14.28515625" customWidth="1"/>
    <col min="6165" max="6165" width="14" customWidth="1"/>
    <col min="6166" max="6166" width="13.7109375" customWidth="1"/>
    <col min="6167" max="6167" width="15.85546875" customWidth="1"/>
    <col min="6168" max="6168" width="19.85546875" customWidth="1"/>
    <col min="6169" max="6170" width="20.140625" customWidth="1"/>
    <col min="6171" max="6171" width="21.7109375" customWidth="1"/>
    <col min="6401" max="6401" width="15.140625" customWidth="1"/>
    <col min="6402" max="6402" width="11.7109375" customWidth="1"/>
    <col min="6403" max="6403" width="14.140625" customWidth="1"/>
    <col min="6404" max="6404" width="14.42578125" customWidth="1"/>
    <col min="6405" max="6405" width="11.140625" customWidth="1"/>
    <col min="6406" max="6406" width="16.28515625" customWidth="1"/>
    <col min="6407" max="6407" width="10.140625" customWidth="1"/>
    <col min="6408" max="6408" width="15.5703125" customWidth="1"/>
    <col min="6409" max="6409" width="14.42578125" customWidth="1"/>
    <col min="6410" max="6410" width="14.85546875" customWidth="1"/>
    <col min="6411" max="6411" width="14.140625" customWidth="1"/>
    <col min="6412" max="6413" width="14.42578125" customWidth="1"/>
    <col min="6414" max="6414" width="18.85546875" customWidth="1"/>
    <col min="6415" max="6415" width="21.7109375" customWidth="1"/>
    <col min="6416" max="6416" width="14.42578125" customWidth="1"/>
    <col min="6417" max="6417" width="10.5703125" customWidth="1"/>
    <col min="6418" max="6418" width="16" customWidth="1"/>
    <col min="6419" max="6419" width="12.140625" customWidth="1"/>
    <col min="6420" max="6420" width="14.28515625" customWidth="1"/>
    <col min="6421" max="6421" width="14" customWidth="1"/>
    <col min="6422" max="6422" width="13.7109375" customWidth="1"/>
    <col min="6423" max="6423" width="15.85546875" customWidth="1"/>
    <col min="6424" max="6424" width="19.85546875" customWidth="1"/>
    <col min="6425" max="6426" width="20.140625" customWidth="1"/>
    <col min="6427" max="6427" width="21.7109375" customWidth="1"/>
    <col min="6657" max="6657" width="15.140625" customWidth="1"/>
    <col min="6658" max="6658" width="11.7109375" customWidth="1"/>
    <col min="6659" max="6659" width="14.140625" customWidth="1"/>
    <col min="6660" max="6660" width="14.42578125" customWidth="1"/>
    <col min="6661" max="6661" width="11.140625" customWidth="1"/>
    <col min="6662" max="6662" width="16.28515625" customWidth="1"/>
    <col min="6663" max="6663" width="10.140625" customWidth="1"/>
    <col min="6664" max="6664" width="15.5703125" customWidth="1"/>
    <col min="6665" max="6665" width="14.42578125" customWidth="1"/>
    <col min="6666" max="6666" width="14.85546875" customWidth="1"/>
    <col min="6667" max="6667" width="14.140625" customWidth="1"/>
    <col min="6668" max="6669" width="14.42578125" customWidth="1"/>
    <col min="6670" max="6670" width="18.85546875" customWidth="1"/>
    <col min="6671" max="6671" width="21.7109375" customWidth="1"/>
    <col min="6672" max="6672" width="14.42578125" customWidth="1"/>
    <col min="6673" max="6673" width="10.5703125" customWidth="1"/>
    <col min="6674" max="6674" width="16" customWidth="1"/>
    <col min="6675" max="6675" width="12.140625" customWidth="1"/>
    <col min="6676" max="6676" width="14.28515625" customWidth="1"/>
    <col min="6677" max="6677" width="14" customWidth="1"/>
    <col min="6678" max="6678" width="13.7109375" customWidth="1"/>
    <col min="6679" max="6679" width="15.85546875" customWidth="1"/>
    <col min="6680" max="6680" width="19.85546875" customWidth="1"/>
    <col min="6681" max="6682" width="20.140625" customWidth="1"/>
    <col min="6683" max="6683" width="21.7109375" customWidth="1"/>
    <col min="6913" max="6913" width="15.140625" customWidth="1"/>
    <col min="6914" max="6914" width="11.7109375" customWidth="1"/>
    <col min="6915" max="6915" width="14.140625" customWidth="1"/>
    <col min="6916" max="6916" width="14.42578125" customWidth="1"/>
    <col min="6917" max="6917" width="11.140625" customWidth="1"/>
    <col min="6918" max="6918" width="16.28515625" customWidth="1"/>
    <col min="6919" max="6919" width="10.140625" customWidth="1"/>
    <col min="6920" max="6920" width="15.5703125" customWidth="1"/>
    <col min="6921" max="6921" width="14.42578125" customWidth="1"/>
    <col min="6922" max="6922" width="14.85546875" customWidth="1"/>
    <col min="6923" max="6923" width="14.140625" customWidth="1"/>
    <col min="6924" max="6925" width="14.42578125" customWidth="1"/>
    <col min="6926" max="6926" width="18.85546875" customWidth="1"/>
    <col min="6927" max="6927" width="21.7109375" customWidth="1"/>
    <col min="6928" max="6928" width="14.42578125" customWidth="1"/>
    <col min="6929" max="6929" width="10.5703125" customWidth="1"/>
    <col min="6930" max="6930" width="16" customWidth="1"/>
    <col min="6931" max="6931" width="12.140625" customWidth="1"/>
    <col min="6932" max="6932" width="14.28515625" customWidth="1"/>
    <col min="6933" max="6933" width="14" customWidth="1"/>
    <col min="6934" max="6934" width="13.7109375" customWidth="1"/>
    <col min="6935" max="6935" width="15.85546875" customWidth="1"/>
    <col min="6936" max="6936" width="19.85546875" customWidth="1"/>
    <col min="6937" max="6938" width="20.140625" customWidth="1"/>
    <col min="6939" max="6939" width="21.7109375" customWidth="1"/>
    <col min="7169" max="7169" width="15.140625" customWidth="1"/>
    <col min="7170" max="7170" width="11.7109375" customWidth="1"/>
    <col min="7171" max="7171" width="14.140625" customWidth="1"/>
    <col min="7172" max="7172" width="14.42578125" customWidth="1"/>
    <col min="7173" max="7173" width="11.140625" customWidth="1"/>
    <col min="7174" max="7174" width="16.28515625" customWidth="1"/>
    <col min="7175" max="7175" width="10.140625" customWidth="1"/>
    <col min="7176" max="7176" width="15.5703125" customWidth="1"/>
    <col min="7177" max="7177" width="14.42578125" customWidth="1"/>
    <col min="7178" max="7178" width="14.85546875" customWidth="1"/>
    <col min="7179" max="7179" width="14.140625" customWidth="1"/>
    <col min="7180" max="7181" width="14.42578125" customWidth="1"/>
    <col min="7182" max="7182" width="18.85546875" customWidth="1"/>
    <col min="7183" max="7183" width="21.7109375" customWidth="1"/>
    <col min="7184" max="7184" width="14.42578125" customWidth="1"/>
    <col min="7185" max="7185" width="10.5703125" customWidth="1"/>
    <col min="7186" max="7186" width="16" customWidth="1"/>
    <col min="7187" max="7187" width="12.140625" customWidth="1"/>
    <col min="7188" max="7188" width="14.28515625" customWidth="1"/>
    <col min="7189" max="7189" width="14" customWidth="1"/>
    <col min="7190" max="7190" width="13.7109375" customWidth="1"/>
    <col min="7191" max="7191" width="15.85546875" customWidth="1"/>
    <col min="7192" max="7192" width="19.85546875" customWidth="1"/>
    <col min="7193" max="7194" width="20.140625" customWidth="1"/>
    <col min="7195" max="7195" width="21.7109375" customWidth="1"/>
    <col min="7425" max="7425" width="15.140625" customWidth="1"/>
    <col min="7426" max="7426" width="11.7109375" customWidth="1"/>
    <col min="7427" max="7427" width="14.140625" customWidth="1"/>
    <col min="7428" max="7428" width="14.42578125" customWidth="1"/>
    <col min="7429" max="7429" width="11.140625" customWidth="1"/>
    <col min="7430" max="7430" width="16.28515625" customWidth="1"/>
    <col min="7431" max="7431" width="10.140625" customWidth="1"/>
    <col min="7432" max="7432" width="15.5703125" customWidth="1"/>
    <col min="7433" max="7433" width="14.42578125" customWidth="1"/>
    <col min="7434" max="7434" width="14.85546875" customWidth="1"/>
    <col min="7435" max="7435" width="14.140625" customWidth="1"/>
    <col min="7436" max="7437" width="14.42578125" customWidth="1"/>
    <col min="7438" max="7438" width="18.85546875" customWidth="1"/>
    <col min="7439" max="7439" width="21.7109375" customWidth="1"/>
    <col min="7440" max="7440" width="14.42578125" customWidth="1"/>
    <col min="7441" max="7441" width="10.5703125" customWidth="1"/>
    <col min="7442" max="7442" width="16" customWidth="1"/>
    <col min="7443" max="7443" width="12.140625" customWidth="1"/>
    <col min="7444" max="7444" width="14.28515625" customWidth="1"/>
    <col min="7445" max="7445" width="14" customWidth="1"/>
    <col min="7446" max="7446" width="13.7109375" customWidth="1"/>
    <col min="7447" max="7447" width="15.85546875" customWidth="1"/>
    <col min="7448" max="7448" width="19.85546875" customWidth="1"/>
    <col min="7449" max="7450" width="20.140625" customWidth="1"/>
    <col min="7451" max="7451" width="21.7109375" customWidth="1"/>
    <col min="7681" max="7681" width="15.140625" customWidth="1"/>
    <col min="7682" max="7682" width="11.7109375" customWidth="1"/>
    <col min="7683" max="7683" width="14.140625" customWidth="1"/>
    <col min="7684" max="7684" width="14.42578125" customWidth="1"/>
    <col min="7685" max="7685" width="11.140625" customWidth="1"/>
    <col min="7686" max="7686" width="16.28515625" customWidth="1"/>
    <col min="7687" max="7687" width="10.140625" customWidth="1"/>
    <col min="7688" max="7688" width="15.5703125" customWidth="1"/>
    <col min="7689" max="7689" width="14.42578125" customWidth="1"/>
    <col min="7690" max="7690" width="14.85546875" customWidth="1"/>
    <col min="7691" max="7691" width="14.140625" customWidth="1"/>
    <col min="7692" max="7693" width="14.42578125" customWidth="1"/>
    <col min="7694" max="7694" width="18.85546875" customWidth="1"/>
    <col min="7695" max="7695" width="21.7109375" customWidth="1"/>
    <col min="7696" max="7696" width="14.42578125" customWidth="1"/>
    <col min="7697" max="7697" width="10.5703125" customWidth="1"/>
    <col min="7698" max="7698" width="16" customWidth="1"/>
    <col min="7699" max="7699" width="12.140625" customWidth="1"/>
    <col min="7700" max="7700" width="14.28515625" customWidth="1"/>
    <col min="7701" max="7701" width="14" customWidth="1"/>
    <col min="7702" max="7702" width="13.7109375" customWidth="1"/>
    <col min="7703" max="7703" width="15.85546875" customWidth="1"/>
    <col min="7704" max="7704" width="19.85546875" customWidth="1"/>
    <col min="7705" max="7706" width="20.140625" customWidth="1"/>
    <col min="7707" max="7707" width="21.7109375" customWidth="1"/>
    <col min="7937" max="7937" width="15.140625" customWidth="1"/>
    <col min="7938" max="7938" width="11.7109375" customWidth="1"/>
    <col min="7939" max="7939" width="14.140625" customWidth="1"/>
    <col min="7940" max="7940" width="14.42578125" customWidth="1"/>
    <col min="7941" max="7941" width="11.140625" customWidth="1"/>
    <col min="7942" max="7942" width="16.28515625" customWidth="1"/>
    <col min="7943" max="7943" width="10.140625" customWidth="1"/>
    <col min="7944" max="7944" width="15.5703125" customWidth="1"/>
    <col min="7945" max="7945" width="14.42578125" customWidth="1"/>
    <col min="7946" max="7946" width="14.85546875" customWidth="1"/>
    <col min="7947" max="7947" width="14.140625" customWidth="1"/>
    <col min="7948" max="7949" width="14.42578125" customWidth="1"/>
    <col min="7950" max="7950" width="18.85546875" customWidth="1"/>
    <col min="7951" max="7951" width="21.7109375" customWidth="1"/>
    <col min="7952" max="7952" width="14.42578125" customWidth="1"/>
    <col min="7953" max="7953" width="10.5703125" customWidth="1"/>
    <col min="7954" max="7954" width="16" customWidth="1"/>
    <col min="7955" max="7955" width="12.140625" customWidth="1"/>
    <col min="7956" max="7956" width="14.28515625" customWidth="1"/>
    <col min="7957" max="7957" width="14" customWidth="1"/>
    <col min="7958" max="7958" width="13.7109375" customWidth="1"/>
    <col min="7959" max="7959" width="15.85546875" customWidth="1"/>
    <col min="7960" max="7960" width="19.85546875" customWidth="1"/>
    <col min="7961" max="7962" width="20.140625" customWidth="1"/>
    <col min="7963" max="7963" width="21.7109375" customWidth="1"/>
    <col min="8193" max="8193" width="15.140625" customWidth="1"/>
    <col min="8194" max="8194" width="11.7109375" customWidth="1"/>
    <col min="8195" max="8195" width="14.140625" customWidth="1"/>
    <col min="8196" max="8196" width="14.42578125" customWidth="1"/>
    <col min="8197" max="8197" width="11.140625" customWidth="1"/>
    <col min="8198" max="8198" width="16.28515625" customWidth="1"/>
    <col min="8199" max="8199" width="10.140625" customWidth="1"/>
    <col min="8200" max="8200" width="15.5703125" customWidth="1"/>
    <col min="8201" max="8201" width="14.42578125" customWidth="1"/>
    <col min="8202" max="8202" width="14.85546875" customWidth="1"/>
    <col min="8203" max="8203" width="14.140625" customWidth="1"/>
    <col min="8204" max="8205" width="14.42578125" customWidth="1"/>
    <col min="8206" max="8206" width="18.85546875" customWidth="1"/>
    <col min="8207" max="8207" width="21.7109375" customWidth="1"/>
    <col min="8208" max="8208" width="14.42578125" customWidth="1"/>
    <col min="8209" max="8209" width="10.5703125" customWidth="1"/>
    <col min="8210" max="8210" width="16" customWidth="1"/>
    <col min="8211" max="8211" width="12.140625" customWidth="1"/>
    <col min="8212" max="8212" width="14.28515625" customWidth="1"/>
    <col min="8213" max="8213" width="14" customWidth="1"/>
    <col min="8214" max="8214" width="13.7109375" customWidth="1"/>
    <col min="8215" max="8215" width="15.85546875" customWidth="1"/>
    <col min="8216" max="8216" width="19.85546875" customWidth="1"/>
    <col min="8217" max="8218" width="20.140625" customWidth="1"/>
    <col min="8219" max="8219" width="21.7109375" customWidth="1"/>
    <col min="8449" max="8449" width="15.140625" customWidth="1"/>
    <col min="8450" max="8450" width="11.7109375" customWidth="1"/>
    <col min="8451" max="8451" width="14.140625" customWidth="1"/>
    <col min="8452" max="8452" width="14.42578125" customWidth="1"/>
    <col min="8453" max="8453" width="11.140625" customWidth="1"/>
    <col min="8454" max="8454" width="16.28515625" customWidth="1"/>
    <col min="8455" max="8455" width="10.140625" customWidth="1"/>
    <col min="8456" max="8456" width="15.5703125" customWidth="1"/>
    <col min="8457" max="8457" width="14.42578125" customWidth="1"/>
    <col min="8458" max="8458" width="14.85546875" customWidth="1"/>
    <col min="8459" max="8459" width="14.140625" customWidth="1"/>
    <col min="8460" max="8461" width="14.42578125" customWidth="1"/>
    <col min="8462" max="8462" width="18.85546875" customWidth="1"/>
    <col min="8463" max="8463" width="21.7109375" customWidth="1"/>
    <col min="8464" max="8464" width="14.42578125" customWidth="1"/>
    <col min="8465" max="8465" width="10.5703125" customWidth="1"/>
    <col min="8466" max="8466" width="16" customWidth="1"/>
    <col min="8467" max="8467" width="12.140625" customWidth="1"/>
    <col min="8468" max="8468" width="14.28515625" customWidth="1"/>
    <col min="8469" max="8469" width="14" customWidth="1"/>
    <col min="8470" max="8470" width="13.7109375" customWidth="1"/>
    <col min="8471" max="8471" width="15.85546875" customWidth="1"/>
    <col min="8472" max="8472" width="19.85546875" customWidth="1"/>
    <col min="8473" max="8474" width="20.140625" customWidth="1"/>
    <col min="8475" max="8475" width="21.7109375" customWidth="1"/>
    <col min="8705" max="8705" width="15.140625" customWidth="1"/>
    <col min="8706" max="8706" width="11.7109375" customWidth="1"/>
    <col min="8707" max="8707" width="14.140625" customWidth="1"/>
    <col min="8708" max="8708" width="14.42578125" customWidth="1"/>
    <col min="8709" max="8709" width="11.140625" customWidth="1"/>
    <col min="8710" max="8710" width="16.28515625" customWidth="1"/>
    <col min="8711" max="8711" width="10.140625" customWidth="1"/>
    <col min="8712" max="8712" width="15.5703125" customWidth="1"/>
    <col min="8713" max="8713" width="14.42578125" customWidth="1"/>
    <col min="8714" max="8714" width="14.85546875" customWidth="1"/>
    <col min="8715" max="8715" width="14.140625" customWidth="1"/>
    <col min="8716" max="8717" width="14.42578125" customWidth="1"/>
    <col min="8718" max="8718" width="18.85546875" customWidth="1"/>
    <col min="8719" max="8719" width="21.7109375" customWidth="1"/>
    <col min="8720" max="8720" width="14.42578125" customWidth="1"/>
    <col min="8721" max="8721" width="10.5703125" customWidth="1"/>
    <col min="8722" max="8722" width="16" customWidth="1"/>
    <col min="8723" max="8723" width="12.140625" customWidth="1"/>
    <col min="8724" max="8724" width="14.28515625" customWidth="1"/>
    <col min="8725" max="8725" width="14" customWidth="1"/>
    <col min="8726" max="8726" width="13.7109375" customWidth="1"/>
    <col min="8727" max="8727" width="15.85546875" customWidth="1"/>
    <col min="8728" max="8728" width="19.85546875" customWidth="1"/>
    <col min="8729" max="8730" width="20.140625" customWidth="1"/>
    <col min="8731" max="8731" width="21.7109375" customWidth="1"/>
    <col min="8961" max="8961" width="15.140625" customWidth="1"/>
    <col min="8962" max="8962" width="11.7109375" customWidth="1"/>
    <col min="8963" max="8963" width="14.140625" customWidth="1"/>
    <col min="8964" max="8964" width="14.42578125" customWidth="1"/>
    <col min="8965" max="8965" width="11.140625" customWidth="1"/>
    <col min="8966" max="8966" width="16.28515625" customWidth="1"/>
    <col min="8967" max="8967" width="10.140625" customWidth="1"/>
    <col min="8968" max="8968" width="15.5703125" customWidth="1"/>
    <col min="8969" max="8969" width="14.42578125" customWidth="1"/>
    <col min="8970" max="8970" width="14.85546875" customWidth="1"/>
    <col min="8971" max="8971" width="14.140625" customWidth="1"/>
    <col min="8972" max="8973" width="14.42578125" customWidth="1"/>
    <col min="8974" max="8974" width="18.85546875" customWidth="1"/>
    <col min="8975" max="8975" width="21.7109375" customWidth="1"/>
    <col min="8976" max="8976" width="14.42578125" customWidth="1"/>
    <col min="8977" max="8977" width="10.5703125" customWidth="1"/>
    <col min="8978" max="8978" width="16" customWidth="1"/>
    <col min="8979" max="8979" width="12.140625" customWidth="1"/>
    <col min="8980" max="8980" width="14.28515625" customWidth="1"/>
    <col min="8981" max="8981" width="14" customWidth="1"/>
    <col min="8982" max="8982" width="13.7109375" customWidth="1"/>
    <col min="8983" max="8983" width="15.85546875" customWidth="1"/>
    <col min="8984" max="8984" width="19.85546875" customWidth="1"/>
    <col min="8985" max="8986" width="20.140625" customWidth="1"/>
    <col min="8987" max="8987" width="21.7109375" customWidth="1"/>
    <col min="9217" max="9217" width="15.140625" customWidth="1"/>
    <col min="9218" max="9218" width="11.7109375" customWidth="1"/>
    <col min="9219" max="9219" width="14.140625" customWidth="1"/>
    <col min="9220" max="9220" width="14.42578125" customWidth="1"/>
    <col min="9221" max="9221" width="11.140625" customWidth="1"/>
    <col min="9222" max="9222" width="16.28515625" customWidth="1"/>
    <col min="9223" max="9223" width="10.140625" customWidth="1"/>
    <col min="9224" max="9224" width="15.5703125" customWidth="1"/>
    <col min="9225" max="9225" width="14.42578125" customWidth="1"/>
    <col min="9226" max="9226" width="14.85546875" customWidth="1"/>
    <col min="9227" max="9227" width="14.140625" customWidth="1"/>
    <col min="9228" max="9229" width="14.42578125" customWidth="1"/>
    <col min="9230" max="9230" width="18.85546875" customWidth="1"/>
    <col min="9231" max="9231" width="21.7109375" customWidth="1"/>
    <col min="9232" max="9232" width="14.42578125" customWidth="1"/>
    <col min="9233" max="9233" width="10.5703125" customWidth="1"/>
    <col min="9234" max="9234" width="16" customWidth="1"/>
    <col min="9235" max="9235" width="12.140625" customWidth="1"/>
    <col min="9236" max="9236" width="14.28515625" customWidth="1"/>
    <col min="9237" max="9237" width="14" customWidth="1"/>
    <col min="9238" max="9238" width="13.7109375" customWidth="1"/>
    <col min="9239" max="9239" width="15.85546875" customWidth="1"/>
    <col min="9240" max="9240" width="19.85546875" customWidth="1"/>
    <col min="9241" max="9242" width="20.140625" customWidth="1"/>
    <col min="9243" max="9243" width="21.7109375" customWidth="1"/>
    <col min="9473" max="9473" width="15.140625" customWidth="1"/>
    <col min="9474" max="9474" width="11.7109375" customWidth="1"/>
    <col min="9475" max="9475" width="14.140625" customWidth="1"/>
    <col min="9476" max="9476" width="14.42578125" customWidth="1"/>
    <col min="9477" max="9477" width="11.140625" customWidth="1"/>
    <col min="9478" max="9478" width="16.28515625" customWidth="1"/>
    <col min="9479" max="9479" width="10.140625" customWidth="1"/>
    <col min="9480" max="9480" width="15.5703125" customWidth="1"/>
    <col min="9481" max="9481" width="14.42578125" customWidth="1"/>
    <col min="9482" max="9482" width="14.85546875" customWidth="1"/>
    <col min="9483" max="9483" width="14.140625" customWidth="1"/>
    <col min="9484" max="9485" width="14.42578125" customWidth="1"/>
    <col min="9486" max="9486" width="18.85546875" customWidth="1"/>
    <col min="9487" max="9487" width="21.7109375" customWidth="1"/>
    <col min="9488" max="9488" width="14.42578125" customWidth="1"/>
    <col min="9489" max="9489" width="10.5703125" customWidth="1"/>
    <col min="9490" max="9490" width="16" customWidth="1"/>
    <col min="9491" max="9491" width="12.140625" customWidth="1"/>
    <col min="9492" max="9492" width="14.28515625" customWidth="1"/>
    <col min="9493" max="9493" width="14" customWidth="1"/>
    <col min="9494" max="9494" width="13.7109375" customWidth="1"/>
    <col min="9495" max="9495" width="15.85546875" customWidth="1"/>
    <col min="9496" max="9496" width="19.85546875" customWidth="1"/>
    <col min="9497" max="9498" width="20.140625" customWidth="1"/>
    <col min="9499" max="9499" width="21.7109375" customWidth="1"/>
    <col min="9729" max="9729" width="15.140625" customWidth="1"/>
    <col min="9730" max="9730" width="11.7109375" customWidth="1"/>
    <col min="9731" max="9731" width="14.140625" customWidth="1"/>
    <col min="9732" max="9732" width="14.42578125" customWidth="1"/>
    <col min="9733" max="9733" width="11.140625" customWidth="1"/>
    <col min="9734" max="9734" width="16.28515625" customWidth="1"/>
    <col min="9735" max="9735" width="10.140625" customWidth="1"/>
    <col min="9736" max="9736" width="15.5703125" customWidth="1"/>
    <col min="9737" max="9737" width="14.42578125" customWidth="1"/>
    <col min="9738" max="9738" width="14.85546875" customWidth="1"/>
    <col min="9739" max="9739" width="14.140625" customWidth="1"/>
    <col min="9740" max="9741" width="14.42578125" customWidth="1"/>
    <col min="9742" max="9742" width="18.85546875" customWidth="1"/>
    <col min="9743" max="9743" width="21.7109375" customWidth="1"/>
    <col min="9744" max="9744" width="14.42578125" customWidth="1"/>
    <col min="9745" max="9745" width="10.5703125" customWidth="1"/>
    <col min="9746" max="9746" width="16" customWidth="1"/>
    <col min="9747" max="9747" width="12.140625" customWidth="1"/>
    <col min="9748" max="9748" width="14.28515625" customWidth="1"/>
    <col min="9749" max="9749" width="14" customWidth="1"/>
    <col min="9750" max="9750" width="13.7109375" customWidth="1"/>
    <col min="9751" max="9751" width="15.85546875" customWidth="1"/>
    <col min="9752" max="9752" width="19.85546875" customWidth="1"/>
    <col min="9753" max="9754" width="20.140625" customWidth="1"/>
    <col min="9755" max="9755" width="21.7109375" customWidth="1"/>
    <col min="9985" max="9985" width="15.140625" customWidth="1"/>
    <col min="9986" max="9986" width="11.7109375" customWidth="1"/>
    <col min="9987" max="9987" width="14.140625" customWidth="1"/>
    <col min="9988" max="9988" width="14.42578125" customWidth="1"/>
    <col min="9989" max="9989" width="11.140625" customWidth="1"/>
    <col min="9990" max="9990" width="16.28515625" customWidth="1"/>
    <col min="9991" max="9991" width="10.140625" customWidth="1"/>
    <col min="9992" max="9992" width="15.5703125" customWidth="1"/>
    <col min="9993" max="9993" width="14.42578125" customWidth="1"/>
    <col min="9994" max="9994" width="14.85546875" customWidth="1"/>
    <col min="9995" max="9995" width="14.140625" customWidth="1"/>
    <col min="9996" max="9997" width="14.42578125" customWidth="1"/>
    <col min="9998" max="9998" width="18.85546875" customWidth="1"/>
    <col min="9999" max="9999" width="21.7109375" customWidth="1"/>
    <col min="10000" max="10000" width="14.42578125" customWidth="1"/>
    <col min="10001" max="10001" width="10.5703125" customWidth="1"/>
    <col min="10002" max="10002" width="16" customWidth="1"/>
    <col min="10003" max="10003" width="12.140625" customWidth="1"/>
    <col min="10004" max="10004" width="14.28515625" customWidth="1"/>
    <col min="10005" max="10005" width="14" customWidth="1"/>
    <col min="10006" max="10006" width="13.7109375" customWidth="1"/>
    <col min="10007" max="10007" width="15.85546875" customWidth="1"/>
    <col min="10008" max="10008" width="19.85546875" customWidth="1"/>
    <col min="10009" max="10010" width="20.140625" customWidth="1"/>
    <col min="10011" max="10011" width="21.7109375" customWidth="1"/>
    <col min="10241" max="10241" width="15.140625" customWidth="1"/>
    <col min="10242" max="10242" width="11.7109375" customWidth="1"/>
    <col min="10243" max="10243" width="14.140625" customWidth="1"/>
    <col min="10244" max="10244" width="14.42578125" customWidth="1"/>
    <col min="10245" max="10245" width="11.140625" customWidth="1"/>
    <col min="10246" max="10246" width="16.28515625" customWidth="1"/>
    <col min="10247" max="10247" width="10.140625" customWidth="1"/>
    <col min="10248" max="10248" width="15.5703125" customWidth="1"/>
    <col min="10249" max="10249" width="14.42578125" customWidth="1"/>
    <col min="10250" max="10250" width="14.85546875" customWidth="1"/>
    <col min="10251" max="10251" width="14.140625" customWidth="1"/>
    <col min="10252" max="10253" width="14.42578125" customWidth="1"/>
    <col min="10254" max="10254" width="18.85546875" customWidth="1"/>
    <col min="10255" max="10255" width="21.7109375" customWidth="1"/>
    <col min="10256" max="10256" width="14.42578125" customWidth="1"/>
    <col min="10257" max="10257" width="10.5703125" customWidth="1"/>
    <col min="10258" max="10258" width="16" customWidth="1"/>
    <col min="10259" max="10259" width="12.140625" customWidth="1"/>
    <col min="10260" max="10260" width="14.28515625" customWidth="1"/>
    <col min="10261" max="10261" width="14" customWidth="1"/>
    <col min="10262" max="10262" width="13.7109375" customWidth="1"/>
    <col min="10263" max="10263" width="15.85546875" customWidth="1"/>
    <col min="10264" max="10264" width="19.85546875" customWidth="1"/>
    <col min="10265" max="10266" width="20.140625" customWidth="1"/>
    <col min="10267" max="10267" width="21.7109375" customWidth="1"/>
    <col min="10497" max="10497" width="15.140625" customWidth="1"/>
    <col min="10498" max="10498" width="11.7109375" customWidth="1"/>
    <col min="10499" max="10499" width="14.140625" customWidth="1"/>
    <col min="10500" max="10500" width="14.42578125" customWidth="1"/>
    <col min="10501" max="10501" width="11.140625" customWidth="1"/>
    <col min="10502" max="10502" width="16.28515625" customWidth="1"/>
    <col min="10503" max="10503" width="10.140625" customWidth="1"/>
    <col min="10504" max="10504" width="15.5703125" customWidth="1"/>
    <col min="10505" max="10505" width="14.42578125" customWidth="1"/>
    <col min="10506" max="10506" width="14.85546875" customWidth="1"/>
    <col min="10507" max="10507" width="14.140625" customWidth="1"/>
    <col min="10508" max="10509" width="14.42578125" customWidth="1"/>
    <col min="10510" max="10510" width="18.85546875" customWidth="1"/>
    <col min="10511" max="10511" width="21.7109375" customWidth="1"/>
    <col min="10512" max="10512" width="14.42578125" customWidth="1"/>
    <col min="10513" max="10513" width="10.5703125" customWidth="1"/>
    <col min="10514" max="10514" width="16" customWidth="1"/>
    <col min="10515" max="10515" width="12.140625" customWidth="1"/>
    <col min="10516" max="10516" width="14.28515625" customWidth="1"/>
    <col min="10517" max="10517" width="14" customWidth="1"/>
    <col min="10518" max="10518" width="13.7109375" customWidth="1"/>
    <col min="10519" max="10519" width="15.85546875" customWidth="1"/>
    <col min="10520" max="10520" width="19.85546875" customWidth="1"/>
    <col min="10521" max="10522" width="20.140625" customWidth="1"/>
    <col min="10523" max="10523" width="21.7109375" customWidth="1"/>
    <col min="10753" max="10753" width="15.140625" customWidth="1"/>
    <col min="10754" max="10754" width="11.7109375" customWidth="1"/>
    <col min="10755" max="10755" width="14.140625" customWidth="1"/>
    <col min="10756" max="10756" width="14.42578125" customWidth="1"/>
    <col min="10757" max="10757" width="11.140625" customWidth="1"/>
    <col min="10758" max="10758" width="16.28515625" customWidth="1"/>
    <col min="10759" max="10759" width="10.140625" customWidth="1"/>
    <col min="10760" max="10760" width="15.5703125" customWidth="1"/>
    <col min="10761" max="10761" width="14.42578125" customWidth="1"/>
    <col min="10762" max="10762" width="14.85546875" customWidth="1"/>
    <col min="10763" max="10763" width="14.140625" customWidth="1"/>
    <col min="10764" max="10765" width="14.42578125" customWidth="1"/>
    <col min="10766" max="10766" width="18.85546875" customWidth="1"/>
    <col min="10767" max="10767" width="21.7109375" customWidth="1"/>
    <col min="10768" max="10768" width="14.42578125" customWidth="1"/>
    <col min="10769" max="10769" width="10.5703125" customWidth="1"/>
    <col min="10770" max="10770" width="16" customWidth="1"/>
    <col min="10771" max="10771" width="12.140625" customWidth="1"/>
    <col min="10772" max="10772" width="14.28515625" customWidth="1"/>
    <col min="10773" max="10773" width="14" customWidth="1"/>
    <col min="10774" max="10774" width="13.7109375" customWidth="1"/>
    <col min="10775" max="10775" width="15.85546875" customWidth="1"/>
    <col min="10776" max="10776" width="19.85546875" customWidth="1"/>
    <col min="10777" max="10778" width="20.140625" customWidth="1"/>
    <col min="10779" max="10779" width="21.7109375" customWidth="1"/>
    <col min="11009" max="11009" width="15.140625" customWidth="1"/>
    <col min="11010" max="11010" width="11.7109375" customWidth="1"/>
    <col min="11011" max="11011" width="14.140625" customWidth="1"/>
    <col min="11012" max="11012" width="14.42578125" customWidth="1"/>
    <col min="11013" max="11013" width="11.140625" customWidth="1"/>
    <col min="11014" max="11014" width="16.28515625" customWidth="1"/>
    <col min="11015" max="11015" width="10.140625" customWidth="1"/>
    <col min="11016" max="11016" width="15.5703125" customWidth="1"/>
    <col min="11017" max="11017" width="14.42578125" customWidth="1"/>
    <col min="11018" max="11018" width="14.85546875" customWidth="1"/>
    <col min="11019" max="11019" width="14.140625" customWidth="1"/>
    <col min="11020" max="11021" width="14.42578125" customWidth="1"/>
    <col min="11022" max="11022" width="18.85546875" customWidth="1"/>
    <col min="11023" max="11023" width="21.7109375" customWidth="1"/>
    <col min="11024" max="11024" width="14.42578125" customWidth="1"/>
    <col min="11025" max="11025" width="10.5703125" customWidth="1"/>
    <col min="11026" max="11026" width="16" customWidth="1"/>
    <col min="11027" max="11027" width="12.140625" customWidth="1"/>
    <col min="11028" max="11028" width="14.28515625" customWidth="1"/>
    <col min="11029" max="11029" width="14" customWidth="1"/>
    <col min="11030" max="11030" width="13.7109375" customWidth="1"/>
    <col min="11031" max="11031" width="15.85546875" customWidth="1"/>
    <col min="11032" max="11032" width="19.85546875" customWidth="1"/>
    <col min="11033" max="11034" width="20.140625" customWidth="1"/>
    <col min="11035" max="11035" width="21.7109375" customWidth="1"/>
    <col min="11265" max="11265" width="15.140625" customWidth="1"/>
    <col min="11266" max="11266" width="11.7109375" customWidth="1"/>
    <col min="11267" max="11267" width="14.140625" customWidth="1"/>
    <col min="11268" max="11268" width="14.42578125" customWidth="1"/>
    <col min="11269" max="11269" width="11.140625" customWidth="1"/>
    <col min="11270" max="11270" width="16.28515625" customWidth="1"/>
    <col min="11271" max="11271" width="10.140625" customWidth="1"/>
    <col min="11272" max="11272" width="15.5703125" customWidth="1"/>
    <col min="11273" max="11273" width="14.42578125" customWidth="1"/>
    <col min="11274" max="11274" width="14.85546875" customWidth="1"/>
    <col min="11275" max="11275" width="14.140625" customWidth="1"/>
    <col min="11276" max="11277" width="14.42578125" customWidth="1"/>
    <col min="11278" max="11278" width="18.85546875" customWidth="1"/>
    <col min="11279" max="11279" width="21.7109375" customWidth="1"/>
    <col min="11280" max="11280" width="14.42578125" customWidth="1"/>
    <col min="11281" max="11281" width="10.5703125" customWidth="1"/>
    <col min="11282" max="11282" width="16" customWidth="1"/>
    <col min="11283" max="11283" width="12.140625" customWidth="1"/>
    <col min="11284" max="11284" width="14.28515625" customWidth="1"/>
    <col min="11285" max="11285" width="14" customWidth="1"/>
    <col min="11286" max="11286" width="13.7109375" customWidth="1"/>
    <col min="11287" max="11287" width="15.85546875" customWidth="1"/>
    <col min="11288" max="11288" width="19.85546875" customWidth="1"/>
    <col min="11289" max="11290" width="20.140625" customWidth="1"/>
    <col min="11291" max="11291" width="21.7109375" customWidth="1"/>
    <col min="11521" max="11521" width="15.140625" customWidth="1"/>
    <col min="11522" max="11522" width="11.7109375" customWidth="1"/>
    <col min="11523" max="11523" width="14.140625" customWidth="1"/>
    <col min="11524" max="11524" width="14.42578125" customWidth="1"/>
    <col min="11525" max="11525" width="11.140625" customWidth="1"/>
    <col min="11526" max="11526" width="16.28515625" customWidth="1"/>
    <col min="11527" max="11527" width="10.140625" customWidth="1"/>
    <col min="11528" max="11528" width="15.5703125" customWidth="1"/>
    <col min="11529" max="11529" width="14.42578125" customWidth="1"/>
    <col min="11530" max="11530" width="14.85546875" customWidth="1"/>
    <col min="11531" max="11531" width="14.140625" customWidth="1"/>
    <col min="11532" max="11533" width="14.42578125" customWidth="1"/>
    <col min="11534" max="11534" width="18.85546875" customWidth="1"/>
    <col min="11535" max="11535" width="21.7109375" customWidth="1"/>
    <col min="11536" max="11536" width="14.42578125" customWidth="1"/>
    <col min="11537" max="11537" width="10.5703125" customWidth="1"/>
    <col min="11538" max="11538" width="16" customWidth="1"/>
    <col min="11539" max="11539" width="12.140625" customWidth="1"/>
    <col min="11540" max="11540" width="14.28515625" customWidth="1"/>
    <col min="11541" max="11541" width="14" customWidth="1"/>
    <col min="11542" max="11542" width="13.7109375" customWidth="1"/>
    <col min="11543" max="11543" width="15.85546875" customWidth="1"/>
    <col min="11544" max="11544" width="19.85546875" customWidth="1"/>
    <col min="11545" max="11546" width="20.140625" customWidth="1"/>
    <col min="11547" max="11547" width="21.7109375" customWidth="1"/>
    <col min="11777" max="11777" width="15.140625" customWidth="1"/>
    <col min="11778" max="11778" width="11.7109375" customWidth="1"/>
    <col min="11779" max="11779" width="14.140625" customWidth="1"/>
    <col min="11780" max="11780" width="14.42578125" customWidth="1"/>
    <col min="11781" max="11781" width="11.140625" customWidth="1"/>
    <col min="11782" max="11782" width="16.28515625" customWidth="1"/>
    <col min="11783" max="11783" width="10.140625" customWidth="1"/>
    <col min="11784" max="11784" width="15.5703125" customWidth="1"/>
    <col min="11785" max="11785" width="14.42578125" customWidth="1"/>
    <col min="11786" max="11786" width="14.85546875" customWidth="1"/>
    <col min="11787" max="11787" width="14.140625" customWidth="1"/>
    <col min="11788" max="11789" width="14.42578125" customWidth="1"/>
    <col min="11790" max="11790" width="18.85546875" customWidth="1"/>
    <col min="11791" max="11791" width="21.7109375" customWidth="1"/>
    <col min="11792" max="11792" width="14.42578125" customWidth="1"/>
    <col min="11793" max="11793" width="10.5703125" customWidth="1"/>
    <col min="11794" max="11794" width="16" customWidth="1"/>
    <col min="11795" max="11795" width="12.140625" customWidth="1"/>
    <col min="11796" max="11796" width="14.28515625" customWidth="1"/>
    <col min="11797" max="11797" width="14" customWidth="1"/>
    <col min="11798" max="11798" width="13.7109375" customWidth="1"/>
    <col min="11799" max="11799" width="15.85546875" customWidth="1"/>
    <col min="11800" max="11800" width="19.85546875" customWidth="1"/>
    <col min="11801" max="11802" width="20.140625" customWidth="1"/>
    <col min="11803" max="11803" width="21.7109375" customWidth="1"/>
    <col min="12033" max="12033" width="15.140625" customWidth="1"/>
    <col min="12034" max="12034" width="11.7109375" customWidth="1"/>
    <col min="12035" max="12035" width="14.140625" customWidth="1"/>
    <col min="12036" max="12036" width="14.42578125" customWidth="1"/>
    <col min="12037" max="12037" width="11.140625" customWidth="1"/>
    <col min="12038" max="12038" width="16.28515625" customWidth="1"/>
    <col min="12039" max="12039" width="10.140625" customWidth="1"/>
    <col min="12040" max="12040" width="15.5703125" customWidth="1"/>
    <col min="12041" max="12041" width="14.42578125" customWidth="1"/>
    <col min="12042" max="12042" width="14.85546875" customWidth="1"/>
    <col min="12043" max="12043" width="14.140625" customWidth="1"/>
    <col min="12044" max="12045" width="14.42578125" customWidth="1"/>
    <col min="12046" max="12046" width="18.85546875" customWidth="1"/>
    <col min="12047" max="12047" width="21.7109375" customWidth="1"/>
    <col min="12048" max="12048" width="14.42578125" customWidth="1"/>
    <col min="12049" max="12049" width="10.5703125" customWidth="1"/>
    <col min="12050" max="12050" width="16" customWidth="1"/>
    <col min="12051" max="12051" width="12.140625" customWidth="1"/>
    <col min="12052" max="12052" width="14.28515625" customWidth="1"/>
    <col min="12053" max="12053" width="14" customWidth="1"/>
    <col min="12054" max="12054" width="13.7109375" customWidth="1"/>
    <col min="12055" max="12055" width="15.85546875" customWidth="1"/>
    <col min="12056" max="12056" width="19.85546875" customWidth="1"/>
    <col min="12057" max="12058" width="20.140625" customWidth="1"/>
    <col min="12059" max="12059" width="21.7109375" customWidth="1"/>
    <col min="12289" max="12289" width="15.140625" customWidth="1"/>
    <col min="12290" max="12290" width="11.7109375" customWidth="1"/>
    <col min="12291" max="12291" width="14.140625" customWidth="1"/>
    <col min="12292" max="12292" width="14.42578125" customWidth="1"/>
    <col min="12293" max="12293" width="11.140625" customWidth="1"/>
    <col min="12294" max="12294" width="16.28515625" customWidth="1"/>
    <col min="12295" max="12295" width="10.140625" customWidth="1"/>
    <col min="12296" max="12296" width="15.5703125" customWidth="1"/>
    <col min="12297" max="12297" width="14.42578125" customWidth="1"/>
    <col min="12298" max="12298" width="14.85546875" customWidth="1"/>
    <col min="12299" max="12299" width="14.140625" customWidth="1"/>
    <col min="12300" max="12301" width="14.42578125" customWidth="1"/>
    <col min="12302" max="12302" width="18.85546875" customWidth="1"/>
    <col min="12303" max="12303" width="21.7109375" customWidth="1"/>
    <col min="12304" max="12304" width="14.42578125" customWidth="1"/>
    <col min="12305" max="12305" width="10.5703125" customWidth="1"/>
    <col min="12306" max="12306" width="16" customWidth="1"/>
    <col min="12307" max="12307" width="12.140625" customWidth="1"/>
    <col min="12308" max="12308" width="14.28515625" customWidth="1"/>
    <col min="12309" max="12309" width="14" customWidth="1"/>
    <col min="12310" max="12310" width="13.7109375" customWidth="1"/>
    <col min="12311" max="12311" width="15.85546875" customWidth="1"/>
    <col min="12312" max="12312" width="19.85546875" customWidth="1"/>
    <col min="12313" max="12314" width="20.140625" customWidth="1"/>
    <col min="12315" max="12315" width="21.7109375" customWidth="1"/>
    <col min="12545" max="12545" width="15.140625" customWidth="1"/>
    <col min="12546" max="12546" width="11.7109375" customWidth="1"/>
    <col min="12547" max="12547" width="14.140625" customWidth="1"/>
    <col min="12548" max="12548" width="14.42578125" customWidth="1"/>
    <col min="12549" max="12549" width="11.140625" customWidth="1"/>
    <col min="12550" max="12550" width="16.28515625" customWidth="1"/>
    <col min="12551" max="12551" width="10.140625" customWidth="1"/>
    <col min="12552" max="12552" width="15.5703125" customWidth="1"/>
    <col min="12553" max="12553" width="14.42578125" customWidth="1"/>
    <col min="12554" max="12554" width="14.85546875" customWidth="1"/>
    <col min="12555" max="12555" width="14.140625" customWidth="1"/>
    <col min="12556" max="12557" width="14.42578125" customWidth="1"/>
    <col min="12558" max="12558" width="18.85546875" customWidth="1"/>
    <col min="12559" max="12559" width="21.7109375" customWidth="1"/>
    <col min="12560" max="12560" width="14.42578125" customWidth="1"/>
    <col min="12561" max="12561" width="10.5703125" customWidth="1"/>
    <col min="12562" max="12562" width="16" customWidth="1"/>
    <col min="12563" max="12563" width="12.140625" customWidth="1"/>
    <col min="12564" max="12564" width="14.28515625" customWidth="1"/>
    <col min="12565" max="12565" width="14" customWidth="1"/>
    <col min="12566" max="12566" width="13.7109375" customWidth="1"/>
    <col min="12567" max="12567" width="15.85546875" customWidth="1"/>
    <col min="12568" max="12568" width="19.85546875" customWidth="1"/>
    <col min="12569" max="12570" width="20.140625" customWidth="1"/>
    <col min="12571" max="12571" width="21.7109375" customWidth="1"/>
    <col min="12801" max="12801" width="15.140625" customWidth="1"/>
    <col min="12802" max="12802" width="11.7109375" customWidth="1"/>
    <col min="12803" max="12803" width="14.140625" customWidth="1"/>
    <col min="12804" max="12804" width="14.42578125" customWidth="1"/>
    <col min="12805" max="12805" width="11.140625" customWidth="1"/>
    <col min="12806" max="12806" width="16.28515625" customWidth="1"/>
    <col min="12807" max="12807" width="10.140625" customWidth="1"/>
    <col min="12808" max="12808" width="15.5703125" customWidth="1"/>
    <col min="12809" max="12809" width="14.42578125" customWidth="1"/>
    <col min="12810" max="12810" width="14.85546875" customWidth="1"/>
    <col min="12811" max="12811" width="14.140625" customWidth="1"/>
    <col min="12812" max="12813" width="14.42578125" customWidth="1"/>
    <col min="12814" max="12814" width="18.85546875" customWidth="1"/>
    <col min="12815" max="12815" width="21.7109375" customWidth="1"/>
    <col min="12816" max="12816" width="14.42578125" customWidth="1"/>
    <col min="12817" max="12817" width="10.5703125" customWidth="1"/>
    <col min="12818" max="12818" width="16" customWidth="1"/>
    <col min="12819" max="12819" width="12.140625" customWidth="1"/>
    <col min="12820" max="12820" width="14.28515625" customWidth="1"/>
    <col min="12821" max="12821" width="14" customWidth="1"/>
    <col min="12822" max="12822" width="13.7109375" customWidth="1"/>
    <col min="12823" max="12823" width="15.85546875" customWidth="1"/>
    <col min="12824" max="12824" width="19.85546875" customWidth="1"/>
    <col min="12825" max="12826" width="20.140625" customWidth="1"/>
    <col min="12827" max="12827" width="21.7109375" customWidth="1"/>
    <col min="13057" max="13057" width="15.140625" customWidth="1"/>
    <col min="13058" max="13058" width="11.7109375" customWidth="1"/>
    <col min="13059" max="13059" width="14.140625" customWidth="1"/>
    <col min="13060" max="13060" width="14.42578125" customWidth="1"/>
    <col min="13061" max="13061" width="11.140625" customWidth="1"/>
    <col min="13062" max="13062" width="16.28515625" customWidth="1"/>
    <col min="13063" max="13063" width="10.140625" customWidth="1"/>
    <col min="13064" max="13064" width="15.5703125" customWidth="1"/>
    <col min="13065" max="13065" width="14.42578125" customWidth="1"/>
    <col min="13066" max="13066" width="14.85546875" customWidth="1"/>
    <col min="13067" max="13067" width="14.140625" customWidth="1"/>
    <col min="13068" max="13069" width="14.42578125" customWidth="1"/>
    <col min="13070" max="13070" width="18.85546875" customWidth="1"/>
    <col min="13071" max="13071" width="21.7109375" customWidth="1"/>
    <col min="13072" max="13072" width="14.42578125" customWidth="1"/>
    <col min="13073" max="13073" width="10.5703125" customWidth="1"/>
    <col min="13074" max="13074" width="16" customWidth="1"/>
    <col min="13075" max="13075" width="12.140625" customWidth="1"/>
    <col min="13076" max="13076" width="14.28515625" customWidth="1"/>
    <col min="13077" max="13077" width="14" customWidth="1"/>
    <col min="13078" max="13078" width="13.7109375" customWidth="1"/>
    <col min="13079" max="13079" width="15.85546875" customWidth="1"/>
    <col min="13080" max="13080" width="19.85546875" customWidth="1"/>
    <col min="13081" max="13082" width="20.140625" customWidth="1"/>
    <col min="13083" max="13083" width="21.7109375" customWidth="1"/>
    <col min="13313" max="13313" width="15.140625" customWidth="1"/>
    <col min="13314" max="13314" width="11.7109375" customWidth="1"/>
    <col min="13315" max="13315" width="14.140625" customWidth="1"/>
    <col min="13316" max="13316" width="14.42578125" customWidth="1"/>
    <col min="13317" max="13317" width="11.140625" customWidth="1"/>
    <col min="13318" max="13318" width="16.28515625" customWidth="1"/>
    <col min="13319" max="13319" width="10.140625" customWidth="1"/>
    <col min="13320" max="13320" width="15.5703125" customWidth="1"/>
    <col min="13321" max="13321" width="14.42578125" customWidth="1"/>
    <col min="13322" max="13322" width="14.85546875" customWidth="1"/>
    <col min="13323" max="13323" width="14.140625" customWidth="1"/>
    <col min="13324" max="13325" width="14.42578125" customWidth="1"/>
    <col min="13326" max="13326" width="18.85546875" customWidth="1"/>
    <col min="13327" max="13327" width="21.7109375" customWidth="1"/>
    <col min="13328" max="13328" width="14.42578125" customWidth="1"/>
    <col min="13329" max="13329" width="10.5703125" customWidth="1"/>
    <col min="13330" max="13330" width="16" customWidth="1"/>
    <col min="13331" max="13331" width="12.140625" customWidth="1"/>
    <col min="13332" max="13332" width="14.28515625" customWidth="1"/>
    <col min="13333" max="13333" width="14" customWidth="1"/>
    <col min="13334" max="13334" width="13.7109375" customWidth="1"/>
    <col min="13335" max="13335" width="15.85546875" customWidth="1"/>
    <col min="13336" max="13336" width="19.85546875" customWidth="1"/>
    <col min="13337" max="13338" width="20.140625" customWidth="1"/>
    <col min="13339" max="13339" width="21.7109375" customWidth="1"/>
    <col min="13569" max="13569" width="15.140625" customWidth="1"/>
    <col min="13570" max="13570" width="11.7109375" customWidth="1"/>
    <col min="13571" max="13571" width="14.140625" customWidth="1"/>
    <col min="13572" max="13572" width="14.42578125" customWidth="1"/>
    <col min="13573" max="13573" width="11.140625" customWidth="1"/>
    <col min="13574" max="13574" width="16.28515625" customWidth="1"/>
    <col min="13575" max="13575" width="10.140625" customWidth="1"/>
    <col min="13576" max="13576" width="15.5703125" customWidth="1"/>
    <col min="13577" max="13577" width="14.42578125" customWidth="1"/>
    <col min="13578" max="13578" width="14.85546875" customWidth="1"/>
    <col min="13579" max="13579" width="14.140625" customWidth="1"/>
    <col min="13580" max="13581" width="14.42578125" customWidth="1"/>
    <col min="13582" max="13582" width="18.85546875" customWidth="1"/>
    <col min="13583" max="13583" width="21.7109375" customWidth="1"/>
    <col min="13584" max="13584" width="14.42578125" customWidth="1"/>
    <col min="13585" max="13585" width="10.5703125" customWidth="1"/>
    <col min="13586" max="13586" width="16" customWidth="1"/>
    <col min="13587" max="13587" width="12.140625" customWidth="1"/>
    <col min="13588" max="13588" width="14.28515625" customWidth="1"/>
    <col min="13589" max="13589" width="14" customWidth="1"/>
    <col min="13590" max="13590" width="13.7109375" customWidth="1"/>
    <col min="13591" max="13591" width="15.85546875" customWidth="1"/>
    <col min="13592" max="13592" width="19.85546875" customWidth="1"/>
    <col min="13593" max="13594" width="20.140625" customWidth="1"/>
    <col min="13595" max="13595" width="21.7109375" customWidth="1"/>
    <col min="13825" max="13825" width="15.140625" customWidth="1"/>
    <col min="13826" max="13826" width="11.7109375" customWidth="1"/>
    <col min="13827" max="13827" width="14.140625" customWidth="1"/>
    <col min="13828" max="13828" width="14.42578125" customWidth="1"/>
    <col min="13829" max="13829" width="11.140625" customWidth="1"/>
    <col min="13830" max="13830" width="16.28515625" customWidth="1"/>
    <col min="13831" max="13831" width="10.140625" customWidth="1"/>
    <col min="13832" max="13832" width="15.5703125" customWidth="1"/>
    <col min="13833" max="13833" width="14.42578125" customWidth="1"/>
    <col min="13834" max="13834" width="14.85546875" customWidth="1"/>
    <col min="13835" max="13835" width="14.140625" customWidth="1"/>
    <col min="13836" max="13837" width="14.42578125" customWidth="1"/>
    <col min="13838" max="13838" width="18.85546875" customWidth="1"/>
    <col min="13839" max="13839" width="21.7109375" customWidth="1"/>
    <col min="13840" max="13840" width="14.42578125" customWidth="1"/>
    <col min="13841" max="13841" width="10.5703125" customWidth="1"/>
    <col min="13842" max="13842" width="16" customWidth="1"/>
    <col min="13843" max="13843" width="12.140625" customWidth="1"/>
    <col min="13844" max="13844" width="14.28515625" customWidth="1"/>
    <col min="13845" max="13845" width="14" customWidth="1"/>
    <col min="13846" max="13846" width="13.7109375" customWidth="1"/>
    <col min="13847" max="13847" width="15.85546875" customWidth="1"/>
    <col min="13848" max="13848" width="19.85546875" customWidth="1"/>
    <col min="13849" max="13850" width="20.140625" customWidth="1"/>
    <col min="13851" max="13851" width="21.7109375" customWidth="1"/>
    <col min="14081" max="14081" width="15.140625" customWidth="1"/>
    <col min="14082" max="14082" width="11.7109375" customWidth="1"/>
    <col min="14083" max="14083" width="14.140625" customWidth="1"/>
    <col min="14084" max="14084" width="14.42578125" customWidth="1"/>
    <col min="14085" max="14085" width="11.140625" customWidth="1"/>
    <col min="14086" max="14086" width="16.28515625" customWidth="1"/>
    <col min="14087" max="14087" width="10.140625" customWidth="1"/>
    <col min="14088" max="14088" width="15.5703125" customWidth="1"/>
    <col min="14089" max="14089" width="14.42578125" customWidth="1"/>
    <col min="14090" max="14090" width="14.85546875" customWidth="1"/>
    <col min="14091" max="14091" width="14.140625" customWidth="1"/>
    <col min="14092" max="14093" width="14.42578125" customWidth="1"/>
    <col min="14094" max="14094" width="18.85546875" customWidth="1"/>
    <col min="14095" max="14095" width="21.7109375" customWidth="1"/>
    <col min="14096" max="14096" width="14.42578125" customWidth="1"/>
    <col min="14097" max="14097" width="10.5703125" customWidth="1"/>
    <col min="14098" max="14098" width="16" customWidth="1"/>
    <col min="14099" max="14099" width="12.140625" customWidth="1"/>
    <col min="14100" max="14100" width="14.28515625" customWidth="1"/>
    <col min="14101" max="14101" width="14" customWidth="1"/>
    <col min="14102" max="14102" width="13.7109375" customWidth="1"/>
    <col min="14103" max="14103" width="15.85546875" customWidth="1"/>
    <col min="14104" max="14104" width="19.85546875" customWidth="1"/>
    <col min="14105" max="14106" width="20.140625" customWidth="1"/>
    <col min="14107" max="14107" width="21.7109375" customWidth="1"/>
    <col min="14337" max="14337" width="15.140625" customWidth="1"/>
    <col min="14338" max="14338" width="11.7109375" customWidth="1"/>
    <col min="14339" max="14339" width="14.140625" customWidth="1"/>
    <col min="14340" max="14340" width="14.42578125" customWidth="1"/>
    <col min="14341" max="14341" width="11.140625" customWidth="1"/>
    <col min="14342" max="14342" width="16.28515625" customWidth="1"/>
    <col min="14343" max="14343" width="10.140625" customWidth="1"/>
    <col min="14344" max="14344" width="15.5703125" customWidth="1"/>
    <col min="14345" max="14345" width="14.42578125" customWidth="1"/>
    <col min="14346" max="14346" width="14.85546875" customWidth="1"/>
    <col min="14347" max="14347" width="14.140625" customWidth="1"/>
    <col min="14348" max="14349" width="14.42578125" customWidth="1"/>
    <col min="14350" max="14350" width="18.85546875" customWidth="1"/>
    <col min="14351" max="14351" width="21.7109375" customWidth="1"/>
    <col min="14352" max="14352" width="14.42578125" customWidth="1"/>
    <col min="14353" max="14353" width="10.5703125" customWidth="1"/>
    <col min="14354" max="14354" width="16" customWidth="1"/>
    <col min="14355" max="14355" width="12.140625" customWidth="1"/>
    <col min="14356" max="14356" width="14.28515625" customWidth="1"/>
    <col min="14357" max="14357" width="14" customWidth="1"/>
    <col min="14358" max="14358" width="13.7109375" customWidth="1"/>
    <col min="14359" max="14359" width="15.85546875" customWidth="1"/>
    <col min="14360" max="14360" width="19.85546875" customWidth="1"/>
    <col min="14361" max="14362" width="20.140625" customWidth="1"/>
    <col min="14363" max="14363" width="21.7109375" customWidth="1"/>
    <col min="14593" max="14593" width="15.140625" customWidth="1"/>
    <col min="14594" max="14594" width="11.7109375" customWidth="1"/>
    <col min="14595" max="14595" width="14.140625" customWidth="1"/>
    <col min="14596" max="14596" width="14.42578125" customWidth="1"/>
    <col min="14597" max="14597" width="11.140625" customWidth="1"/>
    <col min="14598" max="14598" width="16.28515625" customWidth="1"/>
    <col min="14599" max="14599" width="10.140625" customWidth="1"/>
    <col min="14600" max="14600" width="15.5703125" customWidth="1"/>
    <col min="14601" max="14601" width="14.42578125" customWidth="1"/>
    <col min="14602" max="14602" width="14.85546875" customWidth="1"/>
    <col min="14603" max="14603" width="14.140625" customWidth="1"/>
    <col min="14604" max="14605" width="14.42578125" customWidth="1"/>
    <col min="14606" max="14606" width="18.85546875" customWidth="1"/>
    <col min="14607" max="14607" width="21.7109375" customWidth="1"/>
    <col min="14608" max="14608" width="14.42578125" customWidth="1"/>
    <col min="14609" max="14609" width="10.5703125" customWidth="1"/>
    <col min="14610" max="14610" width="16" customWidth="1"/>
    <col min="14611" max="14611" width="12.140625" customWidth="1"/>
    <col min="14612" max="14612" width="14.28515625" customWidth="1"/>
    <col min="14613" max="14613" width="14" customWidth="1"/>
    <col min="14614" max="14614" width="13.7109375" customWidth="1"/>
    <col min="14615" max="14615" width="15.85546875" customWidth="1"/>
    <col min="14616" max="14616" width="19.85546875" customWidth="1"/>
    <col min="14617" max="14618" width="20.140625" customWidth="1"/>
    <col min="14619" max="14619" width="21.7109375" customWidth="1"/>
    <col min="14849" max="14849" width="15.140625" customWidth="1"/>
    <col min="14850" max="14850" width="11.7109375" customWidth="1"/>
    <col min="14851" max="14851" width="14.140625" customWidth="1"/>
    <col min="14852" max="14852" width="14.42578125" customWidth="1"/>
    <col min="14853" max="14853" width="11.140625" customWidth="1"/>
    <col min="14854" max="14854" width="16.28515625" customWidth="1"/>
    <col min="14855" max="14855" width="10.140625" customWidth="1"/>
    <col min="14856" max="14856" width="15.5703125" customWidth="1"/>
    <col min="14857" max="14857" width="14.42578125" customWidth="1"/>
    <col min="14858" max="14858" width="14.85546875" customWidth="1"/>
    <col min="14859" max="14859" width="14.140625" customWidth="1"/>
    <col min="14860" max="14861" width="14.42578125" customWidth="1"/>
    <col min="14862" max="14862" width="18.85546875" customWidth="1"/>
    <col min="14863" max="14863" width="21.7109375" customWidth="1"/>
    <col min="14864" max="14864" width="14.42578125" customWidth="1"/>
    <col min="14865" max="14865" width="10.5703125" customWidth="1"/>
    <col min="14866" max="14866" width="16" customWidth="1"/>
    <col min="14867" max="14867" width="12.140625" customWidth="1"/>
    <col min="14868" max="14868" width="14.28515625" customWidth="1"/>
    <col min="14869" max="14869" width="14" customWidth="1"/>
    <col min="14870" max="14870" width="13.7109375" customWidth="1"/>
    <col min="14871" max="14871" width="15.85546875" customWidth="1"/>
    <col min="14872" max="14872" width="19.85546875" customWidth="1"/>
    <col min="14873" max="14874" width="20.140625" customWidth="1"/>
    <col min="14875" max="14875" width="21.7109375" customWidth="1"/>
    <col min="15105" max="15105" width="15.140625" customWidth="1"/>
    <col min="15106" max="15106" width="11.7109375" customWidth="1"/>
    <col min="15107" max="15107" width="14.140625" customWidth="1"/>
    <col min="15108" max="15108" width="14.42578125" customWidth="1"/>
    <col min="15109" max="15109" width="11.140625" customWidth="1"/>
    <col min="15110" max="15110" width="16.28515625" customWidth="1"/>
    <col min="15111" max="15111" width="10.140625" customWidth="1"/>
    <col min="15112" max="15112" width="15.5703125" customWidth="1"/>
    <col min="15113" max="15113" width="14.42578125" customWidth="1"/>
    <col min="15114" max="15114" width="14.85546875" customWidth="1"/>
    <col min="15115" max="15115" width="14.140625" customWidth="1"/>
    <col min="15116" max="15117" width="14.42578125" customWidth="1"/>
    <col min="15118" max="15118" width="18.85546875" customWidth="1"/>
    <col min="15119" max="15119" width="21.7109375" customWidth="1"/>
    <col min="15120" max="15120" width="14.42578125" customWidth="1"/>
    <col min="15121" max="15121" width="10.5703125" customWidth="1"/>
    <col min="15122" max="15122" width="16" customWidth="1"/>
    <col min="15123" max="15123" width="12.140625" customWidth="1"/>
    <col min="15124" max="15124" width="14.28515625" customWidth="1"/>
    <col min="15125" max="15125" width="14" customWidth="1"/>
    <col min="15126" max="15126" width="13.7109375" customWidth="1"/>
    <col min="15127" max="15127" width="15.85546875" customWidth="1"/>
    <col min="15128" max="15128" width="19.85546875" customWidth="1"/>
    <col min="15129" max="15130" width="20.140625" customWidth="1"/>
    <col min="15131" max="15131" width="21.7109375" customWidth="1"/>
    <col min="15361" max="15361" width="15.140625" customWidth="1"/>
    <col min="15362" max="15362" width="11.7109375" customWidth="1"/>
    <col min="15363" max="15363" width="14.140625" customWidth="1"/>
    <col min="15364" max="15364" width="14.42578125" customWidth="1"/>
    <col min="15365" max="15365" width="11.140625" customWidth="1"/>
    <col min="15366" max="15366" width="16.28515625" customWidth="1"/>
    <col min="15367" max="15367" width="10.140625" customWidth="1"/>
    <col min="15368" max="15368" width="15.5703125" customWidth="1"/>
    <col min="15369" max="15369" width="14.42578125" customWidth="1"/>
    <col min="15370" max="15370" width="14.85546875" customWidth="1"/>
    <col min="15371" max="15371" width="14.140625" customWidth="1"/>
    <col min="15372" max="15373" width="14.42578125" customWidth="1"/>
    <col min="15374" max="15374" width="18.85546875" customWidth="1"/>
    <col min="15375" max="15375" width="21.7109375" customWidth="1"/>
    <col min="15376" max="15376" width="14.42578125" customWidth="1"/>
    <col min="15377" max="15377" width="10.5703125" customWidth="1"/>
    <col min="15378" max="15378" width="16" customWidth="1"/>
    <col min="15379" max="15379" width="12.140625" customWidth="1"/>
    <col min="15380" max="15380" width="14.28515625" customWidth="1"/>
    <col min="15381" max="15381" width="14" customWidth="1"/>
    <col min="15382" max="15382" width="13.7109375" customWidth="1"/>
    <col min="15383" max="15383" width="15.85546875" customWidth="1"/>
    <col min="15384" max="15384" width="19.85546875" customWidth="1"/>
    <col min="15385" max="15386" width="20.140625" customWidth="1"/>
    <col min="15387" max="15387" width="21.7109375" customWidth="1"/>
    <col min="15617" max="15617" width="15.140625" customWidth="1"/>
    <col min="15618" max="15618" width="11.7109375" customWidth="1"/>
    <col min="15619" max="15619" width="14.140625" customWidth="1"/>
    <col min="15620" max="15620" width="14.42578125" customWidth="1"/>
    <col min="15621" max="15621" width="11.140625" customWidth="1"/>
    <col min="15622" max="15622" width="16.28515625" customWidth="1"/>
    <col min="15623" max="15623" width="10.140625" customWidth="1"/>
    <col min="15624" max="15624" width="15.5703125" customWidth="1"/>
    <col min="15625" max="15625" width="14.42578125" customWidth="1"/>
    <col min="15626" max="15626" width="14.85546875" customWidth="1"/>
    <col min="15627" max="15627" width="14.140625" customWidth="1"/>
    <col min="15628" max="15629" width="14.42578125" customWidth="1"/>
    <col min="15630" max="15630" width="18.85546875" customWidth="1"/>
    <col min="15631" max="15631" width="21.7109375" customWidth="1"/>
    <col min="15632" max="15632" width="14.42578125" customWidth="1"/>
    <col min="15633" max="15633" width="10.5703125" customWidth="1"/>
    <col min="15634" max="15634" width="16" customWidth="1"/>
    <col min="15635" max="15635" width="12.140625" customWidth="1"/>
    <col min="15636" max="15636" width="14.28515625" customWidth="1"/>
    <col min="15637" max="15637" width="14" customWidth="1"/>
    <col min="15638" max="15638" width="13.7109375" customWidth="1"/>
    <col min="15639" max="15639" width="15.85546875" customWidth="1"/>
    <col min="15640" max="15640" width="19.85546875" customWidth="1"/>
    <col min="15641" max="15642" width="20.140625" customWidth="1"/>
    <col min="15643" max="15643" width="21.7109375" customWidth="1"/>
    <col min="15873" max="15873" width="15.140625" customWidth="1"/>
    <col min="15874" max="15874" width="11.7109375" customWidth="1"/>
    <col min="15875" max="15875" width="14.140625" customWidth="1"/>
    <col min="15876" max="15876" width="14.42578125" customWidth="1"/>
    <col min="15877" max="15877" width="11.140625" customWidth="1"/>
    <col min="15878" max="15878" width="16.28515625" customWidth="1"/>
    <col min="15879" max="15879" width="10.140625" customWidth="1"/>
    <col min="15880" max="15880" width="15.5703125" customWidth="1"/>
    <col min="15881" max="15881" width="14.42578125" customWidth="1"/>
    <col min="15882" max="15882" width="14.85546875" customWidth="1"/>
    <col min="15883" max="15883" width="14.140625" customWidth="1"/>
    <col min="15884" max="15885" width="14.42578125" customWidth="1"/>
    <col min="15886" max="15886" width="18.85546875" customWidth="1"/>
    <col min="15887" max="15887" width="21.7109375" customWidth="1"/>
    <col min="15888" max="15888" width="14.42578125" customWidth="1"/>
    <col min="15889" max="15889" width="10.5703125" customWidth="1"/>
    <col min="15890" max="15890" width="16" customWidth="1"/>
    <col min="15891" max="15891" width="12.140625" customWidth="1"/>
    <col min="15892" max="15892" width="14.28515625" customWidth="1"/>
    <col min="15893" max="15893" width="14" customWidth="1"/>
    <col min="15894" max="15894" width="13.7109375" customWidth="1"/>
    <col min="15895" max="15895" width="15.85546875" customWidth="1"/>
    <col min="15896" max="15896" width="19.85546875" customWidth="1"/>
    <col min="15897" max="15898" width="20.140625" customWidth="1"/>
    <col min="15899" max="15899" width="21.7109375" customWidth="1"/>
    <col min="16129" max="16129" width="15.140625" customWidth="1"/>
    <col min="16130" max="16130" width="11.7109375" customWidth="1"/>
    <col min="16131" max="16131" width="14.140625" customWidth="1"/>
    <col min="16132" max="16132" width="14.42578125" customWidth="1"/>
    <col min="16133" max="16133" width="11.140625" customWidth="1"/>
    <col min="16134" max="16134" width="16.28515625" customWidth="1"/>
    <col min="16135" max="16135" width="10.140625" customWidth="1"/>
    <col min="16136" max="16136" width="15.5703125" customWidth="1"/>
    <col min="16137" max="16137" width="14.42578125" customWidth="1"/>
    <col min="16138" max="16138" width="14.85546875" customWidth="1"/>
    <col min="16139" max="16139" width="14.140625" customWidth="1"/>
    <col min="16140" max="16141" width="14.42578125" customWidth="1"/>
    <col min="16142" max="16142" width="18.85546875" customWidth="1"/>
    <col min="16143" max="16143" width="21.7109375" customWidth="1"/>
    <col min="16144" max="16144" width="14.42578125" customWidth="1"/>
    <col min="16145" max="16145" width="10.5703125" customWidth="1"/>
    <col min="16146" max="16146" width="16" customWidth="1"/>
    <col min="16147" max="16147" width="12.140625" customWidth="1"/>
    <col min="16148" max="16148" width="14.28515625" customWidth="1"/>
    <col min="16149" max="16149" width="14" customWidth="1"/>
    <col min="16150" max="16150" width="13.7109375" customWidth="1"/>
    <col min="16151" max="16151" width="15.85546875" customWidth="1"/>
    <col min="16152" max="16152" width="19.85546875" customWidth="1"/>
    <col min="16153" max="16154" width="20.140625" customWidth="1"/>
    <col min="16155" max="16155" width="21.7109375" customWidth="1"/>
  </cols>
  <sheetData>
    <row r="1" spans="1:34" x14ac:dyDescent="0.25">
      <c r="A1" s="50"/>
      <c r="B1" s="3"/>
      <c r="C1" s="3"/>
      <c r="I1" s="1"/>
      <c r="J1" s="1"/>
      <c r="K1" s="1"/>
      <c r="L1" s="1"/>
      <c r="M1" s="1"/>
      <c r="N1" s="1"/>
      <c r="O1" s="1"/>
      <c r="AE1" s="1"/>
      <c r="AF1" s="1"/>
      <c r="AG1" s="1"/>
      <c r="AH1" s="43"/>
    </row>
    <row r="2" spans="1:34" x14ac:dyDescent="0.25">
      <c r="A2" s="146" t="s">
        <v>47</v>
      </c>
      <c r="B2" s="64"/>
      <c r="C2" s="64"/>
      <c r="D2" s="147"/>
      <c r="E2" s="147"/>
      <c r="F2" s="147"/>
      <c r="G2" s="147"/>
      <c r="H2" s="52"/>
      <c r="I2" s="147"/>
      <c r="J2" s="1"/>
      <c r="K2" s="1"/>
      <c r="L2" s="1"/>
      <c r="M2" s="1"/>
      <c r="N2" s="1"/>
      <c r="O2" s="1"/>
      <c r="P2" s="1"/>
      <c r="AF2" s="44"/>
      <c r="AG2" s="44"/>
      <c r="AH2" s="3"/>
    </row>
    <row r="3" spans="1:34" x14ac:dyDescent="0.25">
      <c r="A3" s="29"/>
      <c r="B3" s="2"/>
      <c r="C3" s="2"/>
      <c r="D3" s="1"/>
      <c r="E3" s="1"/>
      <c r="F3" s="1"/>
      <c r="G3" s="1"/>
      <c r="H3" s="1"/>
      <c r="I3" s="1"/>
      <c r="J3" s="1"/>
      <c r="K3" s="1"/>
      <c r="L3" s="1"/>
      <c r="M3" s="1"/>
      <c r="N3" s="1"/>
      <c r="O3" s="1"/>
      <c r="P3" s="1"/>
      <c r="Q3" s="1"/>
      <c r="R3" s="1"/>
      <c r="S3" s="1"/>
      <c r="T3" s="1"/>
      <c r="U3" s="1"/>
      <c r="V3" s="1"/>
      <c r="W3" s="1"/>
      <c r="X3" s="1"/>
      <c r="Y3" s="1"/>
      <c r="Z3" s="1"/>
      <c r="AA3" s="1"/>
      <c r="AF3" s="44"/>
      <c r="AG3" s="44"/>
      <c r="AH3" s="3"/>
    </row>
    <row r="4" spans="1:34" ht="16.5" thickBot="1" x14ac:dyDescent="0.3">
      <c r="A4" s="213" t="s">
        <v>51</v>
      </c>
      <c r="B4" s="213"/>
      <c r="C4" s="213"/>
      <c r="D4" s="209"/>
      <c r="F4" s="214" t="s">
        <v>52</v>
      </c>
      <c r="G4" s="214"/>
      <c r="H4" s="215"/>
      <c r="I4" s="215"/>
      <c r="J4" s="3"/>
      <c r="K4" s="3"/>
      <c r="L4" s="3"/>
      <c r="M4" s="3"/>
      <c r="N4" s="3"/>
      <c r="O4" s="3"/>
      <c r="P4" s="3"/>
      <c r="Q4" s="3"/>
      <c r="R4" s="3"/>
      <c r="S4" s="3"/>
      <c r="V4" s="3"/>
      <c r="W4" s="3"/>
      <c r="X4" s="30"/>
      <c r="AF4" s="44"/>
      <c r="AG4" s="44"/>
      <c r="AH4" s="44"/>
    </row>
    <row r="5" spans="1:34" ht="15.75" thickBot="1" x14ac:dyDescent="0.3">
      <c r="A5" s="163" t="s">
        <v>46</v>
      </c>
      <c r="B5" s="126" t="s">
        <v>20</v>
      </c>
      <c r="C5" s="121" t="s">
        <v>19</v>
      </c>
      <c r="D5" s="122" t="s">
        <v>48</v>
      </c>
      <c r="E5" s="3"/>
      <c r="F5" s="125" t="s">
        <v>46</v>
      </c>
      <c r="G5" s="126" t="s">
        <v>20</v>
      </c>
      <c r="H5" s="126" t="s">
        <v>19</v>
      </c>
      <c r="I5" s="127" t="s">
        <v>48</v>
      </c>
      <c r="K5" s="3"/>
      <c r="L5" s="3"/>
      <c r="M5" s="3"/>
      <c r="N5" s="3"/>
      <c r="O5" s="3"/>
      <c r="P5" s="3"/>
      <c r="Q5" s="3"/>
      <c r="R5" s="3"/>
      <c r="S5" s="3"/>
      <c r="T5" s="3"/>
      <c r="U5" s="3"/>
      <c r="V5" s="3"/>
      <c r="W5" s="3"/>
      <c r="X5" s="30"/>
      <c r="Y5" s="30"/>
      <c r="Z5" s="30"/>
      <c r="AF5" s="44"/>
      <c r="AG5" s="44"/>
      <c r="AH5" s="45"/>
    </row>
    <row r="6" spans="1:34" x14ac:dyDescent="0.25">
      <c r="A6" s="69">
        <v>1</v>
      </c>
      <c r="B6" s="70">
        <v>23.266666666666666</v>
      </c>
      <c r="C6" s="70">
        <v>31.476190476190474</v>
      </c>
      <c r="D6" s="92">
        <v>21.383561643835616</v>
      </c>
      <c r="E6" s="3"/>
      <c r="F6" s="69">
        <v>1</v>
      </c>
      <c r="G6" s="81">
        <v>2.4528985507246383E-2</v>
      </c>
      <c r="H6" s="81">
        <v>2.5000000000000001E-2</v>
      </c>
      <c r="I6" s="94">
        <v>2.3E-2</v>
      </c>
      <c r="K6" s="3"/>
      <c r="L6" s="3"/>
      <c r="M6" s="3"/>
      <c r="N6" s="3"/>
      <c r="O6" s="3"/>
      <c r="P6" s="3"/>
      <c r="Q6" s="3"/>
      <c r="R6" s="3"/>
      <c r="S6" s="3"/>
      <c r="T6" s="3"/>
      <c r="U6" s="3"/>
      <c r="V6" s="3"/>
      <c r="W6" s="3"/>
      <c r="Z6" s="30"/>
      <c r="AA6" s="30"/>
      <c r="AF6" s="45"/>
      <c r="AG6" s="30"/>
      <c r="AH6" s="3"/>
    </row>
    <row r="7" spans="1:34" x14ac:dyDescent="0.25">
      <c r="A7" s="69">
        <v>2</v>
      </c>
      <c r="B7" s="70">
        <v>26.692307692307693</v>
      </c>
      <c r="C7" s="70">
        <v>29.90909090909091</v>
      </c>
      <c r="D7" s="92">
        <v>17.973684210526315</v>
      </c>
      <c r="E7" s="3"/>
      <c r="F7" s="69">
        <v>2</v>
      </c>
      <c r="G7" s="81">
        <v>1.6483333333333332E-2</v>
      </c>
      <c r="H7" s="81">
        <v>2.1522222222222234E-2</v>
      </c>
      <c r="I7" s="94">
        <v>1.2394736842105264E-2</v>
      </c>
      <c r="K7" s="3"/>
      <c r="L7" s="3"/>
      <c r="M7" s="3"/>
      <c r="N7" s="3"/>
      <c r="O7" s="3"/>
      <c r="P7" s="3"/>
      <c r="Q7" s="3"/>
      <c r="R7" s="3"/>
      <c r="S7" s="3"/>
      <c r="T7" s="3"/>
      <c r="U7" s="3"/>
      <c r="V7" s="3"/>
      <c r="W7" s="3"/>
      <c r="X7" s="30"/>
      <c r="AE7" s="34"/>
      <c r="AF7" s="46"/>
      <c r="AG7" s="30"/>
      <c r="AH7" s="45"/>
    </row>
    <row r="8" spans="1:34" x14ac:dyDescent="0.25">
      <c r="A8" s="69">
        <v>3</v>
      </c>
      <c r="B8" s="70">
        <v>17.333333333333332</v>
      </c>
      <c r="C8" s="70">
        <v>21.972222222222221</v>
      </c>
      <c r="D8" s="92">
        <v>15.595238095238095</v>
      </c>
      <c r="E8" s="3"/>
      <c r="F8" s="69">
        <v>3</v>
      </c>
      <c r="G8" s="81">
        <v>1.6466666666666668E-2</v>
      </c>
      <c r="H8" s="81">
        <v>1.9494736842105266E-2</v>
      </c>
      <c r="I8" s="94">
        <v>1.4018421052631578E-2</v>
      </c>
      <c r="K8" s="3"/>
      <c r="L8" s="3"/>
      <c r="M8" s="3"/>
      <c r="N8" s="3"/>
      <c r="O8" s="3"/>
      <c r="P8" s="3"/>
      <c r="Q8" s="3"/>
      <c r="R8" s="3"/>
      <c r="S8" s="3"/>
      <c r="T8" s="3"/>
      <c r="U8" s="3"/>
      <c r="V8" s="3"/>
      <c r="W8" s="3"/>
      <c r="X8" s="30"/>
      <c r="Y8" s="3"/>
      <c r="Z8" s="3"/>
      <c r="AA8" s="3"/>
    </row>
    <row r="9" spans="1:34" x14ac:dyDescent="0.25">
      <c r="A9" s="69">
        <v>4</v>
      </c>
      <c r="B9" s="70">
        <v>63.25</v>
      </c>
      <c r="C9" s="70">
        <v>70.388888888888886</v>
      </c>
      <c r="D9" s="92">
        <v>24.111111111111111</v>
      </c>
      <c r="E9" s="3"/>
      <c r="F9" s="69">
        <v>4</v>
      </c>
      <c r="G9" s="81">
        <v>4.3062500000000004E-2</v>
      </c>
      <c r="H9" s="81">
        <v>5.5082352941176464E-2</v>
      </c>
      <c r="I9" s="94">
        <v>1.8955555555555555E-2</v>
      </c>
      <c r="K9" s="3"/>
      <c r="L9" s="3"/>
      <c r="M9" s="3"/>
      <c r="N9" s="3"/>
      <c r="O9" s="3"/>
      <c r="P9" s="3"/>
      <c r="Q9" s="3"/>
      <c r="R9" s="3"/>
      <c r="S9" s="3"/>
      <c r="T9" s="3"/>
      <c r="U9" s="3"/>
      <c r="V9" s="3"/>
      <c r="W9" s="3"/>
      <c r="X9" s="30"/>
      <c r="Y9" s="3"/>
      <c r="Z9" s="3"/>
    </row>
    <row r="10" spans="1:34" x14ac:dyDescent="0.25">
      <c r="A10" s="69">
        <v>5</v>
      </c>
      <c r="B10" s="70">
        <v>15.666666666666666</v>
      </c>
      <c r="C10" s="70">
        <v>43</v>
      </c>
      <c r="D10" s="92">
        <v>21.818181818181817</v>
      </c>
      <c r="E10" s="3"/>
      <c r="F10" s="69">
        <v>5</v>
      </c>
      <c r="G10" s="81">
        <v>1.8146666666666665E-2</v>
      </c>
      <c r="H10" s="81">
        <v>1.7118750000000002E-2</v>
      </c>
      <c r="I10" s="94">
        <v>2.8675000000000003E-2</v>
      </c>
      <c r="K10" s="3"/>
      <c r="L10" s="3"/>
      <c r="M10" s="3"/>
      <c r="N10" s="3"/>
      <c r="O10" s="3"/>
      <c r="P10" s="3"/>
      <c r="Q10" s="3"/>
      <c r="R10" s="3"/>
      <c r="S10" s="3"/>
      <c r="T10" s="3"/>
      <c r="U10" s="3"/>
      <c r="V10" s="3"/>
      <c r="W10" s="3"/>
      <c r="X10" s="30"/>
      <c r="Y10" s="3"/>
      <c r="Z10" s="3"/>
    </row>
    <row r="11" spans="1:34" x14ac:dyDescent="0.25">
      <c r="A11" s="69">
        <v>6</v>
      </c>
      <c r="B11" s="70">
        <v>33.333333333333336</v>
      </c>
      <c r="C11" s="70">
        <v>26.714285714285715</v>
      </c>
      <c r="D11" s="92">
        <v>27.5</v>
      </c>
      <c r="E11" s="3"/>
      <c r="F11" s="69">
        <v>6</v>
      </c>
      <c r="G11" s="81">
        <v>2.52E-2</v>
      </c>
      <c r="H11" s="81">
        <v>2.0075000000000003E-2</v>
      </c>
      <c r="I11" s="94">
        <v>1.7239999999999998E-2</v>
      </c>
      <c r="K11" s="3"/>
      <c r="L11" s="3"/>
      <c r="M11" s="3"/>
      <c r="N11" s="3"/>
      <c r="O11" s="3"/>
      <c r="P11" s="3"/>
      <c r="Q11" s="3"/>
      <c r="R11" s="3"/>
      <c r="S11" s="3"/>
      <c r="T11" s="3"/>
      <c r="U11" s="3"/>
      <c r="V11" s="3"/>
      <c r="W11" s="3"/>
      <c r="X11" s="30"/>
      <c r="Y11" s="31"/>
      <c r="Z11" s="30"/>
      <c r="AA11" s="32"/>
    </row>
    <row r="12" spans="1:34" ht="15.75" thickBot="1" x14ac:dyDescent="0.3">
      <c r="A12" s="165">
        <v>7</v>
      </c>
      <c r="B12" s="168">
        <v>48.375</v>
      </c>
      <c r="C12" s="168">
        <v>35.666666666666664</v>
      </c>
      <c r="D12" s="169">
        <v>34.90625</v>
      </c>
      <c r="E12" s="3"/>
      <c r="F12" s="130">
        <v>7</v>
      </c>
      <c r="G12" s="84">
        <v>2.8766666666666663E-2</v>
      </c>
      <c r="H12" s="84">
        <v>2.4908333333333324E-2</v>
      </c>
      <c r="I12" s="88">
        <v>2.2479830508474574E-2</v>
      </c>
      <c r="K12" s="3"/>
      <c r="L12" s="3"/>
      <c r="M12" s="3"/>
      <c r="N12" s="3"/>
      <c r="O12" s="3"/>
      <c r="P12" s="3"/>
      <c r="Q12" s="3"/>
      <c r="R12" s="3"/>
      <c r="S12" s="3"/>
      <c r="T12" s="3"/>
      <c r="U12" s="3"/>
      <c r="V12" s="3"/>
      <c r="W12" s="3"/>
      <c r="X12" s="30"/>
      <c r="Y12" s="3"/>
      <c r="Z12" s="30"/>
      <c r="AA12" s="32"/>
    </row>
    <row r="13" spans="1:34" x14ac:dyDescent="0.25">
      <c r="A13" s="166" t="s">
        <v>2</v>
      </c>
      <c r="B13" s="82">
        <f>AVERAGE(B6:B12)</f>
        <v>32.559615384615384</v>
      </c>
      <c r="C13" s="212">
        <f>AVERAGE(C6:C12)</f>
        <v>37.018192125334984</v>
      </c>
      <c r="D13" s="95">
        <f>AVERAGE(D6:D12)</f>
        <v>23.326860982698992</v>
      </c>
      <c r="E13" s="3"/>
      <c r="F13" s="166" t="s">
        <v>2</v>
      </c>
      <c r="G13" s="170">
        <f>AVERAGE(G6:G12)</f>
        <v>2.4664974120082814E-2</v>
      </c>
      <c r="H13" s="170">
        <f>AVERAGE(H6:H12)</f>
        <v>2.6171627905548184E-2</v>
      </c>
      <c r="I13" s="171">
        <f>AVERAGE(I6:I12)</f>
        <v>1.9537649136966709E-2</v>
      </c>
      <c r="K13" s="3"/>
      <c r="L13" s="3"/>
      <c r="M13" s="3"/>
      <c r="N13" s="3"/>
      <c r="O13" s="3"/>
      <c r="P13" s="3"/>
      <c r="Q13" s="3"/>
      <c r="R13" s="3"/>
      <c r="S13" s="3"/>
      <c r="T13" s="3"/>
      <c r="U13" s="3"/>
      <c r="V13" s="3"/>
      <c r="W13" s="3"/>
      <c r="X13" s="30"/>
      <c r="Y13" s="3"/>
      <c r="Z13" s="30"/>
      <c r="AA13" s="32"/>
    </row>
    <row r="14" spans="1:34" x14ac:dyDescent="0.25">
      <c r="A14" s="166" t="s">
        <v>3</v>
      </c>
      <c r="B14" s="128">
        <f>STDEV(B6:B12)</f>
        <v>17.467208872436878</v>
      </c>
      <c r="C14" s="128">
        <f t="shared" ref="C14:D14" si="0">STDEV(C6:C12)</f>
        <v>16.150422332119042</v>
      </c>
      <c r="D14" s="129">
        <f t="shared" si="0"/>
        <v>6.4109204579053936</v>
      </c>
      <c r="F14" s="166" t="s">
        <v>3</v>
      </c>
      <c r="G14" s="128">
        <f t="shared" ref="G14" si="1">STDEV(G6:G12)</f>
        <v>9.418398740101995E-3</v>
      </c>
      <c r="H14" s="128">
        <f>STDEV(H6:H12)</f>
        <v>1.3064710513973963E-2</v>
      </c>
      <c r="I14" s="129">
        <f t="shared" ref="I14" si="2">STDEV(I6:I12)</f>
        <v>5.6455968788205729E-3</v>
      </c>
      <c r="K14" s="3"/>
      <c r="L14" s="3"/>
      <c r="M14" s="3"/>
      <c r="N14" s="3"/>
      <c r="O14" s="3"/>
      <c r="P14" s="3"/>
      <c r="Q14" s="3"/>
      <c r="R14" s="3"/>
      <c r="S14" s="3"/>
      <c r="T14" s="3"/>
      <c r="U14" s="3"/>
      <c r="V14" s="3"/>
      <c r="W14" s="3"/>
      <c r="X14" s="30"/>
      <c r="Y14" s="3"/>
      <c r="Z14" s="30"/>
      <c r="AA14" s="32"/>
    </row>
    <row r="15" spans="1:34" ht="15.75" thickBot="1" x14ac:dyDescent="0.3">
      <c r="A15" s="167" t="s">
        <v>4</v>
      </c>
      <c r="B15" s="131">
        <f>B14/SQRT(7)</f>
        <v>6.6019843964127025</v>
      </c>
      <c r="C15" s="131">
        <f t="shared" ref="C15:D15" si="3">C14/SQRT(7)</f>
        <v>6.1042858656358279</v>
      </c>
      <c r="D15" s="132">
        <f t="shared" si="3"/>
        <v>2.4231001723762855</v>
      </c>
      <c r="E15" s="3"/>
      <c r="F15" s="167" t="s">
        <v>4</v>
      </c>
      <c r="G15" s="131">
        <f t="shared" ref="G15" si="4">G14/SQRT(7)</f>
        <v>3.5598201163934201E-3</v>
      </c>
      <c r="H15" s="131">
        <f>H14/SQRT(7)</f>
        <v>4.9379964244322784E-3</v>
      </c>
      <c r="I15" s="132">
        <f t="shared" ref="I15" si="5">I14/SQRT(7)</f>
        <v>2.1338350491259556E-3</v>
      </c>
      <c r="K15" s="3"/>
      <c r="L15" s="3"/>
      <c r="M15" s="3"/>
      <c r="N15" s="3"/>
      <c r="O15" s="3"/>
      <c r="P15" s="3"/>
      <c r="Q15" s="3"/>
      <c r="R15" s="3"/>
      <c r="S15" s="3"/>
      <c r="T15" s="3"/>
      <c r="U15" s="3"/>
      <c r="V15" s="3"/>
      <c r="W15" s="3"/>
      <c r="X15" s="30"/>
      <c r="Z15" s="32"/>
      <c r="AA15" s="32"/>
    </row>
    <row r="16" spans="1:34" x14ac:dyDescent="0.25">
      <c r="A16" s="13"/>
      <c r="B16" s="13"/>
      <c r="C16" s="13"/>
      <c r="D16" s="13"/>
      <c r="E16" s="3"/>
      <c r="F16" s="3"/>
      <c r="G16" s="3"/>
      <c r="I16" s="3"/>
      <c r="J16" s="3"/>
      <c r="K16" s="3"/>
      <c r="L16" s="3"/>
      <c r="M16" s="3"/>
      <c r="N16" s="3"/>
      <c r="O16" s="3"/>
      <c r="P16" s="3"/>
      <c r="Q16" s="3"/>
      <c r="R16" s="3"/>
      <c r="S16" s="3"/>
      <c r="T16" s="3"/>
      <c r="U16" s="3"/>
      <c r="V16" s="3"/>
      <c r="W16" s="3"/>
      <c r="X16" s="30"/>
      <c r="Y16" s="3"/>
      <c r="Z16" s="30"/>
      <c r="AA16" s="32"/>
    </row>
    <row r="17" spans="1:27" x14ac:dyDescent="0.25">
      <c r="E17" s="3"/>
      <c r="F17" s="3"/>
      <c r="G17" s="3"/>
      <c r="H17" s="3"/>
      <c r="I17" s="3"/>
      <c r="J17" s="3"/>
      <c r="K17" s="3"/>
      <c r="L17" s="3"/>
      <c r="M17" s="3"/>
      <c r="N17" s="3"/>
      <c r="O17" s="3"/>
      <c r="P17" s="3"/>
      <c r="Q17" s="3"/>
      <c r="R17" s="3"/>
      <c r="S17" s="3"/>
      <c r="T17" s="3"/>
      <c r="U17" s="3"/>
      <c r="V17" s="3"/>
      <c r="W17" s="3"/>
      <c r="X17" s="30"/>
      <c r="Y17" s="3"/>
      <c r="Z17" s="30"/>
      <c r="AA17" s="32"/>
    </row>
    <row r="18" spans="1:27" x14ac:dyDescent="0.25">
      <c r="E18" s="3"/>
      <c r="F18" s="3"/>
      <c r="G18" s="3"/>
      <c r="I18" s="3"/>
      <c r="J18" s="3"/>
      <c r="K18" s="3"/>
      <c r="L18" s="3"/>
      <c r="M18" s="3"/>
      <c r="N18" s="3"/>
      <c r="O18" s="3"/>
      <c r="P18" s="3"/>
      <c r="Q18" s="3"/>
      <c r="R18" s="3"/>
      <c r="S18" s="3"/>
      <c r="T18" s="3"/>
      <c r="U18" s="3"/>
      <c r="V18" s="3"/>
      <c r="W18" s="3"/>
      <c r="X18" s="30"/>
      <c r="Y18" s="3"/>
      <c r="Z18" s="30"/>
      <c r="AA18" s="32"/>
    </row>
    <row r="19" spans="1:27" x14ac:dyDescent="0.25">
      <c r="A19" s="3"/>
      <c r="B19" s="32"/>
      <c r="C19" s="185"/>
      <c r="D19" s="185"/>
      <c r="E19" s="186"/>
      <c r="F19" s="186"/>
      <c r="G19" s="186"/>
      <c r="H19" s="115"/>
      <c r="I19" s="3"/>
      <c r="J19" s="3"/>
      <c r="K19" s="3"/>
      <c r="L19" s="3"/>
      <c r="M19" s="3"/>
      <c r="N19" s="3"/>
      <c r="O19" s="3"/>
      <c r="P19" s="3"/>
      <c r="Q19" s="3"/>
      <c r="R19" s="3"/>
      <c r="S19" s="3"/>
      <c r="T19" s="3"/>
      <c r="U19" s="3"/>
      <c r="V19" s="3"/>
      <c r="W19" s="3"/>
      <c r="X19" s="30"/>
      <c r="Y19" s="3"/>
      <c r="Z19" s="30"/>
      <c r="AA19" s="32"/>
    </row>
    <row r="20" spans="1:27" x14ac:dyDescent="0.25">
      <c r="A20" s="3"/>
      <c r="C20" s="3"/>
      <c r="D20" s="3"/>
      <c r="E20" s="3"/>
      <c r="F20" s="3"/>
      <c r="G20" s="3"/>
      <c r="I20" s="3"/>
      <c r="J20" s="3"/>
      <c r="K20" s="3"/>
      <c r="L20" s="3"/>
      <c r="M20" s="3"/>
      <c r="N20" s="3"/>
      <c r="O20" s="3"/>
      <c r="P20" s="3"/>
      <c r="Q20" s="3"/>
      <c r="R20" s="3"/>
      <c r="S20" s="3"/>
      <c r="T20" s="3"/>
      <c r="U20" s="3"/>
      <c r="V20" s="3"/>
      <c r="W20" s="3"/>
      <c r="X20" s="30"/>
      <c r="Y20" s="3"/>
      <c r="Z20" s="30"/>
      <c r="AA20" s="32"/>
    </row>
    <row r="21" spans="1:27" x14ac:dyDescent="0.25">
      <c r="A21" s="3"/>
      <c r="C21" s="3"/>
      <c r="D21" s="3"/>
      <c r="E21" s="3"/>
      <c r="F21" s="3"/>
      <c r="G21" s="3"/>
      <c r="H21" s="149"/>
      <c r="I21" s="149"/>
      <c r="K21" s="3"/>
      <c r="L21" s="3"/>
      <c r="M21" s="3"/>
      <c r="N21" s="3"/>
      <c r="O21" s="3"/>
      <c r="P21" s="3"/>
      <c r="Q21" s="3"/>
      <c r="R21" s="3"/>
      <c r="S21" s="3"/>
      <c r="T21" s="3"/>
      <c r="U21" s="3"/>
      <c r="V21" s="3"/>
      <c r="W21" s="3"/>
      <c r="X21" s="30"/>
      <c r="Z21" s="32"/>
      <c r="AA21" s="32"/>
    </row>
    <row r="22" spans="1:27" x14ac:dyDescent="0.25">
      <c r="A22" s="3"/>
      <c r="C22" s="3"/>
      <c r="D22" s="3"/>
      <c r="E22" s="3"/>
      <c r="F22" s="3"/>
      <c r="G22" s="3"/>
      <c r="I22" s="3"/>
      <c r="J22" s="3"/>
      <c r="K22" s="3"/>
      <c r="L22" s="3"/>
      <c r="M22" s="3"/>
      <c r="N22" s="3"/>
      <c r="O22" s="3"/>
      <c r="P22" s="3"/>
      <c r="Q22" s="3"/>
      <c r="R22" s="3"/>
      <c r="S22" s="3"/>
      <c r="T22" s="3"/>
      <c r="U22" s="3"/>
      <c r="V22" s="3"/>
      <c r="W22" s="3"/>
      <c r="X22" s="30"/>
      <c r="Y22" s="30"/>
      <c r="Z22" s="30"/>
      <c r="AA22" s="32"/>
    </row>
    <row r="23" spans="1:27" x14ac:dyDescent="0.25">
      <c r="A23" s="3"/>
      <c r="C23" s="3"/>
      <c r="F23" s="3"/>
      <c r="G23" s="3"/>
      <c r="X23" s="30"/>
    </row>
    <row r="24" spans="1:27" x14ac:dyDescent="0.25">
      <c r="A24" s="3"/>
      <c r="C24" s="2"/>
      <c r="D24" s="2"/>
      <c r="E24" s="2"/>
      <c r="F24" s="2"/>
      <c r="G24" s="2"/>
      <c r="H24" s="2"/>
      <c r="I24" s="2"/>
      <c r="J24" s="2"/>
      <c r="K24" s="2"/>
      <c r="L24" s="2"/>
      <c r="M24" s="2"/>
      <c r="N24" s="2"/>
      <c r="O24" s="2"/>
      <c r="P24" s="2"/>
      <c r="Q24" s="2"/>
      <c r="R24" s="2"/>
      <c r="S24" s="2"/>
      <c r="T24" s="2"/>
      <c r="U24" s="2"/>
      <c r="V24" s="2"/>
      <c r="W24" s="2"/>
      <c r="X24" s="1"/>
      <c r="Y24" s="1"/>
      <c r="Z24" s="1"/>
    </row>
    <row r="25" spans="1:27" x14ac:dyDescent="0.25">
      <c r="C25" s="33"/>
      <c r="D25" s="33"/>
      <c r="E25" s="33"/>
      <c r="F25" s="33"/>
      <c r="G25" s="33"/>
      <c r="H25" s="33"/>
      <c r="I25" s="33"/>
      <c r="J25" s="33"/>
      <c r="K25" s="33"/>
      <c r="L25" s="33"/>
      <c r="M25" s="33"/>
      <c r="N25" s="33"/>
      <c r="O25" s="33"/>
      <c r="P25" s="33"/>
      <c r="Q25" s="33"/>
      <c r="R25" s="33"/>
      <c r="S25" s="33"/>
      <c r="T25" s="33"/>
      <c r="U25" s="33"/>
      <c r="V25" s="33"/>
      <c r="W25" s="33"/>
      <c r="X25" s="33"/>
      <c r="Y25" s="33"/>
      <c r="Z25" s="33"/>
      <c r="AA25" s="33"/>
    </row>
    <row r="26" spans="1:27" x14ac:dyDescent="0.25">
      <c r="D26" s="33"/>
      <c r="E26" s="33"/>
      <c r="F26" s="33"/>
      <c r="G26" s="33"/>
      <c r="H26" s="33"/>
      <c r="I26" s="33"/>
      <c r="J26" s="33"/>
      <c r="K26" s="33"/>
      <c r="L26" s="33"/>
      <c r="M26" s="33"/>
      <c r="N26" s="33"/>
      <c r="O26" s="33"/>
      <c r="P26" s="33"/>
      <c r="Q26" s="33"/>
      <c r="R26" s="33"/>
      <c r="S26" s="33"/>
      <c r="T26" s="33"/>
      <c r="U26" s="33"/>
      <c r="V26" s="33"/>
      <c r="W26" s="33"/>
      <c r="X26" s="33"/>
      <c r="Y26" s="33"/>
      <c r="Z26" s="33"/>
      <c r="AA26" s="33"/>
    </row>
    <row r="27" spans="1:27" x14ac:dyDescent="0.25">
      <c r="D27" s="33"/>
      <c r="E27" s="33"/>
      <c r="F27" s="33"/>
      <c r="G27" s="33"/>
      <c r="H27" s="33"/>
      <c r="I27" s="33"/>
      <c r="J27" s="33"/>
      <c r="K27" s="33"/>
      <c r="L27" s="33"/>
      <c r="M27" s="33"/>
      <c r="N27" s="33"/>
      <c r="O27" s="33"/>
      <c r="P27" s="33"/>
      <c r="Q27" s="33"/>
      <c r="R27" s="33"/>
      <c r="S27" s="33"/>
      <c r="T27" s="33"/>
      <c r="U27" s="33"/>
      <c r="V27" s="33"/>
      <c r="W27" s="33"/>
      <c r="X27" s="33"/>
      <c r="Y27" s="33"/>
      <c r="Z27" s="33"/>
      <c r="AA27" s="33"/>
    </row>
    <row r="29" spans="1:27" x14ac:dyDescent="0.25">
      <c r="A29" s="3"/>
      <c r="B29" s="3"/>
      <c r="C29" s="3"/>
      <c r="D29" s="1"/>
      <c r="E29" s="1"/>
      <c r="F29" s="1"/>
      <c r="G29" s="1"/>
      <c r="I29" s="1"/>
      <c r="J29" s="1"/>
      <c r="K29" s="1"/>
      <c r="L29" s="1"/>
      <c r="M29" s="1"/>
      <c r="N29" s="1"/>
      <c r="O29" s="1"/>
      <c r="P29" s="1"/>
    </row>
    <row r="30" spans="1:27" x14ac:dyDescent="0.25">
      <c r="A30" s="29"/>
      <c r="B30" s="2"/>
      <c r="C30" s="2"/>
      <c r="D30" s="1"/>
      <c r="E30" s="1"/>
      <c r="F30" s="1"/>
      <c r="G30" s="1"/>
      <c r="H30" s="1"/>
      <c r="I30" s="1"/>
      <c r="J30" s="1"/>
      <c r="K30" s="1"/>
      <c r="L30" s="1"/>
      <c r="M30" s="1"/>
      <c r="N30" s="1"/>
      <c r="O30" s="1"/>
      <c r="P30" s="1"/>
      <c r="Q30" s="1"/>
      <c r="R30" s="1"/>
      <c r="S30" s="1"/>
      <c r="T30" s="1"/>
      <c r="U30" s="1"/>
      <c r="V30" s="1"/>
      <c r="W30" s="1"/>
      <c r="X30" s="1"/>
      <c r="Y30" s="1"/>
      <c r="Z30" s="1"/>
      <c r="AA30" s="1"/>
    </row>
    <row r="31" spans="1:27" x14ac:dyDescent="0.25">
      <c r="A31" s="3"/>
      <c r="B31" s="3"/>
      <c r="C31" s="3"/>
      <c r="D31" s="3"/>
      <c r="E31" s="3"/>
      <c r="F31" s="3"/>
      <c r="G31" s="3"/>
      <c r="I31" s="3"/>
      <c r="J31" s="3"/>
      <c r="K31" s="3"/>
      <c r="L31" s="3"/>
      <c r="M31" s="3"/>
      <c r="N31" s="3"/>
      <c r="O31" s="3"/>
      <c r="P31" s="3"/>
      <c r="Q31" s="3"/>
      <c r="R31" s="3"/>
      <c r="S31" s="3"/>
    </row>
    <row r="32" spans="1:27" x14ac:dyDescent="0.25">
      <c r="A32" s="3"/>
      <c r="B32" s="3"/>
      <c r="C32" s="3"/>
      <c r="D32" s="3"/>
      <c r="E32" s="3"/>
      <c r="F32" s="3"/>
      <c r="G32" s="3"/>
      <c r="I32" s="3"/>
      <c r="J32" s="3"/>
      <c r="K32" s="3"/>
      <c r="L32" s="3"/>
      <c r="M32" s="3"/>
      <c r="N32" s="3"/>
      <c r="O32" s="3"/>
      <c r="P32" s="3"/>
      <c r="Q32" s="3"/>
      <c r="R32" s="3"/>
      <c r="S32" s="3"/>
    </row>
    <row r="33" spans="1:28" x14ac:dyDescent="0.25">
      <c r="A33" s="3"/>
      <c r="B33" s="3"/>
      <c r="C33" s="3"/>
      <c r="D33" s="3"/>
      <c r="E33" s="3"/>
      <c r="F33" s="3"/>
      <c r="G33" s="3"/>
      <c r="I33" s="3"/>
      <c r="J33" s="3"/>
      <c r="K33" s="3"/>
      <c r="L33" s="3"/>
      <c r="M33" s="3"/>
      <c r="N33" s="3"/>
      <c r="O33" s="3"/>
      <c r="P33" s="3"/>
      <c r="Q33" s="3"/>
      <c r="R33" s="3"/>
      <c r="S33" s="3"/>
    </row>
    <row r="34" spans="1:28" x14ac:dyDescent="0.25">
      <c r="A34" s="3"/>
      <c r="B34" s="3"/>
      <c r="C34" s="3"/>
      <c r="D34" s="3"/>
      <c r="E34" s="3"/>
      <c r="I34" s="34"/>
      <c r="L34" s="34"/>
      <c r="M34" s="34"/>
      <c r="N34" s="34"/>
      <c r="O34" s="34"/>
      <c r="P34" s="3"/>
      <c r="Q34" s="3"/>
      <c r="R34" s="3"/>
      <c r="S34" s="3"/>
      <c r="X34" s="32"/>
      <c r="Y34" s="32"/>
    </row>
    <row r="35" spans="1:28" x14ac:dyDescent="0.25">
      <c r="A35" s="3"/>
      <c r="B35" s="3"/>
      <c r="C35" s="3"/>
      <c r="D35" s="3"/>
      <c r="E35" s="3"/>
      <c r="I35" s="34"/>
      <c r="L35" s="34"/>
      <c r="M35" s="34"/>
      <c r="N35" s="34"/>
      <c r="O35" s="34"/>
      <c r="P35" s="3"/>
      <c r="Q35" s="3"/>
      <c r="R35" s="3"/>
      <c r="S35" s="3"/>
      <c r="X35" s="32"/>
      <c r="Y35" s="32"/>
    </row>
    <row r="36" spans="1:28" x14ac:dyDescent="0.25">
      <c r="A36" s="3"/>
      <c r="B36" s="3"/>
      <c r="C36" s="3"/>
      <c r="D36" s="3"/>
      <c r="E36" s="3"/>
      <c r="I36" s="34"/>
      <c r="L36" s="34"/>
      <c r="M36" s="34"/>
      <c r="N36" s="34"/>
      <c r="O36" s="34"/>
      <c r="P36" s="6"/>
      <c r="Q36" s="6"/>
      <c r="R36" s="6"/>
      <c r="S36" s="6"/>
      <c r="X36" s="32"/>
      <c r="Y36" s="32"/>
    </row>
    <row r="37" spans="1:28" x14ac:dyDescent="0.25">
      <c r="A37" s="3"/>
      <c r="B37" s="3"/>
      <c r="C37" s="3"/>
      <c r="D37" s="3"/>
      <c r="E37" s="3"/>
      <c r="I37" s="34"/>
      <c r="J37" s="35"/>
      <c r="K37" s="35"/>
      <c r="L37" s="34"/>
      <c r="M37" s="34"/>
      <c r="N37" s="34"/>
      <c r="O37" s="34"/>
      <c r="P37" s="3"/>
      <c r="Q37" s="3"/>
      <c r="R37" s="6"/>
      <c r="S37" s="6"/>
      <c r="V37" s="3"/>
      <c r="W37" s="3"/>
      <c r="X37" s="32"/>
      <c r="Y37" s="32"/>
      <c r="Z37" s="30"/>
      <c r="AA37" s="30"/>
      <c r="AB37" s="3"/>
    </row>
    <row r="38" spans="1:28" x14ac:dyDescent="0.25">
      <c r="A38" s="3"/>
      <c r="B38" s="3"/>
      <c r="C38" s="3"/>
      <c r="D38" s="3"/>
      <c r="E38" s="3"/>
      <c r="I38" s="34"/>
      <c r="L38" s="34"/>
      <c r="M38" s="34"/>
      <c r="N38" s="34"/>
      <c r="O38" s="34"/>
      <c r="P38" s="6"/>
      <c r="Q38" s="6"/>
      <c r="S38" s="3"/>
      <c r="V38" s="3"/>
      <c r="W38" s="3"/>
      <c r="X38" s="32"/>
      <c r="Y38" s="32"/>
      <c r="Z38" s="30"/>
      <c r="AA38" s="30"/>
      <c r="AB38" s="3"/>
    </row>
    <row r="39" spans="1:28" x14ac:dyDescent="0.25">
      <c r="A39" s="3"/>
      <c r="B39" s="3"/>
      <c r="C39" s="3"/>
      <c r="D39" s="3"/>
      <c r="E39" s="3"/>
      <c r="I39" s="34"/>
      <c r="L39" s="34"/>
      <c r="M39" s="34"/>
      <c r="N39" s="34"/>
      <c r="O39" s="34"/>
      <c r="P39" s="6"/>
      <c r="Q39" s="6"/>
      <c r="R39" s="6"/>
      <c r="S39" s="3"/>
      <c r="V39" s="3"/>
      <c r="W39" s="3"/>
      <c r="X39" s="32"/>
      <c r="Y39" s="32"/>
      <c r="Z39" s="30"/>
      <c r="AA39" s="30"/>
      <c r="AB39" s="3"/>
    </row>
    <row r="40" spans="1:28" x14ac:dyDescent="0.25">
      <c r="A40" s="3"/>
      <c r="B40" s="3"/>
      <c r="C40" s="3"/>
      <c r="D40" s="3"/>
      <c r="E40" s="3"/>
      <c r="I40" s="34"/>
      <c r="L40" s="34"/>
      <c r="M40" s="34"/>
      <c r="N40" s="34"/>
      <c r="O40" s="34"/>
      <c r="P40" s="6"/>
      <c r="Q40" s="6"/>
      <c r="S40" s="3"/>
      <c r="X40" s="32"/>
      <c r="Y40" s="32"/>
      <c r="AB40" s="3"/>
    </row>
    <row r="41" spans="1:28" x14ac:dyDescent="0.25">
      <c r="A41" s="3"/>
      <c r="B41" s="3"/>
      <c r="C41" s="3"/>
      <c r="D41" s="3"/>
      <c r="E41" s="3"/>
      <c r="I41" s="34"/>
      <c r="L41" s="34"/>
      <c r="M41" s="34"/>
      <c r="N41" s="34"/>
      <c r="O41" s="34"/>
      <c r="P41" s="3"/>
      <c r="Q41" s="3"/>
      <c r="R41" s="3"/>
      <c r="S41" s="3"/>
      <c r="X41" s="32"/>
      <c r="Y41" s="32"/>
      <c r="AB41" s="3"/>
    </row>
    <row r="42" spans="1:28" x14ac:dyDescent="0.25">
      <c r="A42" s="3"/>
      <c r="B42" s="3"/>
      <c r="C42" s="3"/>
      <c r="D42" s="3"/>
      <c r="E42" s="3"/>
      <c r="I42" s="34"/>
      <c r="L42" s="34"/>
      <c r="M42" s="34"/>
      <c r="N42" s="34"/>
      <c r="O42" s="34"/>
      <c r="P42" s="3"/>
      <c r="Q42" s="3"/>
      <c r="R42" s="3"/>
      <c r="S42" s="3"/>
      <c r="X42" s="32"/>
      <c r="Y42" s="32"/>
    </row>
    <row r="43" spans="1:28" x14ac:dyDescent="0.25">
      <c r="A43" s="3"/>
      <c r="B43" s="3"/>
      <c r="C43" s="3"/>
      <c r="D43" s="3"/>
      <c r="E43" s="3"/>
      <c r="I43" s="34"/>
      <c r="L43" s="34"/>
      <c r="M43" s="34"/>
      <c r="N43" s="34"/>
      <c r="O43" s="34"/>
      <c r="P43" s="3"/>
      <c r="Q43" s="3"/>
      <c r="R43" s="3"/>
      <c r="S43" s="3"/>
      <c r="X43" s="32"/>
      <c r="Y43" s="32"/>
    </row>
    <row r="44" spans="1:28" x14ac:dyDescent="0.25">
      <c r="A44" s="3"/>
      <c r="B44" s="3"/>
      <c r="C44" s="3"/>
      <c r="D44" s="3"/>
      <c r="E44" s="3"/>
      <c r="I44" s="34"/>
      <c r="L44" s="34"/>
      <c r="M44" s="34"/>
      <c r="N44" s="34"/>
      <c r="O44" s="34"/>
      <c r="P44" s="3"/>
      <c r="Q44" s="3"/>
      <c r="R44" s="3"/>
      <c r="S44" s="3"/>
      <c r="X44" s="32"/>
      <c r="Y44" s="32"/>
    </row>
    <row r="45" spans="1:28" x14ac:dyDescent="0.25">
      <c r="A45" s="3"/>
      <c r="B45" s="3"/>
      <c r="C45" s="3"/>
      <c r="D45" s="3"/>
      <c r="E45" s="3"/>
      <c r="I45" s="34"/>
      <c r="L45" s="34"/>
      <c r="M45" s="34"/>
      <c r="N45" s="34"/>
      <c r="O45" s="34"/>
      <c r="P45" s="3"/>
      <c r="Q45" s="3"/>
      <c r="R45" s="3"/>
      <c r="S45" s="3"/>
      <c r="X45" s="32"/>
      <c r="Y45" s="32"/>
    </row>
    <row r="46" spans="1:28" x14ac:dyDescent="0.25">
      <c r="A46" s="3"/>
      <c r="B46" s="3"/>
      <c r="C46" s="3"/>
      <c r="D46" s="3"/>
      <c r="E46" s="3"/>
      <c r="I46" s="3"/>
      <c r="J46" s="3"/>
      <c r="K46" s="3"/>
      <c r="L46" s="3"/>
      <c r="M46" s="3"/>
      <c r="N46" s="3"/>
      <c r="O46" s="3"/>
    </row>
    <row r="47" spans="1:28" x14ac:dyDescent="0.25">
      <c r="A47" s="3"/>
      <c r="B47" s="3"/>
      <c r="C47" s="3"/>
      <c r="D47" s="3"/>
      <c r="E47" s="3"/>
      <c r="I47" s="3"/>
      <c r="J47" s="3"/>
      <c r="K47" s="3"/>
      <c r="L47" s="3"/>
      <c r="M47" s="3"/>
      <c r="N47" s="3"/>
      <c r="O47" s="3"/>
    </row>
    <row r="48" spans="1:28" x14ac:dyDescent="0.25">
      <c r="B48" s="1"/>
      <c r="D48" s="1"/>
      <c r="E48" s="1"/>
      <c r="F48" s="1"/>
      <c r="G48" s="1"/>
      <c r="H48" s="1"/>
      <c r="I48" s="1"/>
      <c r="J48" s="1"/>
      <c r="K48" s="1"/>
      <c r="L48" s="1"/>
      <c r="M48" s="1"/>
      <c r="N48" s="1"/>
      <c r="O48" s="1"/>
      <c r="P48" s="1"/>
      <c r="Q48" s="1"/>
      <c r="R48" s="1"/>
      <c r="S48" s="1"/>
      <c r="T48" s="1"/>
      <c r="U48" s="1"/>
      <c r="V48" s="1"/>
      <c r="W48" s="1"/>
      <c r="X48" s="1"/>
      <c r="Y48" s="1"/>
      <c r="Z48" s="33"/>
      <c r="AA48" s="33"/>
    </row>
    <row r="49" spans="1:27" x14ac:dyDescent="0.25">
      <c r="B49" s="1"/>
      <c r="C49" s="36"/>
      <c r="D49" s="36"/>
      <c r="E49" s="36"/>
      <c r="F49" s="36"/>
      <c r="G49" s="36"/>
      <c r="H49" s="36"/>
      <c r="I49" s="36"/>
      <c r="J49" s="36"/>
      <c r="K49" s="36"/>
      <c r="L49" s="36"/>
      <c r="M49" s="36"/>
      <c r="N49" s="36"/>
      <c r="O49" s="33"/>
      <c r="P49" s="36"/>
      <c r="Q49" s="36"/>
      <c r="R49" s="36"/>
      <c r="S49" s="36"/>
      <c r="T49" s="36"/>
      <c r="U49" s="36"/>
      <c r="V49" s="36"/>
      <c r="W49" s="36"/>
      <c r="X49" s="36"/>
      <c r="Y49" s="36"/>
      <c r="Z49" s="33"/>
      <c r="AA49" s="33"/>
    </row>
    <row r="50" spans="1:27" x14ac:dyDescent="0.25">
      <c r="B50" s="1"/>
      <c r="D50" s="37"/>
      <c r="E50" s="37"/>
      <c r="F50" s="37"/>
      <c r="G50" s="37"/>
      <c r="H50" s="37"/>
      <c r="I50" s="37"/>
      <c r="J50" s="37"/>
      <c r="K50" s="37"/>
      <c r="L50" s="37"/>
      <c r="M50" s="37"/>
      <c r="N50" s="37"/>
      <c r="O50" s="37"/>
      <c r="P50" s="37"/>
      <c r="Q50" s="37"/>
      <c r="R50" s="37"/>
      <c r="S50" s="37"/>
      <c r="T50" s="37"/>
      <c r="U50" s="37"/>
      <c r="V50" s="37"/>
      <c r="W50" s="37"/>
      <c r="X50" s="37"/>
      <c r="Y50" s="33"/>
      <c r="Z50" s="33"/>
      <c r="AA50" s="33"/>
    </row>
    <row r="51" spans="1:27" x14ac:dyDescent="0.25">
      <c r="B51" s="1"/>
      <c r="D51" s="37"/>
      <c r="E51" s="37"/>
      <c r="F51" s="37"/>
      <c r="G51" s="37"/>
      <c r="H51" s="37"/>
      <c r="I51" s="37"/>
      <c r="J51" s="37"/>
      <c r="K51" s="37"/>
      <c r="L51" s="37"/>
      <c r="M51" s="37"/>
      <c r="N51" s="37"/>
      <c r="O51" s="37"/>
      <c r="P51" s="37"/>
      <c r="Q51" s="37"/>
      <c r="R51" s="37"/>
      <c r="S51" s="37"/>
      <c r="T51" s="37"/>
      <c r="U51" s="37"/>
      <c r="V51" s="37"/>
      <c r="W51" s="37"/>
      <c r="X51" s="37"/>
      <c r="Y51" s="37"/>
      <c r="Z51" s="37"/>
      <c r="AA51" s="37"/>
    </row>
    <row r="54" spans="1:27" x14ac:dyDescent="0.25">
      <c r="A54" s="3"/>
      <c r="B54" s="3"/>
      <c r="C54" s="3"/>
      <c r="D54" s="1"/>
      <c r="E54" s="1"/>
      <c r="F54" s="1"/>
      <c r="G54" s="1"/>
      <c r="I54" s="1"/>
      <c r="J54" s="1"/>
      <c r="K54" s="1"/>
      <c r="L54" s="1"/>
      <c r="M54" s="1"/>
      <c r="N54" s="1"/>
      <c r="O54" s="1"/>
      <c r="P54" s="1"/>
    </row>
    <row r="55" spans="1:27" x14ac:dyDescent="0.25">
      <c r="A55" s="29"/>
      <c r="B55" s="2"/>
      <c r="C55" s="2"/>
      <c r="D55" s="1"/>
      <c r="E55" s="1"/>
      <c r="F55" s="1"/>
      <c r="G55" s="1"/>
      <c r="H55" s="1"/>
      <c r="I55" s="1"/>
      <c r="J55" s="1"/>
      <c r="K55" s="1"/>
      <c r="L55" s="1"/>
      <c r="M55" s="1"/>
      <c r="N55" s="1"/>
      <c r="O55" s="1"/>
      <c r="P55" s="1"/>
      <c r="Q55" s="1"/>
      <c r="R55" s="1"/>
      <c r="S55" s="1"/>
      <c r="T55" s="1"/>
      <c r="U55" s="1"/>
      <c r="V55" s="1"/>
      <c r="W55" s="1"/>
      <c r="X55" s="1"/>
      <c r="Y55" s="1"/>
      <c r="Z55" s="1"/>
      <c r="AA55" s="1"/>
    </row>
    <row r="56" spans="1:27" x14ac:dyDescent="0.25">
      <c r="A56" s="3"/>
      <c r="B56" s="6"/>
      <c r="C56" s="3"/>
    </row>
    <row r="57" spans="1:27" x14ac:dyDescent="0.25">
      <c r="A57" s="3"/>
      <c r="B57" s="6"/>
      <c r="C57" s="3"/>
    </row>
    <row r="58" spans="1:27" x14ac:dyDescent="0.25">
      <c r="A58" s="3"/>
      <c r="B58" s="6"/>
      <c r="C58" s="3"/>
      <c r="AA58" s="32"/>
    </row>
    <row r="59" spans="1:27" x14ac:dyDescent="0.25">
      <c r="A59" s="3"/>
      <c r="B59" s="6"/>
      <c r="C59" s="3"/>
      <c r="Z59" s="32"/>
    </row>
    <row r="60" spans="1:27" x14ac:dyDescent="0.25">
      <c r="A60" s="3"/>
      <c r="B60" s="6"/>
      <c r="C60" s="3"/>
    </row>
    <row r="61" spans="1:27" x14ac:dyDescent="0.25">
      <c r="A61" s="3"/>
      <c r="B61" s="6"/>
      <c r="C61" s="3"/>
    </row>
    <row r="62" spans="1:27" x14ac:dyDescent="0.25">
      <c r="A62" s="3"/>
      <c r="B62" s="6"/>
      <c r="C62" s="3"/>
    </row>
    <row r="63" spans="1:27" x14ac:dyDescent="0.25">
      <c r="A63" s="3"/>
      <c r="B63" s="6"/>
      <c r="C63" s="3"/>
    </row>
    <row r="64" spans="1:27" x14ac:dyDescent="0.25">
      <c r="A64" s="3"/>
      <c r="B64" s="6"/>
      <c r="C64" s="3"/>
    </row>
    <row r="65" spans="1:27" x14ac:dyDescent="0.25">
      <c r="A65" s="3"/>
      <c r="B65" s="6"/>
      <c r="C65" s="3"/>
    </row>
    <row r="66" spans="1:27" x14ac:dyDescent="0.25">
      <c r="A66" s="3"/>
      <c r="B66" s="6"/>
      <c r="C66" s="3"/>
      <c r="AA66" s="5"/>
    </row>
    <row r="67" spans="1:27" x14ac:dyDescent="0.25">
      <c r="A67" s="3"/>
      <c r="B67" s="6"/>
      <c r="C67" s="3"/>
    </row>
    <row r="68" spans="1:27" x14ac:dyDescent="0.25">
      <c r="A68" s="3"/>
      <c r="B68" s="6"/>
      <c r="C68" s="3"/>
      <c r="Z68" s="38"/>
      <c r="AA68" s="32"/>
    </row>
    <row r="69" spans="1:27" x14ac:dyDescent="0.25">
      <c r="A69" s="3"/>
      <c r="B69" s="6"/>
      <c r="C69" s="3"/>
      <c r="D69" s="34"/>
      <c r="E69" s="34"/>
      <c r="F69" s="34"/>
      <c r="G69" s="34"/>
      <c r="H69" s="34"/>
      <c r="J69" s="34"/>
      <c r="K69" s="34"/>
      <c r="Y69" s="32"/>
      <c r="Z69" s="38"/>
    </row>
    <row r="70" spans="1:27" x14ac:dyDescent="0.25">
      <c r="A70" s="3"/>
      <c r="B70" s="6"/>
      <c r="C70" s="3"/>
    </row>
    <row r="71" spans="1:27" x14ac:dyDescent="0.25">
      <c r="A71" s="3"/>
      <c r="B71" s="6"/>
      <c r="C71" s="3"/>
    </row>
    <row r="72" spans="1:27" x14ac:dyDescent="0.25">
      <c r="B72" s="1"/>
      <c r="D72" s="36"/>
      <c r="E72" s="36"/>
      <c r="F72" s="36"/>
      <c r="G72" s="36"/>
      <c r="H72" s="36"/>
      <c r="I72" s="36"/>
      <c r="J72" s="36"/>
      <c r="K72" s="36"/>
      <c r="L72" s="36"/>
      <c r="M72" s="36"/>
      <c r="N72" s="36"/>
      <c r="O72" s="36"/>
      <c r="P72" s="36"/>
      <c r="Q72" s="36"/>
      <c r="R72" s="36"/>
      <c r="S72" s="36"/>
      <c r="T72" s="36"/>
      <c r="U72" s="36"/>
      <c r="V72" s="36"/>
      <c r="W72" s="36"/>
      <c r="X72" s="36"/>
      <c r="Y72" s="36"/>
      <c r="Z72" s="36"/>
      <c r="AA72" s="36"/>
    </row>
    <row r="73" spans="1:27" x14ac:dyDescent="0.25">
      <c r="B73" s="1"/>
      <c r="C73" s="36"/>
      <c r="D73" s="36"/>
      <c r="E73" s="1"/>
      <c r="F73" s="1"/>
      <c r="G73" s="1"/>
      <c r="H73" s="1"/>
      <c r="I73" s="37"/>
      <c r="J73" s="1"/>
      <c r="K73" s="1"/>
      <c r="L73" s="37"/>
      <c r="M73" s="37"/>
      <c r="N73" s="37"/>
      <c r="O73" s="37"/>
      <c r="P73" s="36"/>
      <c r="Q73" s="36"/>
      <c r="R73" s="1"/>
      <c r="S73" s="1"/>
      <c r="T73" s="36"/>
      <c r="U73" s="36"/>
      <c r="V73" s="36"/>
      <c r="W73" s="36"/>
      <c r="X73" s="36"/>
      <c r="Y73" s="36"/>
      <c r="Z73" s="36"/>
      <c r="AA73" s="36"/>
    </row>
    <row r="74" spans="1:27" x14ac:dyDescent="0.25">
      <c r="B74" s="1"/>
      <c r="D74" s="37"/>
      <c r="E74" s="37"/>
      <c r="F74" s="37"/>
      <c r="G74" s="37"/>
      <c r="H74" s="37"/>
      <c r="I74" s="37"/>
      <c r="J74" s="37"/>
      <c r="K74" s="37"/>
      <c r="L74" s="37"/>
      <c r="M74" s="37"/>
      <c r="N74" s="37"/>
      <c r="O74" s="37"/>
      <c r="P74" s="37"/>
      <c r="Q74" s="37"/>
      <c r="R74" s="37"/>
      <c r="S74" s="37"/>
      <c r="T74" s="37"/>
      <c r="U74" s="37"/>
      <c r="V74" s="37"/>
      <c r="W74" s="37"/>
      <c r="X74" s="37"/>
      <c r="Y74" s="37"/>
      <c r="Z74" s="37"/>
      <c r="AA74" s="37"/>
    </row>
    <row r="75" spans="1:27" x14ac:dyDescent="0.25">
      <c r="B75" s="1"/>
      <c r="D75" s="37"/>
      <c r="E75" s="37"/>
      <c r="F75" s="37"/>
      <c r="G75" s="37"/>
      <c r="H75" s="37"/>
      <c r="I75" s="37"/>
      <c r="J75" s="37"/>
      <c r="K75" s="37"/>
      <c r="L75" s="37"/>
      <c r="M75" s="37"/>
      <c r="N75" s="37"/>
      <c r="O75" s="37"/>
      <c r="P75" s="37"/>
      <c r="Q75" s="37"/>
      <c r="R75" s="37"/>
      <c r="S75" s="37"/>
      <c r="T75" s="37"/>
      <c r="U75" s="37"/>
      <c r="V75" s="37"/>
      <c r="W75" s="37"/>
      <c r="X75" s="37"/>
      <c r="Y75" s="37"/>
      <c r="Z75" s="37"/>
      <c r="AA75" s="37"/>
    </row>
    <row r="77" spans="1:27" x14ac:dyDescent="0.25">
      <c r="A77" s="3"/>
      <c r="B77" s="3"/>
      <c r="C77" s="3"/>
      <c r="D77" s="1"/>
      <c r="E77" s="1"/>
      <c r="F77" s="1"/>
      <c r="G77" s="1"/>
      <c r="H77" s="1"/>
      <c r="I77" s="1"/>
      <c r="J77" s="1"/>
      <c r="K77" s="1"/>
      <c r="L77" s="1"/>
      <c r="M77" s="1"/>
      <c r="N77" s="1"/>
      <c r="O77" s="1"/>
      <c r="P77" s="1"/>
      <c r="Q77" s="1"/>
      <c r="R77" s="1"/>
      <c r="S77" s="1"/>
      <c r="T77" s="1"/>
      <c r="U77" s="1"/>
      <c r="V77" s="1"/>
      <c r="W77" s="1"/>
      <c r="X77" s="1"/>
      <c r="Y77" s="1"/>
      <c r="Z77" s="1"/>
      <c r="AA77" s="1"/>
    </row>
    <row r="78" spans="1:27" x14ac:dyDescent="0.25">
      <c r="A78" s="29"/>
      <c r="B78" s="2"/>
      <c r="C78" s="2"/>
      <c r="D78" s="1"/>
      <c r="E78" s="1"/>
      <c r="F78" s="1"/>
      <c r="G78" s="1"/>
      <c r="H78" s="1"/>
      <c r="I78" s="1"/>
      <c r="J78" s="1"/>
      <c r="K78" s="1"/>
      <c r="L78" s="1"/>
      <c r="M78" s="1"/>
      <c r="N78" s="1"/>
      <c r="O78" s="1"/>
      <c r="P78" s="1"/>
      <c r="Q78" s="1"/>
      <c r="R78" s="1"/>
      <c r="S78" s="1"/>
      <c r="T78" s="1"/>
      <c r="U78" s="1"/>
      <c r="V78" s="1"/>
      <c r="W78" s="1"/>
      <c r="X78" s="1"/>
      <c r="Y78" s="1"/>
      <c r="Z78" s="1"/>
      <c r="AA78" s="1"/>
    </row>
    <row r="79" spans="1:27" x14ac:dyDescent="0.25">
      <c r="A79" s="3"/>
      <c r="B79" s="6"/>
      <c r="C79" s="3"/>
      <c r="Y79" s="5"/>
    </row>
    <row r="80" spans="1:27" x14ac:dyDescent="0.25">
      <c r="A80" s="3"/>
      <c r="B80" s="6"/>
      <c r="C80" s="3"/>
    </row>
    <row r="81" spans="1:27" x14ac:dyDescent="0.25">
      <c r="A81" s="3"/>
      <c r="B81" s="6"/>
      <c r="C81" s="3"/>
    </row>
    <row r="82" spans="1:27" x14ac:dyDescent="0.25">
      <c r="A82" s="3"/>
      <c r="B82" s="6"/>
      <c r="C82" s="3"/>
    </row>
    <row r="83" spans="1:27" x14ac:dyDescent="0.25">
      <c r="A83" s="3"/>
      <c r="B83" s="6"/>
      <c r="C83" s="3"/>
    </row>
    <row r="84" spans="1:27" x14ac:dyDescent="0.25">
      <c r="A84" s="3"/>
      <c r="B84" s="6"/>
      <c r="C84" s="3"/>
    </row>
    <row r="85" spans="1:27" x14ac:dyDescent="0.25">
      <c r="A85" s="3"/>
      <c r="B85" s="6"/>
      <c r="C85" s="3"/>
    </row>
    <row r="86" spans="1:27" x14ac:dyDescent="0.25">
      <c r="A86" s="3"/>
      <c r="B86" s="6"/>
      <c r="C86" s="3"/>
    </row>
    <row r="87" spans="1:27" x14ac:dyDescent="0.25">
      <c r="A87" s="3"/>
      <c r="B87" s="6"/>
      <c r="C87" s="3"/>
      <c r="O87" s="32"/>
      <c r="X87" s="5"/>
    </row>
    <row r="88" spans="1:27" x14ac:dyDescent="0.25">
      <c r="A88" s="3"/>
      <c r="B88" s="6"/>
      <c r="C88" s="3"/>
      <c r="O88" s="32"/>
    </row>
    <row r="89" spans="1:27" x14ac:dyDescent="0.25">
      <c r="A89" s="3"/>
      <c r="B89" s="6"/>
      <c r="C89" s="3"/>
      <c r="O89" s="32"/>
      <c r="Y89" s="5"/>
    </row>
    <row r="90" spans="1:27" x14ac:dyDescent="0.25">
      <c r="B90" s="1"/>
      <c r="D90" s="2"/>
      <c r="E90" s="2"/>
      <c r="F90" s="2"/>
      <c r="G90" s="2"/>
      <c r="H90" s="2"/>
      <c r="I90" s="2"/>
      <c r="J90" s="2"/>
      <c r="K90" s="2"/>
      <c r="L90" s="2"/>
      <c r="M90" s="2"/>
      <c r="N90" s="2"/>
      <c r="O90" s="39"/>
      <c r="P90" s="2"/>
      <c r="Q90" s="2"/>
      <c r="R90" s="2"/>
      <c r="S90" s="2"/>
      <c r="T90" s="2"/>
      <c r="U90" s="2"/>
      <c r="V90" s="2"/>
      <c r="W90" s="2"/>
      <c r="X90" s="39"/>
      <c r="Y90" s="39"/>
      <c r="Z90" s="2"/>
      <c r="AA90" s="2"/>
    </row>
    <row r="91" spans="1:27" x14ac:dyDescent="0.25">
      <c r="B91" s="1"/>
      <c r="C91" s="39"/>
      <c r="D91" s="39"/>
      <c r="E91" s="39"/>
      <c r="F91" s="1"/>
      <c r="G91" s="1"/>
      <c r="H91" s="1"/>
      <c r="I91" s="2"/>
      <c r="J91" s="2"/>
      <c r="K91" s="1"/>
      <c r="L91" s="2"/>
      <c r="M91" s="2"/>
      <c r="N91" s="2"/>
      <c r="O91" s="39"/>
      <c r="P91" s="1"/>
      <c r="Q91" s="1"/>
      <c r="R91" s="1"/>
      <c r="S91" s="1"/>
      <c r="T91" s="33"/>
      <c r="U91" s="33"/>
      <c r="V91" s="1"/>
      <c r="W91" s="1"/>
      <c r="X91" s="39"/>
      <c r="Y91" s="39"/>
      <c r="Z91" s="1"/>
      <c r="AA91" s="1"/>
    </row>
    <row r="92" spans="1:27" x14ac:dyDescent="0.25">
      <c r="B92" s="1"/>
      <c r="D92" s="33"/>
      <c r="E92" s="33"/>
      <c r="F92" s="4"/>
      <c r="G92" s="4"/>
      <c r="H92" s="4"/>
      <c r="I92" s="33"/>
      <c r="J92" s="33"/>
      <c r="K92" s="33"/>
      <c r="L92" s="33"/>
      <c r="M92" s="33"/>
      <c r="N92" s="33"/>
      <c r="O92" s="33"/>
      <c r="P92" s="33"/>
      <c r="Q92" s="33"/>
      <c r="R92" s="33"/>
      <c r="S92" s="33"/>
      <c r="T92" s="33"/>
      <c r="U92" s="33"/>
      <c r="V92" s="33"/>
      <c r="W92" s="33"/>
      <c r="X92" s="33"/>
      <c r="Y92" s="33"/>
      <c r="Z92" s="33"/>
      <c r="AA92" s="33"/>
    </row>
    <row r="93" spans="1:27" x14ac:dyDescent="0.25">
      <c r="B93" s="1"/>
      <c r="D93" s="33"/>
      <c r="E93" s="33"/>
      <c r="F93" s="33"/>
      <c r="G93" s="33"/>
      <c r="H93" s="33"/>
      <c r="I93" s="33"/>
      <c r="J93" s="33"/>
      <c r="K93" s="33"/>
      <c r="L93" s="33"/>
      <c r="M93" s="33"/>
      <c r="N93" s="33"/>
      <c r="O93" s="33"/>
      <c r="P93" s="33"/>
      <c r="Q93" s="33"/>
      <c r="R93" s="33"/>
      <c r="S93" s="33"/>
      <c r="T93" s="33"/>
      <c r="U93" s="33"/>
      <c r="V93" s="33"/>
      <c r="W93" s="33"/>
      <c r="X93" s="33"/>
      <c r="Y93" s="33"/>
      <c r="Z93" s="33"/>
      <c r="AA93" s="33"/>
    </row>
    <row r="97" spans="1:27" x14ac:dyDescent="0.25">
      <c r="B97" s="3"/>
      <c r="C97" s="3"/>
      <c r="D97" s="1"/>
      <c r="E97" s="1"/>
      <c r="F97" s="1"/>
      <c r="G97" s="1"/>
      <c r="H97" s="1"/>
      <c r="I97" s="1"/>
      <c r="J97" s="1"/>
      <c r="K97" s="1"/>
      <c r="L97" s="1"/>
      <c r="M97" s="1"/>
      <c r="N97" s="1"/>
      <c r="O97" s="1"/>
      <c r="P97" s="1"/>
      <c r="Q97" s="1"/>
      <c r="R97" s="1"/>
      <c r="S97" s="1"/>
      <c r="T97" s="1"/>
      <c r="U97" s="1"/>
      <c r="V97" s="1"/>
      <c r="W97" s="1"/>
      <c r="X97" s="1"/>
      <c r="Y97" s="1"/>
      <c r="Z97" s="1"/>
      <c r="AA97" s="1"/>
    </row>
    <row r="98" spans="1:27" x14ac:dyDescent="0.25">
      <c r="A98" s="2"/>
      <c r="B98" s="2"/>
      <c r="C98" s="2"/>
      <c r="D98" s="1"/>
      <c r="E98" s="1"/>
      <c r="F98" s="1"/>
      <c r="G98" s="1"/>
      <c r="H98" s="1"/>
      <c r="I98" s="1"/>
      <c r="J98" s="1"/>
      <c r="K98" s="1"/>
      <c r="L98" s="1"/>
      <c r="M98" s="1"/>
      <c r="N98" s="1"/>
      <c r="O98" s="1"/>
      <c r="P98" s="1"/>
      <c r="Q98" s="1"/>
      <c r="R98" s="1"/>
      <c r="S98" s="1"/>
      <c r="T98" s="1"/>
      <c r="U98" s="1"/>
      <c r="V98" s="1"/>
      <c r="W98" s="1"/>
      <c r="X98" s="1"/>
      <c r="Y98" s="1"/>
      <c r="Z98" s="1"/>
      <c r="AA98" s="1"/>
    </row>
    <row r="99" spans="1:27" x14ac:dyDescent="0.25">
      <c r="A99" s="3"/>
      <c r="B99" s="3"/>
      <c r="D99" s="3"/>
      <c r="E99" s="3"/>
      <c r="I99" s="3"/>
      <c r="L99" s="3"/>
      <c r="M99" s="3"/>
      <c r="N99" s="3"/>
      <c r="O99" s="3"/>
      <c r="P99" s="3"/>
      <c r="Q99" s="3"/>
    </row>
    <row r="100" spans="1:27" x14ac:dyDescent="0.25">
      <c r="A100" s="3"/>
      <c r="B100" s="3"/>
      <c r="D100" s="3"/>
      <c r="E100" s="3"/>
      <c r="I100" s="3"/>
      <c r="L100" s="3"/>
      <c r="M100" s="3"/>
      <c r="N100" s="3"/>
      <c r="O100" s="3"/>
      <c r="P100" s="3"/>
      <c r="Q100" s="3"/>
    </row>
    <row r="101" spans="1:27" x14ac:dyDescent="0.25">
      <c r="A101" s="3"/>
      <c r="B101" s="3"/>
      <c r="D101" s="3"/>
      <c r="E101" s="3"/>
      <c r="I101" s="3"/>
      <c r="L101" s="3"/>
      <c r="M101" s="3"/>
      <c r="N101" s="3"/>
      <c r="O101" s="3"/>
      <c r="P101" s="3"/>
      <c r="Q101" s="3"/>
    </row>
    <row r="102" spans="1:27" x14ac:dyDescent="0.25">
      <c r="A102" s="3"/>
      <c r="B102" s="3"/>
      <c r="D102" s="3"/>
      <c r="E102" s="3"/>
      <c r="I102" s="3"/>
      <c r="L102" s="3"/>
      <c r="M102" s="3"/>
      <c r="N102" s="3"/>
      <c r="O102" s="3"/>
      <c r="P102" s="3"/>
      <c r="Q102" s="3"/>
    </row>
    <row r="103" spans="1:27" x14ac:dyDescent="0.25">
      <c r="A103" s="3"/>
      <c r="B103" s="3"/>
      <c r="D103" s="3"/>
      <c r="E103" s="3"/>
      <c r="I103" s="3"/>
      <c r="L103" s="3"/>
      <c r="M103" s="3"/>
      <c r="N103" s="3"/>
      <c r="O103" s="3"/>
      <c r="P103" s="3"/>
      <c r="Q103" s="3"/>
      <c r="Z103" s="3"/>
      <c r="AA103" s="3"/>
    </row>
    <row r="104" spans="1:27" x14ac:dyDescent="0.25">
      <c r="A104" s="3"/>
      <c r="B104" s="3"/>
      <c r="D104" s="3"/>
      <c r="E104" s="3"/>
      <c r="I104" s="3"/>
      <c r="L104" s="3"/>
      <c r="M104" s="3"/>
      <c r="N104" s="3"/>
      <c r="O104" s="3"/>
      <c r="P104" s="3"/>
      <c r="Q104" s="3"/>
      <c r="Z104" s="3"/>
      <c r="AA104" s="3"/>
    </row>
    <row r="105" spans="1:27" x14ac:dyDescent="0.25">
      <c r="A105" s="3"/>
      <c r="B105" s="3"/>
      <c r="D105" s="3"/>
      <c r="E105" s="3"/>
      <c r="I105" s="3"/>
      <c r="L105" s="3"/>
      <c r="M105" s="3"/>
      <c r="N105" s="3"/>
      <c r="O105" s="3"/>
      <c r="P105" s="3"/>
      <c r="Q105" s="3"/>
      <c r="Z105" s="3"/>
      <c r="AA105" s="3"/>
    </row>
    <row r="106" spans="1:27" x14ac:dyDescent="0.25">
      <c r="A106" s="3"/>
      <c r="B106" s="3"/>
      <c r="D106" s="3"/>
      <c r="E106" s="3"/>
      <c r="I106" s="3"/>
      <c r="L106" s="3"/>
      <c r="M106" s="3"/>
      <c r="N106" s="3"/>
      <c r="O106" s="3"/>
      <c r="P106" s="3"/>
      <c r="Q106" s="3"/>
      <c r="Z106" s="3"/>
      <c r="AA106" s="3"/>
    </row>
    <row r="107" spans="1:27" x14ac:dyDescent="0.25">
      <c r="A107" s="3"/>
      <c r="B107" s="3"/>
      <c r="D107" s="3"/>
      <c r="E107" s="3"/>
      <c r="I107" s="3"/>
      <c r="L107" s="3"/>
      <c r="M107" s="3"/>
      <c r="N107" s="3"/>
      <c r="O107" s="3"/>
      <c r="P107" s="3"/>
      <c r="Q107" s="3"/>
    </row>
    <row r="108" spans="1:27" x14ac:dyDescent="0.25">
      <c r="A108" s="3"/>
      <c r="B108" s="3"/>
      <c r="D108" s="3"/>
      <c r="E108" s="3"/>
      <c r="I108" s="3"/>
      <c r="L108" s="3"/>
      <c r="M108" s="3"/>
      <c r="N108" s="3"/>
      <c r="O108" s="3"/>
      <c r="P108" s="3"/>
      <c r="Q108" s="3"/>
    </row>
    <row r="109" spans="1:27" x14ac:dyDescent="0.25">
      <c r="A109" s="3"/>
      <c r="B109" s="3"/>
      <c r="D109" s="3"/>
      <c r="E109" s="3"/>
      <c r="F109" s="3"/>
      <c r="G109" s="3"/>
      <c r="H109" s="3"/>
      <c r="I109" s="3"/>
      <c r="L109" s="3"/>
      <c r="M109" s="3"/>
      <c r="N109" s="3"/>
      <c r="O109" s="3"/>
    </row>
    <row r="110" spans="1:27" x14ac:dyDescent="0.25">
      <c r="B110" s="1"/>
      <c r="C110" s="1"/>
      <c r="D110" s="2"/>
      <c r="E110" s="2"/>
      <c r="F110" s="2"/>
      <c r="G110" s="2"/>
      <c r="H110" s="2"/>
      <c r="I110" s="2"/>
      <c r="J110" s="2"/>
      <c r="K110" s="2"/>
      <c r="L110" s="2"/>
      <c r="M110" s="2"/>
      <c r="N110" s="2"/>
      <c r="O110" s="39"/>
      <c r="P110" s="2"/>
      <c r="Q110" s="2"/>
      <c r="R110" s="2"/>
      <c r="S110" s="2"/>
      <c r="T110" s="2"/>
      <c r="U110" s="2"/>
      <c r="V110" s="2"/>
      <c r="W110" s="2"/>
      <c r="X110" s="40"/>
      <c r="Y110" s="39"/>
      <c r="Z110" s="2"/>
      <c r="AA110" s="2"/>
    </row>
    <row r="111" spans="1:27" x14ac:dyDescent="0.25">
      <c r="B111" s="1"/>
      <c r="C111" s="2"/>
      <c r="D111" s="2"/>
      <c r="E111" s="2"/>
      <c r="F111" s="2"/>
      <c r="G111" s="2"/>
      <c r="H111" s="2"/>
      <c r="I111" s="39"/>
      <c r="J111" s="2"/>
      <c r="K111" s="2"/>
      <c r="L111" s="39"/>
      <c r="M111" s="39"/>
      <c r="N111" s="39"/>
      <c r="O111" s="39"/>
      <c r="P111" s="2"/>
      <c r="Q111" s="2"/>
      <c r="R111" s="2"/>
      <c r="S111" s="2"/>
      <c r="T111" s="2"/>
      <c r="U111" s="2"/>
      <c r="V111" s="2"/>
      <c r="W111" s="2"/>
      <c r="X111" s="40"/>
      <c r="Y111" s="39"/>
      <c r="Z111" s="2"/>
      <c r="AA111" s="2"/>
    </row>
    <row r="112" spans="1:27" x14ac:dyDescent="0.25">
      <c r="B112" s="1"/>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row>
    <row r="113" spans="1:27" x14ac:dyDescent="0.25">
      <c r="B113" s="1"/>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row>
    <row r="115" spans="1:27" x14ac:dyDescent="0.25">
      <c r="B115" s="3"/>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x14ac:dyDescent="0.25">
      <c r="A116" s="2"/>
      <c r="B116" s="2"/>
      <c r="C116" s="2"/>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x14ac:dyDescent="0.25">
      <c r="A117" s="3"/>
      <c r="B117" s="3"/>
      <c r="D117" s="3"/>
      <c r="E117" s="3"/>
      <c r="I117" s="3"/>
      <c r="L117" s="3"/>
      <c r="M117" s="3"/>
      <c r="N117" s="3"/>
      <c r="O117" s="3"/>
      <c r="P117" s="3"/>
      <c r="Q117" s="3"/>
    </row>
    <row r="118" spans="1:27" x14ac:dyDescent="0.25">
      <c r="A118" s="3"/>
      <c r="B118" s="3"/>
      <c r="D118" s="3"/>
      <c r="E118" s="3"/>
      <c r="I118" s="3"/>
      <c r="L118" s="3"/>
      <c r="M118" s="3"/>
      <c r="N118" s="3"/>
      <c r="O118" s="3"/>
      <c r="P118" s="3"/>
      <c r="Q118" s="3"/>
    </row>
    <row r="119" spans="1:27" x14ac:dyDescent="0.25">
      <c r="A119" s="3"/>
      <c r="B119" s="3"/>
      <c r="D119" s="3"/>
      <c r="E119" s="3"/>
      <c r="I119" s="3"/>
      <c r="L119" s="3"/>
      <c r="M119" s="3"/>
      <c r="N119" s="3"/>
      <c r="O119" s="3"/>
      <c r="P119" s="3"/>
      <c r="Q119" s="3"/>
    </row>
    <row r="120" spans="1:27" x14ac:dyDescent="0.25">
      <c r="A120" s="3"/>
      <c r="B120" s="3"/>
      <c r="D120" s="3"/>
      <c r="E120" s="3"/>
      <c r="I120" s="3"/>
      <c r="L120" s="3"/>
      <c r="M120" s="3"/>
      <c r="N120" s="3"/>
      <c r="O120" s="3"/>
      <c r="P120" s="3"/>
      <c r="Q120" s="3"/>
    </row>
    <row r="121" spans="1:27" x14ac:dyDescent="0.25">
      <c r="A121" s="3"/>
      <c r="B121" s="3"/>
      <c r="D121" s="3"/>
      <c r="E121" s="3"/>
      <c r="I121" s="3"/>
      <c r="L121" s="3"/>
      <c r="M121" s="3"/>
      <c r="N121" s="3"/>
      <c r="O121" s="3"/>
      <c r="P121" s="3"/>
      <c r="Q121" s="3"/>
    </row>
    <row r="122" spans="1:27" x14ac:dyDescent="0.25">
      <c r="A122" s="3"/>
      <c r="B122" s="3"/>
      <c r="D122" s="3"/>
      <c r="E122" s="3"/>
      <c r="I122" s="3"/>
      <c r="L122" s="3"/>
      <c r="M122" s="3"/>
      <c r="N122" s="3"/>
      <c r="O122" s="3"/>
      <c r="P122" s="3"/>
      <c r="Q122" s="3"/>
    </row>
    <row r="123" spans="1:27" x14ac:dyDescent="0.25">
      <c r="A123" s="3"/>
      <c r="B123" s="3"/>
      <c r="D123" s="3"/>
      <c r="E123" s="3"/>
      <c r="I123" s="3"/>
      <c r="L123" s="3"/>
      <c r="M123" s="3"/>
      <c r="N123" s="3"/>
      <c r="O123" s="3"/>
      <c r="P123" s="3"/>
      <c r="Q123" s="3"/>
    </row>
    <row r="124" spans="1:27" x14ac:dyDescent="0.25">
      <c r="A124" s="3"/>
      <c r="B124" s="3"/>
      <c r="D124" s="3"/>
      <c r="E124" s="3"/>
      <c r="I124" s="3"/>
      <c r="L124" s="3"/>
      <c r="M124" s="3"/>
      <c r="N124" s="3"/>
      <c r="O124" s="3"/>
      <c r="P124" s="3"/>
      <c r="Q124" s="3"/>
    </row>
    <row r="125" spans="1:27" x14ac:dyDescent="0.25">
      <c r="A125" s="3"/>
      <c r="B125" s="3"/>
      <c r="D125" s="3"/>
      <c r="E125" s="3"/>
      <c r="I125" s="3"/>
      <c r="L125" s="3"/>
      <c r="M125" s="3"/>
      <c r="N125" s="3"/>
      <c r="O125" s="3"/>
      <c r="P125" s="3"/>
      <c r="Q125" s="3"/>
    </row>
    <row r="126" spans="1:27" x14ac:dyDescent="0.25">
      <c r="B126" s="1"/>
      <c r="C126" s="1"/>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1:27" x14ac:dyDescent="0.25">
      <c r="B127" s="1"/>
      <c r="C127" s="39"/>
      <c r="D127" s="2"/>
      <c r="E127" s="39"/>
      <c r="F127" s="2"/>
      <c r="G127" s="2"/>
      <c r="H127" s="2"/>
      <c r="I127" s="39"/>
      <c r="J127" s="2"/>
      <c r="K127" s="2"/>
      <c r="L127" s="39"/>
      <c r="M127" s="39"/>
      <c r="N127" s="39"/>
      <c r="O127" s="39"/>
      <c r="P127" s="39"/>
      <c r="Q127" s="39"/>
      <c r="R127" s="2"/>
      <c r="S127" s="2"/>
      <c r="T127" s="39"/>
      <c r="U127" s="39"/>
      <c r="V127" s="2"/>
      <c r="W127" s="2"/>
      <c r="X127" s="39"/>
      <c r="Y127" s="39"/>
      <c r="Z127" s="2"/>
      <c r="AA127" s="2"/>
    </row>
    <row r="128" spans="1:27" x14ac:dyDescent="0.25">
      <c r="B128" s="1"/>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1"/>
      <c r="AA128" s="1"/>
    </row>
    <row r="129" spans="1:32" x14ac:dyDescent="0.25">
      <c r="B129" s="1"/>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4"/>
      <c r="AC129" s="4"/>
      <c r="AD129" s="4"/>
      <c r="AE129" s="4"/>
      <c r="AF129" s="4"/>
    </row>
    <row r="132" spans="1:32" x14ac:dyDescent="0.25">
      <c r="B132" s="3"/>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32" x14ac:dyDescent="0.25">
      <c r="A133" s="2"/>
      <c r="B133" s="2"/>
      <c r="C133" s="2"/>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32" x14ac:dyDescent="0.25">
      <c r="B134" s="3"/>
    </row>
    <row r="135" spans="1:32" x14ac:dyDescent="0.25">
      <c r="B135" s="3"/>
    </row>
    <row r="136" spans="1:32" x14ac:dyDescent="0.25">
      <c r="B136" s="3"/>
    </row>
    <row r="137" spans="1:32" x14ac:dyDescent="0.25">
      <c r="B137" s="3"/>
    </row>
    <row r="138" spans="1:32" x14ac:dyDescent="0.25">
      <c r="B138" s="3"/>
    </row>
    <row r="139" spans="1:32" x14ac:dyDescent="0.25">
      <c r="B139" s="3"/>
    </row>
    <row r="140" spans="1:32" x14ac:dyDescent="0.25">
      <c r="B140" s="3"/>
    </row>
    <row r="141" spans="1:32" x14ac:dyDescent="0.25">
      <c r="B141" s="3"/>
    </row>
    <row r="142" spans="1:32" x14ac:dyDescent="0.25">
      <c r="B142" s="3"/>
    </row>
    <row r="143" spans="1:32" x14ac:dyDescent="0.25">
      <c r="B143" s="3"/>
      <c r="W143" s="7"/>
    </row>
    <row r="144" spans="1:32" x14ac:dyDescent="0.25">
      <c r="B144" s="3"/>
    </row>
    <row r="145" spans="1:27" x14ac:dyDescent="0.25">
      <c r="B145" s="3"/>
      <c r="T145" s="7"/>
      <c r="U145" s="7"/>
    </row>
    <row r="146" spans="1:27" x14ac:dyDescent="0.25">
      <c r="B146" s="3"/>
    </row>
    <row r="147" spans="1:27" x14ac:dyDescent="0.25">
      <c r="B147" s="3"/>
    </row>
    <row r="148" spans="1:27" x14ac:dyDescent="0.25">
      <c r="A148" s="1"/>
      <c r="C148" s="3"/>
      <c r="D148" s="2"/>
      <c r="E148" s="2"/>
      <c r="F148" s="3"/>
      <c r="G148" s="3"/>
      <c r="H148" s="3"/>
      <c r="I148" s="2"/>
      <c r="J148" s="2"/>
      <c r="K148" s="2"/>
      <c r="L148" s="2"/>
      <c r="M148" s="2"/>
      <c r="N148" s="39"/>
      <c r="O148" s="2"/>
      <c r="P148" s="2"/>
      <c r="Q148" s="2"/>
      <c r="R148" s="2"/>
      <c r="S148" s="2"/>
      <c r="T148" s="2"/>
      <c r="U148" s="2"/>
      <c r="V148" s="2"/>
      <c r="W148" s="2"/>
      <c r="X148" s="3"/>
      <c r="Y148" s="3"/>
      <c r="Z148" s="3"/>
      <c r="AA148" s="3"/>
    </row>
    <row r="149" spans="1:27" x14ac:dyDescent="0.25">
      <c r="A149" s="1"/>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row>
    <row r="150" spans="1:27" x14ac:dyDescent="0.25">
      <c r="A150" s="1"/>
      <c r="C150" s="33"/>
      <c r="D150" s="33"/>
      <c r="E150" s="33"/>
      <c r="F150" s="3"/>
      <c r="G150" s="3"/>
      <c r="H150" s="3"/>
      <c r="I150" s="33"/>
      <c r="J150" s="33"/>
      <c r="K150" s="33"/>
      <c r="L150" s="33"/>
      <c r="M150" s="33"/>
      <c r="N150" s="33"/>
      <c r="O150" s="33"/>
      <c r="P150" s="33"/>
      <c r="Q150" s="33"/>
      <c r="R150" s="33"/>
      <c r="S150" s="33"/>
      <c r="T150" s="33"/>
      <c r="U150" s="33"/>
      <c r="V150" s="33"/>
      <c r="W150" s="33"/>
      <c r="X150" s="33"/>
      <c r="Y150" s="33"/>
      <c r="Z150" s="33"/>
      <c r="AA150" s="33"/>
    </row>
    <row r="151" spans="1:27" x14ac:dyDescent="0.25">
      <c r="A151" s="1"/>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row>
    <row r="154" spans="1:27" x14ac:dyDescent="0.25">
      <c r="B154" s="3"/>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x14ac:dyDescent="0.25">
      <c r="A155" s="2"/>
      <c r="B155" s="2"/>
      <c r="C155" s="2"/>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x14ac:dyDescent="0.25">
      <c r="B156" s="3"/>
    </row>
    <row r="157" spans="1:27" x14ac:dyDescent="0.25">
      <c r="B157" s="3"/>
    </row>
    <row r="158" spans="1:27" x14ac:dyDescent="0.25">
      <c r="B158" s="3"/>
    </row>
    <row r="159" spans="1:27" x14ac:dyDescent="0.25">
      <c r="B159" s="3"/>
    </row>
    <row r="160" spans="1:27" x14ac:dyDescent="0.25">
      <c r="B160" s="3"/>
    </row>
    <row r="161" spans="1:27" x14ac:dyDescent="0.25">
      <c r="B161" s="3"/>
      <c r="P161" s="34"/>
      <c r="Q161" s="34"/>
    </row>
    <row r="162" spans="1:27" x14ac:dyDescent="0.25">
      <c r="B162" s="3"/>
    </row>
    <row r="163" spans="1:27" x14ac:dyDescent="0.25">
      <c r="B163" s="3"/>
    </row>
    <row r="164" spans="1:27" x14ac:dyDescent="0.25">
      <c r="B164" s="3"/>
    </row>
    <row r="165" spans="1:27" x14ac:dyDescent="0.25">
      <c r="B165" s="3"/>
    </row>
    <row r="166" spans="1:27" x14ac:dyDescent="0.25">
      <c r="B166" s="3"/>
    </row>
    <row r="167" spans="1:27" x14ac:dyDescent="0.25">
      <c r="B167" s="3"/>
    </row>
    <row r="168" spans="1:27" x14ac:dyDescent="0.25">
      <c r="B168" s="1"/>
      <c r="D168" s="2"/>
      <c r="E168" s="2"/>
      <c r="F168" s="2"/>
      <c r="G168" s="2"/>
      <c r="H168" s="2"/>
      <c r="I168" s="2"/>
      <c r="J168" s="2"/>
      <c r="K168" s="2"/>
      <c r="L168" s="2"/>
      <c r="M168" s="2"/>
      <c r="N168" s="39"/>
      <c r="O168" s="39"/>
      <c r="P168" s="2"/>
      <c r="Q168" s="2"/>
      <c r="R168" s="2"/>
      <c r="S168" s="2"/>
      <c r="T168" s="2"/>
      <c r="U168" s="2"/>
      <c r="V168" s="2"/>
      <c r="W168" s="2"/>
      <c r="X168" s="3"/>
      <c r="Y168" s="3"/>
    </row>
    <row r="169" spans="1:27" x14ac:dyDescent="0.25">
      <c r="B169" s="1"/>
      <c r="C169" s="39"/>
      <c r="D169" s="39"/>
      <c r="E169" s="39"/>
      <c r="F169" s="39"/>
      <c r="G169" s="39"/>
      <c r="H169" s="39"/>
      <c r="I169" s="39"/>
      <c r="J169" s="39"/>
      <c r="K169" s="39"/>
      <c r="L169" s="39"/>
      <c r="M169" s="39"/>
      <c r="N169" s="39"/>
      <c r="O169" s="39"/>
      <c r="P169" s="39"/>
      <c r="Q169" s="39"/>
      <c r="R169" s="39"/>
      <c r="S169" s="39"/>
      <c r="T169" s="39"/>
      <c r="U169" s="39"/>
      <c r="V169" s="39"/>
      <c r="W169" s="39"/>
      <c r="X169" s="39"/>
      <c r="Y169" s="39"/>
    </row>
    <row r="170" spans="1:27" x14ac:dyDescent="0.25">
      <c r="B170" s="1"/>
      <c r="C170" s="33"/>
      <c r="D170" s="33"/>
      <c r="E170" s="33"/>
      <c r="F170" s="33"/>
      <c r="G170" s="33"/>
      <c r="H170" s="33"/>
      <c r="I170" s="33"/>
      <c r="J170" s="33"/>
      <c r="K170" s="33"/>
      <c r="L170" s="33"/>
      <c r="M170" s="33"/>
      <c r="N170" s="33"/>
      <c r="O170" s="33"/>
      <c r="P170" s="33"/>
      <c r="Q170" s="33"/>
      <c r="R170" s="33"/>
      <c r="S170" s="33"/>
      <c r="T170" s="33"/>
      <c r="U170" s="33"/>
      <c r="V170" s="33"/>
      <c r="W170" s="33"/>
      <c r="X170" s="33"/>
      <c r="Y170" s="33"/>
    </row>
    <row r="171" spans="1:27" x14ac:dyDescent="0.25">
      <c r="B171" s="1"/>
      <c r="C171" s="2"/>
      <c r="D171" s="33"/>
      <c r="E171" s="33"/>
      <c r="F171" s="33"/>
      <c r="G171" s="33"/>
      <c r="H171" s="33"/>
      <c r="I171" s="33"/>
      <c r="J171" s="33"/>
      <c r="K171" s="33"/>
      <c r="L171" s="33"/>
      <c r="M171" s="33"/>
      <c r="N171" s="33"/>
      <c r="O171" s="33"/>
      <c r="P171" s="33"/>
      <c r="Q171" s="33"/>
      <c r="R171" s="33"/>
      <c r="S171" s="33"/>
      <c r="T171" s="33"/>
      <c r="U171" s="33"/>
      <c r="V171" s="33"/>
      <c r="W171" s="33"/>
      <c r="X171" s="33"/>
      <c r="Y171" s="33"/>
    </row>
    <row r="175" spans="1:27" x14ac:dyDescent="0.25">
      <c r="B175" s="3"/>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x14ac:dyDescent="0.25">
      <c r="A176" s="2"/>
      <c r="B176" s="2"/>
      <c r="C176" s="2"/>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x14ac:dyDescent="0.25">
      <c r="A177" s="3"/>
      <c r="B177" s="3"/>
      <c r="P177" s="3"/>
      <c r="Q177" s="3"/>
      <c r="X177" s="32"/>
    </row>
    <row r="178" spans="1:27" x14ac:dyDescent="0.25">
      <c r="A178" s="3"/>
      <c r="B178" s="3"/>
      <c r="P178" s="3"/>
      <c r="Q178" s="3"/>
      <c r="X178" s="32"/>
    </row>
    <row r="179" spans="1:27" x14ac:dyDescent="0.25">
      <c r="A179" s="3"/>
      <c r="B179" s="3"/>
      <c r="P179" s="3"/>
      <c r="Q179" s="3"/>
      <c r="X179" s="32"/>
    </row>
    <row r="180" spans="1:27" x14ac:dyDescent="0.25">
      <c r="A180" s="3"/>
      <c r="B180" s="3"/>
      <c r="P180" s="3"/>
      <c r="Q180" s="3"/>
      <c r="X180" s="32"/>
    </row>
    <row r="181" spans="1:27" x14ac:dyDescent="0.25">
      <c r="A181" s="3"/>
      <c r="B181" s="3"/>
      <c r="P181" s="3"/>
      <c r="Q181" s="3"/>
      <c r="X181" s="32"/>
    </row>
    <row r="182" spans="1:27" x14ac:dyDescent="0.25">
      <c r="A182" s="3"/>
      <c r="B182" s="3"/>
      <c r="P182" s="3"/>
      <c r="Q182" s="3"/>
      <c r="X182" s="32"/>
    </row>
    <row r="183" spans="1:27" x14ac:dyDescent="0.25">
      <c r="A183" s="3"/>
      <c r="B183" s="3"/>
      <c r="P183" s="3"/>
      <c r="Q183" s="3"/>
      <c r="X183" s="32"/>
    </row>
    <row r="184" spans="1:27" x14ac:dyDescent="0.25">
      <c r="A184" s="3"/>
      <c r="B184" s="3"/>
      <c r="P184" s="3"/>
      <c r="Q184" s="3"/>
      <c r="X184" s="32"/>
    </row>
    <row r="185" spans="1:27" x14ac:dyDescent="0.25">
      <c r="A185" s="3"/>
      <c r="B185" s="3"/>
      <c r="P185" s="3"/>
      <c r="Q185" s="3"/>
      <c r="X185" s="32"/>
    </row>
    <row r="186" spans="1:27" x14ac:dyDescent="0.25">
      <c r="A186" s="3"/>
      <c r="B186" s="3"/>
      <c r="P186" s="3"/>
      <c r="Q186" s="3"/>
      <c r="X186" s="32"/>
    </row>
    <row r="187" spans="1:27" x14ac:dyDescent="0.25">
      <c r="B187" s="1"/>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x14ac:dyDescent="0.25">
      <c r="B188" s="1"/>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row>
    <row r="189" spans="1:27" x14ac:dyDescent="0.25">
      <c r="B189" s="1"/>
      <c r="C189" s="33"/>
      <c r="D189" s="33"/>
      <c r="E189" s="33"/>
      <c r="F189" s="33"/>
      <c r="G189" s="33"/>
      <c r="H189" s="33"/>
      <c r="I189" s="33"/>
      <c r="J189" s="33"/>
      <c r="K189" s="33"/>
      <c r="L189" s="33"/>
      <c r="M189" s="33"/>
      <c r="N189" s="33"/>
      <c r="O189" s="33"/>
      <c r="P189" s="33"/>
      <c r="Q189" s="33"/>
      <c r="R189" s="33"/>
      <c r="S189" s="33"/>
      <c r="T189" s="33"/>
      <c r="U189" s="33"/>
      <c r="V189" s="33"/>
      <c r="W189" s="33"/>
      <c r="X189" s="33"/>
      <c r="Y189" s="33"/>
    </row>
    <row r="190" spans="1:27" x14ac:dyDescent="0.25">
      <c r="B190" s="1"/>
      <c r="C190" s="33"/>
      <c r="D190" s="33"/>
      <c r="E190" s="33"/>
      <c r="F190" s="33"/>
      <c r="G190" s="33"/>
      <c r="H190" s="33"/>
      <c r="I190" s="33"/>
      <c r="J190" s="33"/>
      <c r="K190" s="33"/>
      <c r="L190" s="33"/>
      <c r="M190" s="33"/>
      <c r="N190" s="33"/>
      <c r="O190" s="33"/>
      <c r="P190" s="33"/>
      <c r="Q190" s="33"/>
      <c r="R190" s="33"/>
      <c r="S190" s="33"/>
      <c r="T190" s="33"/>
      <c r="U190" s="33"/>
      <c r="V190" s="33"/>
      <c r="W190" s="33"/>
      <c r="X190" s="33"/>
      <c r="Y190" s="33"/>
    </row>
    <row r="192" spans="1:27" x14ac:dyDescent="0.25">
      <c r="B192" s="3"/>
      <c r="C192" s="3"/>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x14ac:dyDescent="0.25">
      <c r="A193" s="2"/>
      <c r="B193" s="2"/>
      <c r="C193" s="2"/>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x14ac:dyDescent="0.25">
      <c r="A194" s="3"/>
      <c r="B194" s="3"/>
    </row>
    <row r="195" spans="1:27" x14ac:dyDescent="0.25">
      <c r="A195" s="3"/>
      <c r="B195" s="3"/>
    </row>
    <row r="196" spans="1:27" x14ac:dyDescent="0.25">
      <c r="A196" s="3"/>
      <c r="B196" s="3"/>
    </row>
    <row r="197" spans="1:27" x14ac:dyDescent="0.25">
      <c r="A197" s="3"/>
      <c r="B197" s="3"/>
    </row>
    <row r="198" spans="1:27" x14ac:dyDescent="0.25">
      <c r="A198" s="3"/>
      <c r="B198" s="3"/>
    </row>
    <row r="199" spans="1:27" x14ac:dyDescent="0.25">
      <c r="A199" s="3"/>
      <c r="B199" s="3"/>
    </row>
    <row r="200" spans="1:27" x14ac:dyDescent="0.25">
      <c r="A200" s="3"/>
      <c r="B200" s="3"/>
    </row>
    <row r="201" spans="1:27" x14ac:dyDescent="0.25">
      <c r="A201" s="3"/>
      <c r="B201" s="3"/>
    </row>
    <row r="202" spans="1:27" x14ac:dyDescent="0.25">
      <c r="A202" s="3"/>
      <c r="B202" s="3"/>
    </row>
    <row r="203" spans="1:27" x14ac:dyDescent="0.25">
      <c r="B203" s="1"/>
      <c r="D203" s="2"/>
      <c r="E203" s="2"/>
      <c r="F203" s="2"/>
      <c r="G203" s="2"/>
      <c r="H203" s="2"/>
      <c r="I203" s="2"/>
      <c r="J203" s="2"/>
      <c r="K203" s="2"/>
      <c r="L203" s="2"/>
      <c r="M203" s="2"/>
      <c r="N203" s="39"/>
      <c r="O203" s="39"/>
      <c r="P203" s="2"/>
      <c r="Q203" s="2"/>
      <c r="R203" s="2"/>
      <c r="S203" s="2"/>
      <c r="T203" s="2"/>
      <c r="U203" s="2"/>
      <c r="V203" s="2"/>
      <c r="W203" s="2"/>
      <c r="X203" s="2"/>
      <c r="Y203" s="2"/>
    </row>
    <row r="204" spans="1:27" x14ac:dyDescent="0.25">
      <c r="B204" s="1"/>
      <c r="C204" s="39"/>
      <c r="D204" s="39"/>
      <c r="E204" s="39"/>
      <c r="F204" s="39"/>
      <c r="G204" s="39"/>
      <c r="H204" s="39"/>
      <c r="I204" s="39"/>
      <c r="J204" s="39"/>
      <c r="K204" s="39"/>
      <c r="L204" s="39"/>
      <c r="M204" s="39"/>
      <c r="N204" s="39"/>
      <c r="O204" s="39"/>
      <c r="P204" s="39"/>
      <c r="Q204" s="39"/>
      <c r="R204" s="39"/>
      <c r="S204" s="39"/>
      <c r="T204" s="39"/>
      <c r="U204" s="39"/>
      <c r="V204" s="39"/>
      <c r="W204" s="39"/>
      <c r="X204" s="39"/>
      <c r="Y204" s="39"/>
    </row>
    <row r="205" spans="1:27" x14ac:dyDescent="0.25">
      <c r="B205" s="1"/>
      <c r="C205" s="39"/>
      <c r="D205" s="39"/>
      <c r="E205" s="39"/>
      <c r="F205" s="39"/>
      <c r="G205" s="39"/>
      <c r="H205" s="39"/>
      <c r="I205" s="39"/>
      <c r="J205" s="39"/>
      <c r="K205" s="39"/>
      <c r="L205" s="39"/>
      <c r="M205" s="39"/>
      <c r="N205" s="39"/>
      <c r="O205" s="39"/>
      <c r="P205" s="39"/>
      <c r="Q205" s="39"/>
      <c r="R205" s="39"/>
      <c r="S205" s="39"/>
      <c r="T205" s="39"/>
      <c r="U205" s="39"/>
      <c r="V205" s="39"/>
      <c r="W205" s="39"/>
      <c r="X205" s="39"/>
      <c r="Y205" s="39"/>
    </row>
    <row r="206" spans="1:27" x14ac:dyDescent="0.25">
      <c r="B206" s="1"/>
      <c r="C206" s="39"/>
      <c r="D206" s="39"/>
      <c r="E206" s="39"/>
      <c r="F206" s="39"/>
      <c r="G206" s="39"/>
      <c r="H206" s="39"/>
      <c r="I206" s="39"/>
      <c r="J206" s="39"/>
      <c r="K206" s="39"/>
      <c r="L206" s="39"/>
      <c r="M206" s="39"/>
      <c r="N206" s="39"/>
      <c r="O206" s="39"/>
      <c r="P206" s="39"/>
      <c r="Q206" s="39"/>
      <c r="R206" s="39"/>
      <c r="S206" s="39"/>
      <c r="T206" s="39"/>
      <c r="U206" s="39"/>
      <c r="X206" s="33"/>
      <c r="Y206" s="33"/>
    </row>
    <row r="209" spans="1:27" x14ac:dyDescent="0.25">
      <c r="B209" s="3"/>
      <c r="C209" s="3"/>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x14ac:dyDescent="0.25">
      <c r="A210" s="2"/>
      <c r="B210" s="2"/>
      <c r="C210" s="2"/>
      <c r="D210" s="1"/>
      <c r="E210" s="1"/>
      <c r="F210" s="1"/>
      <c r="G210" s="1"/>
      <c r="H210" s="1"/>
      <c r="I210" s="1"/>
      <c r="J210" s="1"/>
      <c r="K210" s="1"/>
      <c r="L210" s="1"/>
      <c r="M210" s="1"/>
      <c r="N210" s="1"/>
      <c r="O210" s="1"/>
      <c r="P210" s="1"/>
      <c r="Q210" s="1"/>
      <c r="R210" s="1"/>
      <c r="S210" s="1"/>
      <c r="T210" s="1"/>
      <c r="U210" s="1"/>
      <c r="V210" s="1"/>
      <c r="W210" s="1"/>
      <c r="X210" s="1"/>
      <c r="Y210" s="1"/>
      <c r="Z210" s="1"/>
      <c r="AA210" s="1"/>
    </row>
    <row r="215" spans="1:27" x14ac:dyDescent="0.25">
      <c r="Y215" s="5"/>
    </row>
    <row r="221" spans="1:27" x14ac:dyDescent="0.25">
      <c r="Y221" s="41"/>
    </row>
    <row r="224" spans="1:27" x14ac:dyDescent="0.25">
      <c r="B224" s="1"/>
      <c r="D224" s="2"/>
      <c r="E224" s="2"/>
      <c r="F224" s="2"/>
      <c r="G224" s="2"/>
      <c r="H224" s="2"/>
      <c r="I224" s="2"/>
      <c r="J224" s="2"/>
      <c r="K224" s="2"/>
      <c r="L224" s="2"/>
      <c r="M224" s="2"/>
      <c r="N224" s="2"/>
      <c r="O224" s="2"/>
      <c r="P224" s="2"/>
      <c r="Q224" s="2"/>
      <c r="R224" s="2"/>
      <c r="S224" s="2"/>
      <c r="T224" s="2"/>
      <c r="U224" s="2"/>
      <c r="V224" s="2"/>
      <c r="W224" s="2"/>
      <c r="X224" s="2"/>
      <c r="Y224" s="2"/>
      <c r="Z224" s="39"/>
      <c r="AA224" s="39"/>
    </row>
    <row r="225" spans="1:27" x14ac:dyDescent="0.25">
      <c r="B225" s="1"/>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row>
    <row r="226" spans="1:27" x14ac:dyDescent="0.25">
      <c r="B226" s="1"/>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row>
    <row r="227" spans="1:27" x14ac:dyDescent="0.25">
      <c r="B227" s="1"/>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row>
    <row r="230" spans="1:27" x14ac:dyDescent="0.25">
      <c r="A230" s="2"/>
      <c r="B230" s="2"/>
      <c r="C230" s="2"/>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x14ac:dyDescent="0.25">
      <c r="B231" s="3"/>
    </row>
    <row r="232" spans="1:27" x14ac:dyDescent="0.25">
      <c r="B232" s="3"/>
    </row>
    <row r="233" spans="1:27" x14ac:dyDescent="0.25">
      <c r="B233" s="3"/>
    </row>
    <row r="234" spans="1:27" x14ac:dyDescent="0.25">
      <c r="B234" s="3"/>
    </row>
    <row r="235" spans="1:27" x14ac:dyDescent="0.25">
      <c r="B235" s="3"/>
    </row>
    <row r="236" spans="1:27" x14ac:dyDescent="0.25">
      <c r="B236" s="3"/>
    </row>
    <row r="237" spans="1:27" x14ac:dyDescent="0.25">
      <c r="B237" s="3"/>
    </row>
    <row r="238" spans="1:27" x14ac:dyDescent="0.25">
      <c r="B238" s="3"/>
    </row>
    <row r="239" spans="1:27" x14ac:dyDescent="0.25">
      <c r="B239" s="3"/>
    </row>
    <row r="240" spans="1:27" x14ac:dyDescent="0.25">
      <c r="B240" s="1"/>
      <c r="D240" s="36"/>
      <c r="E240" s="36"/>
      <c r="F240" s="36"/>
      <c r="G240" s="36"/>
      <c r="H240" s="36"/>
      <c r="I240" s="36"/>
      <c r="J240" s="36"/>
      <c r="K240" s="36"/>
      <c r="L240" s="36"/>
      <c r="M240" s="36"/>
      <c r="N240" s="36"/>
      <c r="O240" s="36"/>
      <c r="P240" s="36"/>
      <c r="Q240" s="36"/>
      <c r="R240" s="36"/>
      <c r="S240" s="36"/>
      <c r="T240" s="36"/>
      <c r="U240" s="36"/>
      <c r="V240" s="36"/>
      <c r="W240" s="36"/>
      <c r="X240" s="36"/>
      <c r="Y240" s="36"/>
    </row>
    <row r="241" spans="2:25" x14ac:dyDescent="0.25">
      <c r="B241" s="1"/>
      <c r="D241" s="36"/>
      <c r="E241" s="36"/>
      <c r="F241" s="36"/>
      <c r="G241" s="36"/>
      <c r="H241" s="36"/>
      <c r="I241" s="36"/>
      <c r="J241" s="36"/>
      <c r="K241" s="36"/>
      <c r="L241" s="36"/>
      <c r="M241" s="36"/>
      <c r="N241" s="36"/>
      <c r="O241" s="36"/>
      <c r="P241" s="36"/>
      <c r="Q241" s="36"/>
      <c r="R241" s="36"/>
      <c r="S241" s="36"/>
      <c r="T241" s="36"/>
      <c r="U241" s="36"/>
      <c r="V241" s="36"/>
      <c r="W241" s="36"/>
      <c r="X241" s="36"/>
      <c r="Y241" s="36"/>
    </row>
    <row r="242" spans="2:25" x14ac:dyDescent="0.25">
      <c r="B242" s="1"/>
      <c r="D242" s="42"/>
      <c r="E242" s="42"/>
      <c r="F242" s="42"/>
      <c r="G242" s="42"/>
      <c r="H242" s="42"/>
      <c r="I242" s="42"/>
      <c r="J242" s="42"/>
      <c r="K242" s="42"/>
      <c r="L242" s="42"/>
      <c r="M242" s="42"/>
      <c r="N242" s="42"/>
      <c r="O242" s="42"/>
      <c r="P242" s="42"/>
      <c r="Q242" s="42"/>
      <c r="R242" s="42"/>
      <c r="S242" s="42"/>
      <c r="T242" s="42"/>
      <c r="U242" s="42"/>
      <c r="V242" s="42"/>
      <c r="W242" s="42"/>
      <c r="X242" s="42"/>
      <c r="Y242" s="42"/>
    </row>
    <row r="243" spans="2:25" x14ac:dyDescent="0.25">
      <c r="B243" s="1"/>
      <c r="D243" s="42"/>
      <c r="E243" s="42"/>
      <c r="F243" s="42"/>
      <c r="G243" s="42"/>
      <c r="H243" s="42"/>
      <c r="I243" s="42"/>
      <c r="J243" s="42"/>
      <c r="K243" s="42"/>
      <c r="L243" s="42"/>
      <c r="M243" s="42"/>
      <c r="N243" s="42"/>
      <c r="O243" s="42"/>
      <c r="P243" s="42"/>
      <c r="Q243" s="42"/>
      <c r="R243" s="42"/>
      <c r="S243" s="42"/>
      <c r="T243" s="42"/>
      <c r="U243" s="42"/>
      <c r="V243" s="42"/>
      <c r="W243" s="42"/>
      <c r="X243" s="42"/>
      <c r="Y243" s="4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2"/>
  <sheetViews>
    <sheetView zoomScaleNormal="100" workbookViewId="0"/>
  </sheetViews>
  <sheetFormatPr defaultRowHeight="15" x14ac:dyDescent="0.25"/>
  <cols>
    <col min="1" max="1" width="21.7109375" customWidth="1"/>
    <col min="2" max="2" width="22.5703125" customWidth="1"/>
    <col min="3" max="3" width="16.5703125" customWidth="1"/>
    <col min="4" max="4" width="20.7109375" customWidth="1"/>
    <col min="5" max="5" width="18.7109375" customWidth="1"/>
    <col min="6" max="6" width="18.28515625" customWidth="1"/>
    <col min="17" max="17" width="18.85546875" customWidth="1"/>
    <col min="18" max="18" width="17.140625" customWidth="1"/>
    <col min="19" max="19" width="18.42578125" customWidth="1"/>
  </cols>
  <sheetData>
    <row r="1" spans="1:14" x14ac:dyDescent="0.25">
      <c r="A1" s="264"/>
      <c r="B1" s="52"/>
      <c r="C1" s="52"/>
      <c r="D1" s="52"/>
      <c r="E1" s="52"/>
      <c r="F1" s="52"/>
      <c r="G1" s="52"/>
      <c r="H1" s="52"/>
      <c r="I1" s="52"/>
      <c r="J1" s="52"/>
      <c r="K1" s="52"/>
      <c r="L1" s="52"/>
      <c r="M1" s="52"/>
    </row>
    <row r="2" spans="1:14" x14ac:dyDescent="0.25">
      <c r="A2" s="217" t="s">
        <v>95</v>
      </c>
      <c r="B2" s="52"/>
      <c r="C2" s="52"/>
      <c r="D2" s="52"/>
      <c r="E2" s="52"/>
      <c r="F2" s="52"/>
      <c r="G2" s="52"/>
      <c r="H2" s="52"/>
      <c r="I2" s="52"/>
      <c r="J2" s="52"/>
      <c r="K2" s="52"/>
      <c r="L2" s="52"/>
      <c r="M2" s="52"/>
    </row>
    <row r="3" spans="1:14" x14ac:dyDescent="0.25">
      <c r="A3" s="52" t="s">
        <v>23</v>
      </c>
      <c r="B3" s="52"/>
      <c r="C3" s="52"/>
      <c r="D3" s="52"/>
      <c r="E3" s="52"/>
      <c r="F3" s="52"/>
      <c r="G3" s="52"/>
      <c r="H3" s="52"/>
      <c r="I3" s="52"/>
      <c r="J3" s="52"/>
      <c r="K3" s="52"/>
      <c r="L3" s="52"/>
      <c r="M3" s="52"/>
      <c r="N3" s="52"/>
    </row>
    <row r="4" spans="1:14" x14ac:dyDescent="0.25">
      <c r="A4" s="51" t="s">
        <v>32</v>
      </c>
      <c r="N4" s="52"/>
    </row>
    <row r="5" spans="1:14" x14ac:dyDescent="0.25">
      <c r="A5" s="51"/>
      <c r="N5" s="52"/>
    </row>
    <row r="7" spans="1:14" ht="15.75" thickBot="1" x14ac:dyDescent="0.3">
      <c r="A7" s="63" t="s">
        <v>76</v>
      </c>
      <c r="B7" s="63"/>
      <c r="C7" s="28"/>
      <c r="D7" s="28"/>
      <c r="E7" s="261"/>
    </row>
    <row r="8" spans="1:14" x14ac:dyDescent="0.25">
      <c r="A8" s="56"/>
      <c r="B8" s="57" t="s">
        <v>24</v>
      </c>
      <c r="C8" s="57" t="s">
        <v>25</v>
      </c>
      <c r="D8" s="58" t="s">
        <v>26</v>
      </c>
      <c r="E8" s="116"/>
      <c r="F8" s="115"/>
      <c r="G8" s="115"/>
      <c r="H8" s="115"/>
      <c r="I8" s="115"/>
    </row>
    <row r="9" spans="1:14" x14ac:dyDescent="0.25">
      <c r="A9" s="54" t="s">
        <v>27</v>
      </c>
      <c r="B9" s="53">
        <v>24</v>
      </c>
      <c r="C9" s="53">
        <v>32</v>
      </c>
      <c r="D9" s="59">
        <v>24</v>
      </c>
      <c r="E9" s="116"/>
      <c r="F9" s="115"/>
      <c r="G9" s="115"/>
      <c r="H9" s="116"/>
      <c r="I9" s="115"/>
    </row>
    <row r="10" spans="1:14" x14ac:dyDescent="0.25">
      <c r="A10" s="54" t="s">
        <v>28</v>
      </c>
      <c r="B10" s="53">
        <v>0</v>
      </c>
      <c r="C10" s="53">
        <v>0</v>
      </c>
      <c r="D10" s="59">
        <v>5</v>
      </c>
      <c r="E10" s="116"/>
    </row>
    <row r="11" spans="1:14" x14ac:dyDescent="0.25">
      <c r="A11" s="54" t="s">
        <v>29</v>
      </c>
      <c r="B11" s="53">
        <v>16</v>
      </c>
      <c r="C11" s="53">
        <v>3</v>
      </c>
      <c r="D11" s="59">
        <v>1</v>
      </c>
      <c r="E11" s="115"/>
      <c r="F11" s="115"/>
      <c r="G11" s="115"/>
      <c r="H11" s="115"/>
      <c r="I11" s="115"/>
    </row>
    <row r="12" spans="1:14" ht="15.75" thickBot="1" x14ac:dyDescent="0.3">
      <c r="A12" s="60" t="s">
        <v>30</v>
      </c>
      <c r="B12" s="61">
        <v>40</v>
      </c>
      <c r="C12" s="61">
        <v>35</v>
      </c>
      <c r="D12" s="62">
        <v>30</v>
      </c>
      <c r="E12" s="13"/>
    </row>
    <row r="15" spans="1:14" x14ac:dyDescent="0.25">
      <c r="A15" s="63" t="s">
        <v>33</v>
      </c>
    </row>
    <row r="16" spans="1:14" x14ac:dyDescent="0.25">
      <c r="A16" t="s">
        <v>96</v>
      </c>
    </row>
    <row r="17" spans="1:19" x14ac:dyDescent="0.25">
      <c r="A17" s="216" t="s">
        <v>77</v>
      </c>
    </row>
    <row r="18" spans="1:19" ht="15.75" thickBot="1" x14ac:dyDescent="0.3"/>
    <row r="19" spans="1:19" x14ac:dyDescent="0.25">
      <c r="A19" s="65" t="s">
        <v>22</v>
      </c>
      <c r="B19" s="66" t="s">
        <v>24</v>
      </c>
      <c r="C19" s="67" t="s">
        <v>25</v>
      </c>
      <c r="E19" s="65" t="s">
        <v>22</v>
      </c>
      <c r="F19" s="76" t="s">
        <v>26</v>
      </c>
    </row>
    <row r="20" spans="1:19" x14ac:dyDescent="0.25">
      <c r="A20" s="69">
        <v>1</v>
      </c>
      <c r="B20" s="71">
        <v>100</v>
      </c>
      <c r="C20" s="68">
        <v>0</v>
      </c>
      <c r="E20" s="77">
        <v>1</v>
      </c>
      <c r="F20" s="78">
        <v>50</v>
      </c>
      <c r="H20" s="117"/>
      <c r="I20" s="117"/>
      <c r="J20" s="117"/>
      <c r="K20" s="117"/>
      <c r="L20" s="117"/>
      <c r="M20" s="117"/>
      <c r="N20" s="117"/>
      <c r="O20" s="117"/>
    </row>
    <row r="21" spans="1:19" x14ac:dyDescent="0.25">
      <c r="A21" s="69">
        <v>2</v>
      </c>
      <c r="B21" s="71">
        <v>100</v>
      </c>
      <c r="C21" s="68">
        <v>0</v>
      </c>
      <c r="E21" s="77">
        <v>2</v>
      </c>
      <c r="F21" s="78">
        <v>40</v>
      </c>
      <c r="H21" s="117"/>
      <c r="I21" s="117"/>
      <c r="J21" s="117"/>
      <c r="K21" s="117"/>
      <c r="L21" s="117"/>
      <c r="M21" s="117"/>
      <c r="N21" s="117"/>
      <c r="O21" s="117"/>
    </row>
    <row r="22" spans="1:19" x14ac:dyDescent="0.25">
      <c r="A22" s="69">
        <v>3</v>
      </c>
      <c r="B22" s="71">
        <v>100</v>
      </c>
      <c r="C22" s="68">
        <v>33.333333333333329</v>
      </c>
      <c r="E22" s="77">
        <v>3</v>
      </c>
      <c r="F22" s="78">
        <v>47.368421052631575</v>
      </c>
      <c r="H22" s="117"/>
      <c r="I22" s="117"/>
      <c r="J22" s="117"/>
      <c r="K22" s="117"/>
      <c r="L22" s="117"/>
      <c r="M22" s="117"/>
      <c r="N22" s="117"/>
      <c r="O22" s="117"/>
    </row>
    <row r="23" spans="1:19" x14ac:dyDescent="0.25">
      <c r="A23" s="69">
        <v>4</v>
      </c>
      <c r="B23" s="71">
        <v>100</v>
      </c>
      <c r="C23" s="68">
        <v>36.363636363636367</v>
      </c>
      <c r="E23" s="77">
        <v>4</v>
      </c>
      <c r="F23" s="78">
        <v>0</v>
      </c>
      <c r="H23" s="117"/>
      <c r="I23" s="117"/>
      <c r="J23" s="117"/>
      <c r="K23" s="117"/>
      <c r="L23" s="117"/>
      <c r="M23" s="117"/>
      <c r="N23" s="117"/>
      <c r="O23" s="117"/>
    </row>
    <row r="24" spans="1:19" x14ac:dyDescent="0.25">
      <c r="A24" s="69">
        <v>5</v>
      </c>
      <c r="B24" s="71">
        <v>100</v>
      </c>
      <c r="C24" s="68">
        <v>66.666666666666657</v>
      </c>
      <c r="E24" s="77">
        <v>5</v>
      </c>
      <c r="F24" s="78">
        <v>31.25</v>
      </c>
      <c r="H24" s="117"/>
      <c r="I24" s="117"/>
      <c r="J24" s="117"/>
      <c r="K24" s="117"/>
      <c r="L24" s="117"/>
      <c r="M24" s="117"/>
      <c r="N24" s="117"/>
      <c r="O24" s="117"/>
    </row>
    <row r="25" spans="1:19" x14ac:dyDescent="0.25">
      <c r="A25" s="69">
        <v>6</v>
      </c>
      <c r="B25" s="71">
        <v>100</v>
      </c>
      <c r="C25" s="68">
        <v>57.142857142857139</v>
      </c>
      <c r="E25" s="77">
        <v>6</v>
      </c>
      <c r="F25" s="78">
        <v>50</v>
      </c>
      <c r="H25" s="117"/>
      <c r="I25" s="117"/>
      <c r="J25" s="117"/>
      <c r="K25" s="117"/>
      <c r="L25" s="117"/>
      <c r="M25" s="117"/>
      <c r="N25" s="117"/>
      <c r="O25" s="117"/>
      <c r="Q25" s="16"/>
      <c r="R25" s="16"/>
      <c r="S25" s="16"/>
    </row>
    <row r="26" spans="1:19" x14ac:dyDescent="0.25">
      <c r="A26" s="69">
        <v>7</v>
      </c>
      <c r="B26" s="71">
        <v>100</v>
      </c>
      <c r="C26" s="68">
        <v>50</v>
      </c>
      <c r="E26" s="77">
        <v>7</v>
      </c>
      <c r="F26" s="78">
        <v>45.454545454545453</v>
      </c>
      <c r="H26" s="117"/>
      <c r="I26" s="117"/>
      <c r="J26" s="118"/>
      <c r="K26" s="118"/>
      <c r="L26" s="118"/>
      <c r="M26" s="118"/>
      <c r="N26" s="118"/>
      <c r="O26" s="118"/>
      <c r="Q26" s="47"/>
      <c r="R26" s="71"/>
      <c r="S26" s="258"/>
    </row>
    <row r="27" spans="1:19" x14ac:dyDescent="0.25">
      <c r="A27" s="69">
        <v>8</v>
      </c>
      <c r="B27" s="71">
        <v>100</v>
      </c>
      <c r="C27" s="68">
        <v>14.285714285714285</v>
      </c>
      <c r="E27" s="77">
        <v>8</v>
      </c>
      <c r="F27" s="78">
        <v>0</v>
      </c>
      <c r="H27" s="117"/>
      <c r="I27" s="117"/>
      <c r="J27" s="117"/>
      <c r="K27" s="117"/>
      <c r="L27" s="117"/>
      <c r="M27" s="117"/>
      <c r="N27" s="117"/>
      <c r="O27" s="117"/>
      <c r="Q27" s="47"/>
      <c r="R27" s="71"/>
      <c r="S27" s="258"/>
    </row>
    <row r="28" spans="1:19" x14ac:dyDescent="0.25">
      <c r="A28" s="69">
        <v>9</v>
      </c>
      <c r="B28" s="71">
        <v>100</v>
      </c>
      <c r="C28" s="68">
        <v>16.666666666666664</v>
      </c>
      <c r="E28" s="77">
        <v>9</v>
      </c>
      <c r="F28" s="78">
        <v>0</v>
      </c>
      <c r="H28" s="117"/>
      <c r="I28" s="117"/>
      <c r="J28" s="117"/>
      <c r="K28" s="117"/>
      <c r="L28" s="117"/>
      <c r="M28" s="117"/>
      <c r="N28" s="117"/>
      <c r="O28" s="117"/>
      <c r="Q28" s="47"/>
      <c r="R28" s="71"/>
      <c r="S28" s="258"/>
    </row>
    <row r="29" spans="1:19" x14ac:dyDescent="0.25">
      <c r="A29" s="69">
        <v>10</v>
      </c>
      <c r="B29" s="71">
        <v>80</v>
      </c>
      <c r="C29" s="68">
        <v>0</v>
      </c>
      <c r="E29" s="77">
        <v>10</v>
      </c>
      <c r="F29" s="78">
        <v>38.461538461538467</v>
      </c>
      <c r="H29" s="117"/>
      <c r="I29" s="117"/>
      <c r="J29" s="117"/>
      <c r="K29" s="117"/>
      <c r="L29" s="117"/>
      <c r="M29" s="117"/>
      <c r="N29" s="117"/>
      <c r="O29" s="117"/>
      <c r="Q29" s="47"/>
      <c r="R29" s="71"/>
      <c r="S29" s="258"/>
    </row>
    <row r="30" spans="1:19" x14ac:dyDescent="0.25">
      <c r="A30" s="69">
        <v>11</v>
      </c>
      <c r="B30" s="71">
        <v>0</v>
      </c>
      <c r="C30" s="68">
        <v>33.333333333333329</v>
      </c>
      <c r="E30" s="77">
        <v>11</v>
      </c>
      <c r="F30" s="78">
        <v>20</v>
      </c>
      <c r="H30" s="117"/>
      <c r="I30" s="117"/>
      <c r="J30" s="117"/>
      <c r="K30" s="117"/>
      <c r="L30" s="117"/>
      <c r="M30" s="117"/>
      <c r="N30" s="117"/>
      <c r="O30" s="117"/>
      <c r="Q30" s="47"/>
      <c r="R30" s="71"/>
      <c r="S30" s="258"/>
    </row>
    <row r="31" spans="1:19" x14ac:dyDescent="0.25">
      <c r="A31" s="69">
        <v>12</v>
      </c>
      <c r="B31" s="71">
        <v>33.333333333333329</v>
      </c>
      <c r="C31" s="68">
        <v>0</v>
      </c>
      <c r="E31" s="77">
        <v>12</v>
      </c>
      <c r="F31" s="78">
        <v>44.444444444444443</v>
      </c>
      <c r="H31" s="117"/>
      <c r="I31" s="117"/>
      <c r="J31" s="117"/>
      <c r="K31" s="117"/>
      <c r="L31" s="117"/>
      <c r="M31" s="117"/>
      <c r="N31" s="117"/>
      <c r="O31" s="117"/>
      <c r="Q31" s="47"/>
      <c r="R31" s="71"/>
      <c r="S31" s="258"/>
    </row>
    <row r="32" spans="1:19" x14ac:dyDescent="0.25">
      <c r="A32" s="69">
        <v>13</v>
      </c>
      <c r="B32" s="71">
        <v>60</v>
      </c>
      <c r="C32" s="68">
        <v>16.666666666666664</v>
      </c>
      <c r="E32" s="77">
        <v>13</v>
      </c>
      <c r="F32" s="78">
        <v>28.571428571428569</v>
      </c>
      <c r="H32" s="117"/>
      <c r="I32" s="117"/>
      <c r="J32" s="117"/>
      <c r="K32" s="117"/>
      <c r="L32" s="117"/>
      <c r="M32" s="117"/>
      <c r="N32" s="117"/>
      <c r="O32" s="117"/>
      <c r="Q32" s="47"/>
      <c r="R32" s="71"/>
      <c r="S32" s="258"/>
    </row>
    <row r="33" spans="1:19" x14ac:dyDescent="0.25">
      <c r="A33" s="69">
        <v>14</v>
      </c>
      <c r="B33" s="71">
        <v>71.428571428571431</v>
      </c>
      <c r="C33" s="68">
        <v>0</v>
      </c>
      <c r="E33" s="77">
        <v>14</v>
      </c>
      <c r="F33" s="78">
        <v>50</v>
      </c>
      <c r="H33" s="117"/>
      <c r="I33" s="117"/>
      <c r="J33" s="117"/>
      <c r="K33" s="117"/>
      <c r="L33" s="117"/>
      <c r="M33" s="117"/>
      <c r="N33" s="117"/>
      <c r="O33" s="117"/>
      <c r="Q33" s="47"/>
      <c r="R33" s="71"/>
      <c r="S33" s="258"/>
    </row>
    <row r="34" spans="1:19" x14ac:dyDescent="0.25">
      <c r="A34" s="69">
        <v>15</v>
      </c>
      <c r="B34" s="71">
        <v>75</v>
      </c>
      <c r="C34" s="68">
        <v>0</v>
      </c>
      <c r="E34" s="77">
        <v>15</v>
      </c>
      <c r="F34" s="78">
        <v>9.0909090909090917</v>
      </c>
      <c r="Q34" s="47"/>
      <c r="R34" s="71"/>
      <c r="S34" s="258"/>
    </row>
    <row r="35" spans="1:19" x14ac:dyDescent="0.25">
      <c r="A35" s="69">
        <v>16</v>
      </c>
      <c r="B35" s="71">
        <v>0</v>
      </c>
      <c r="C35" s="68">
        <v>100</v>
      </c>
      <c r="E35" s="77">
        <v>16</v>
      </c>
      <c r="F35" s="78">
        <v>0</v>
      </c>
      <c r="Q35" s="47"/>
      <c r="R35" s="71"/>
      <c r="S35" s="258"/>
    </row>
    <row r="36" spans="1:19" x14ac:dyDescent="0.25">
      <c r="A36" s="69">
        <v>17</v>
      </c>
      <c r="B36" s="71">
        <v>25</v>
      </c>
      <c r="C36" s="68">
        <v>50</v>
      </c>
      <c r="E36" s="77">
        <v>17</v>
      </c>
      <c r="F36" s="78">
        <v>0</v>
      </c>
      <c r="Q36" s="47"/>
      <c r="R36" s="71"/>
      <c r="S36" s="258"/>
    </row>
    <row r="37" spans="1:19" x14ac:dyDescent="0.25">
      <c r="A37" s="69">
        <v>18</v>
      </c>
      <c r="B37" s="71">
        <v>40</v>
      </c>
      <c r="C37" s="68">
        <v>20</v>
      </c>
      <c r="E37" s="77">
        <v>18</v>
      </c>
      <c r="F37" s="78">
        <v>50</v>
      </c>
      <c r="Q37" s="47"/>
      <c r="R37" s="71"/>
      <c r="S37" s="258"/>
    </row>
    <row r="38" spans="1:19" x14ac:dyDescent="0.25">
      <c r="A38" s="69">
        <v>19</v>
      </c>
      <c r="B38" s="71">
        <v>40</v>
      </c>
      <c r="C38" s="68">
        <v>14.285714285714285</v>
      </c>
      <c r="E38" s="77">
        <v>19</v>
      </c>
      <c r="F38" s="78">
        <v>25</v>
      </c>
      <c r="Q38" s="47"/>
      <c r="R38" s="71"/>
      <c r="S38" s="258"/>
    </row>
    <row r="39" spans="1:19" x14ac:dyDescent="0.25">
      <c r="A39" s="69">
        <v>20</v>
      </c>
      <c r="B39" s="71">
        <v>50</v>
      </c>
      <c r="C39" s="68">
        <v>20</v>
      </c>
      <c r="E39" s="77">
        <v>20</v>
      </c>
      <c r="F39" s="78">
        <v>27.27272727272727</v>
      </c>
      <c r="Q39" s="47"/>
      <c r="R39" s="71"/>
      <c r="S39" s="258"/>
    </row>
    <row r="40" spans="1:19" x14ac:dyDescent="0.25">
      <c r="A40" s="69">
        <v>21</v>
      </c>
      <c r="B40" s="71">
        <v>20</v>
      </c>
      <c r="C40" s="68">
        <v>25</v>
      </c>
      <c r="E40" s="77">
        <v>21</v>
      </c>
      <c r="F40" s="78">
        <v>33.333333333333329</v>
      </c>
      <c r="Q40" s="47"/>
      <c r="R40" s="71"/>
      <c r="S40" s="258"/>
    </row>
    <row r="41" spans="1:19" x14ac:dyDescent="0.25">
      <c r="A41" s="69">
        <v>22</v>
      </c>
      <c r="B41" s="71">
        <v>55.555555555555557</v>
      </c>
      <c r="C41" s="68">
        <v>11.1</v>
      </c>
      <c r="E41" s="77">
        <v>22</v>
      </c>
      <c r="F41" s="78">
        <v>38.461538461538467</v>
      </c>
      <c r="Q41" s="47"/>
      <c r="R41" s="71"/>
      <c r="S41" s="258"/>
    </row>
    <row r="42" spans="1:19" x14ac:dyDescent="0.25">
      <c r="A42" s="69">
        <v>23</v>
      </c>
      <c r="B42" s="71">
        <v>75</v>
      </c>
      <c r="C42" s="68">
        <v>50</v>
      </c>
      <c r="E42" s="77">
        <v>23</v>
      </c>
      <c r="F42" s="78">
        <v>36.363636363636367</v>
      </c>
      <c r="Q42" s="47"/>
      <c r="R42" s="71"/>
      <c r="S42" s="258"/>
    </row>
    <row r="43" spans="1:19" x14ac:dyDescent="0.25">
      <c r="A43" s="69">
        <v>24</v>
      </c>
      <c r="B43" s="251">
        <v>100</v>
      </c>
      <c r="C43" s="14"/>
      <c r="E43" s="77">
        <v>24</v>
      </c>
      <c r="F43" s="78">
        <v>66.666666666666657</v>
      </c>
      <c r="Q43" s="47"/>
      <c r="R43" s="71"/>
      <c r="S43" s="258"/>
    </row>
    <row r="44" spans="1:19" x14ac:dyDescent="0.25">
      <c r="A44" s="187">
        <v>25</v>
      </c>
      <c r="B44" s="251">
        <v>0</v>
      </c>
      <c r="C44" s="14"/>
      <c r="E44" s="77">
        <v>25</v>
      </c>
      <c r="F44" s="78">
        <v>62.5</v>
      </c>
      <c r="Q44" s="47"/>
      <c r="R44" s="71"/>
      <c r="S44" s="258"/>
    </row>
    <row r="45" spans="1:19" x14ac:dyDescent="0.25">
      <c r="A45" s="187">
        <v>26</v>
      </c>
      <c r="B45" s="250"/>
      <c r="C45" s="68">
        <v>50</v>
      </c>
      <c r="E45" s="77">
        <v>26</v>
      </c>
      <c r="F45" s="78">
        <v>20</v>
      </c>
      <c r="Q45" s="47"/>
      <c r="R45" s="71"/>
      <c r="S45" s="258"/>
    </row>
    <row r="46" spans="1:19" x14ac:dyDescent="0.25">
      <c r="A46" s="187">
        <v>27</v>
      </c>
      <c r="B46" s="70"/>
      <c r="C46" s="68">
        <v>50</v>
      </c>
      <c r="E46" s="77">
        <v>27</v>
      </c>
      <c r="F46" s="78">
        <v>16.666666666666664</v>
      </c>
      <c r="Q46" s="47"/>
      <c r="R46" s="71"/>
      <c r="S46" s="258"/>
    </row>
    <row r="47" spans="1:19" x14ac:dyDescent="0.25">
      <c r="A47" s="187">
        <v>28</v>
      </c>
      <c r="B47" s="70"/>
      <c r="C47" s="68">
        <v>50</v>
      </c>
      <c r="E47" s="77">
        <v>28</v>
      </c>
      <c r="F47" s="78">
        <v>27.27272727272727</v>
      </c>
      <c r="Q47" s="47"/>
      <c r="R47" s="71"/>
      <c r="S47" s="258"/>
    </row>
    <row r="48" spans="1:19" x14ac:dyDescent="0.25">
      <c r="A48" s="187">
        <v>29</v>
      </c>
      <c r="B48" s="13"/>
      <c r="C48" s="68">
        <v>66.666666666666657</v>
      </c>
      <c r="E48" s="77">
        <v>29</v>
      </c>
      <c r="F48" s="78">
        <v>46.666666666666664</v>
      </c>
      <c r="Q48" s="47"/>
      <c r="R48" s="71"/>
      <c r="S48" s="258"/>
    </row>
    <row r="49" spans="1:19" x14ac:dyDescent="0.25">
      <c r="A49" s="187">
        <v>30</v>
      </c>
      <c r="B49" s="13"/>
      <c r="C49" s="68">
        <v>0</v>
      </c>
      <c r="E49" s="79" t="s">
        <v>38</v>
      </c>
      <c r="F49" s="73">
        <f>AVERAGE(F20:F48)</f>
        <v>31.201560337222762</v>
      </c>
      <c r="Q49" s="47"/>
      <c r="R49" s="251"/>
      <c r="S49" s="13"/>
    </row>
    <row r="50" spans="1:19" x14ac:dyDescent="0.25">
      <c r="A50" s="187">
        <v>31</v>
      </c>
      <c r="B50" s="13"/>
      <c r="C50" s="68">
        <v>0</v>
      </c>
      <c r="E50" s="79" t="s">
        <v>11</v>
      </c>
      <c r="F50" s="95">
        <f>STDEV(F20:F48)</f>
        <v>19.492672622847337</v>
      </c>
      <c r="Q50" s="48"/>
      <c r="R50" s="251"/>
      <c r="S50" s="13"/>
    </row>
    <row r="51" spans="1:19" ht="15.75" thickBot="1" x14ac:dyDescent="0.3">
      <c r="A51" s="187">
        <v>32</v>
      </c>
      <c r="B51" s="13"/>
      <c r="C51" s="68">
        <v>25</v>
      </c>
      <c r="E51" s="80" t="s">
        <v>4</v>
      </c>
      <c r="F51" s="90">
        <f>F50/SQRT(29)</f>
        <v>3.6196984346741972</v>
      </c>
      <c r="Q51" s="48"/>
      <c r="R51" s="250"/>
      <c r="S51" s="258"/>
    </row>
    <row r="52" spans="1:19" x14ac:dyDescent="0.25">
      <c r="A52" s="187">
        <v>33</v>
      </c>
      <c r="B52" s="16"/>
      <c r="C52" s="68">
        <v>100</v>
      </c>
      <c r="E52" s="13"/>
      <c r="F52" s="13"/>
      <c r="Q52" s="48"/>
      <c r="R52" s="70"/>
      <c r="S52" s="258"/>
    </row>
    <row r="53" spans="1:19" x14ac:dyDescent="0.25">
      <c r="A53" s="187">
        <v>34</v>
      </c>
      <c r="B53" s="70"/>
      <c r="C53" s="68">
        <v>25</v>
      </c>
      <c r="E53" s="13"/>
      <c r="F53" s="13"/>
      <c r="Q53" s="48"/>
      <c r="R53" s="70"/>
      <c r="S53" s="258"/>
    </row>
    <row r="54" spans="1:19" x14ac:dyDescent="0.25">
      <c r="A54" s="15" t="s">
        <v>38</v>
      </c>
      <c r="B54" s="72">
        <f>AVERAGE(B20:B44)</f>
        <v>65.012698412698413</v>
      </c>
      <c r="C54" s="73">
        <f>AVERAGE(C20:C47)</f>
        <v>29.417099567099569</v>
      </c>
      <c r="D54" s="106"/>
      <c r="E54" s="106"/>
      <c r="Q54" s="48"/>
      <c r="R54" s="13"/>
      <c r="S54" s="258"/>
    </row>
    <row r="55" spans="1:19" x14ac:dyDescent="0.25">
      <c r="A55" s="15" t="s">
        <v>11</v>
      </c>
      <c r="B55" s="82">
        <f>STDEV(B20:B44)</f>
        <v>36.290665585893692</v>
      </c>
      <c r="C55" s="95">
        <f>STDEV(C12:C47)</f>
        <v>25.035913141228598</v>
      </c>
      <c r="D55" s="48"/>
      <c r="E55" s="106"/>
      <c r="Q55" s="48"/>
      <c r="R55" s="13"/>
      <c r="S55" s="258"/>
    </row>
    <row r="56" spans="1:19" ht="15.75" thickBot="1" x14ac:dyDescent="0.3">
      <c r="A56" s="137" t="s">
        <v>4</v>
      </c>
      <c r="B56" s="86">
        <f>B55/SQRT(24)</f>
        <v>7.4078010926184232</v>
      </c>
      <c r="C56" s="90">
        <f>C55/SQRT(33)</f>
        <v>4.3581930743355262</v>
      </c>
      <c r="D56" s="48"/>
      <c r="E56" s="106"/>
      <c r="Q56" s="48"/>
      <c r="R56" s="13"/>
      <c r="S56" s="258"/>
    </row>
    <row r="57" spans="1:19" x14ac:dyDescent="0.25">
      <c r="A57" s="55"/>
      <c r="B57" s="252"/>
      <c r="C57" s="252"/>
      <c r="D57" s="48"/>
      <c r="E57" s="106"/>
      <c r="Q57" s="48"/>
      <c r="R57" s="13"/>
      <c r="S57" s="258"/>
    </row>
    <row r="58" spans="1:19" x14ac:dyDescent="0.25">
      <c r="A58" s="55"/>
      <c r="B58" s="253"/>
      <c r="C58" s="253"/>
      <c r="D58" s="48"/>
      <c r="E58" s="106"/>
      <c r="Q58" s="48"/>
      <c r="R58" s="16"/>
      <c r="S58" s="258"/>
    </row>
    <row r="59" spans="1:19" x14ac:dyDescent="0.25">
      <c r="A59" s="55"/>
      <c r="B59" s="253"/>
      <c r="C59" s="253"/>
      <c r="D59" s="48"/>
      <c r="E59" s="106"/>
      <c r="Q59" s="48"/>
      <c r="R59" s="70"/>
      <c r="S59" s="258"/>
    </row>
    <row r="60" spans="1:19" x14ac:dyDescent="0.25">
      <c r="A60" s="106"/>
      <c r="B60" s="106"/>
      <c r="C60" s="106"/>
      <c r="D60" s="48"/>
      <c r="E60" s="106"/>
      <c r="Q60" s="16"/>
      <c r="R60" s="72"/>
      <c r="S60" s="72"/>
    </row>
    <row r="61" spans="1:19" x14ac:dyDescent="0.25">
      <c r="A61" s="106"/>
      <c r="B61" s="106"/>
      <c r="C61" s="106"/>
      <c r="D61" s="48"/>
      <c r="E61" s="106"/>
      <c r="Q61" s="16"/>
      <c r="R61" s="82"/>
      <c r="S61" s="82"/>
    </row>
    <row r="62" spans="1:19" x14ac:dyDescent="0.25">
      <c r="A62" s="255"/>
      <c r="B62" s="255"/>
      <c r="C62" s="255"/>
      <c r="D62" s="48"/>
      <c r="E62" s="106"/>
      <c r="Q62" s="16"/>
      <c r="R62" s="82"/>
      <c r="S62" s="82"/>
    </row>
    <row r="63" spans="1:19" x14ac:dyDescent="0.25">
      <c r="A63" s="255"/>
      <c r="B63" s="255"/>
      <c r="C63" s="255"/>
      <c r="D63" s="48"/>
      <c r="E63" s="251"/>
      <c r="Q63" s="13"/>
      <c r="R63" s="13"/>
      <c r="S63" s="13"/>
    </row>
    <row r="64" spans="1:19" x14ac:dyDescent="0.25">
      <c r="A64" s="255"/>
      <c r="B64" s="255"/>
      <c r="C64" s="255"/>
      <c r="D64" s="48"/>
      <c r="E64" s="251"/>
      <c r="Q64" s="13"/>
      <c r="R64" s="13"/>
      <c r="S64" s="13"/>
    </row>
    <row r="65" spans="1:8" x14ac:dyDescent="0.25">
      <c r="A65" s="255"/>
      <c r="B65" s="255"/>
      <c r="C65" s="255"/>
      <c r="D65" s="48"/>
      <c r="E65" s="251"/>
    </row>
    <row r="66" spans="1:8" x14ac:dyDescent="0.25">
      <c r="A66" s="255"/>
      <c r="B66" s="255"/>
      <c r="C66" s="255"/>
      <c r="D66" s="48"/>
      <c r="E66" s="251"/>
    </row>
    <row r="67" spans="1:8" x14ac:dyDescent="0.25">
      <c r="A67" s="255"/>
      <c r="B67" s="255"/>
      <c r="C67" s="255"/>
      <c r="D67" s="48"/>
      <c r="E67" s="251"/>
    </row>
    <row r="68" spans="1:8" x14ac:dyDescent="0.25">
      <c r="A68" s="255"/>
      <c r="B68" s="255"/>
      <c r="C68" s="255"/>
      <c r="D68" s="48"/>
      <c r="E68" s="251"/>
    </row>
    <row r="69" spans="1:8" x14ac:dyDescent="0.25">
      <c r="A69" s="255"/>
      <c r="B69" s="255"/>
      <c r="C69" s="255"/>
      <c r="D69" s="48"/>
      <c r="E69" s="251"/>
    </row>
    <row r="70" spans="1:8" x14ac:dyDescent="0.25">
      <c r="A70" s="255"/>
      <c r="B70" s="255"/>
      <c r="C70" s="255"/>
      <c r="D70" s="48"/>
      <c r="E70" s="251"/>
    </row>
    <row r="71" spans="1:8" x14ac:dyDescent="0.25">
      <c r="A71" s="255"/>
      <c r="B71" s="255"/>
      <c r="C71" s="255"/>
      <c r="D71" s="48"/>
      <c r="E71" s="251"/>
    </row>
    <row r="72" spans="1:8" x14ac:dyDescent="0.25">
      <c r="A72" s="255"/>
      <c r="B72" s="255"/>
      <c r="C72" s="255"/>
      <c r="D72" s="48"/>
      <c r="E72" s="251"/>
    </row>
    <row r="73" spans="1:8" x14ac:dyDescent="0.25">
      <c r="A73" s="255"/>
      <c r="B73" s="255"/>
      <c r="C73" s="255"/>
      <c r="D73" s="48"/>
      <c r="E73" s="251"/>
    </row>
    <row r="74" spans="1:8" x14ac:dyDescent="0.25">
      <c r="A74" s="255"/>
      <c r="B74" s="255"/>
      <c r="C74" s="255"/>
      <c r="D74" s="48"/>
      <c r="E74" s="251"/>
    </row>
    <row r="75" spans="1:8" x14ac:dyDescent="0.25">
      <c r="A75" s="255"/>
      <c r="B75" s="255"/>
      <c r="C75" s="255"/>
      <c r="D75" s="48"/>
      <c r="E75" s="251"/>
    </row>
    <row r="76" spans="1:8" x14ac:dyDescent="0.25">
      <c r="A76" s="255"/>
      <c r="B76" s="255"/>
      <c r="C76" s="255"/>
      <c r="D76" s="48"/>
      <c r="E76" s="251"/>
    </row>
    <row r="77" spans="1:8" x14ac:dyDescent="0.25">
      <c r="A77" s="255"/>
      <c r="B77" s="255"/>
      <c r="C77" s="255"/>
      <c r="D77" s="48"/>
      <c r="E77" s="251"/>
    </row>
    <row r="78" spans="1:8" x14ac:dyDescent="0.25">
      <c r="A78" s="255"/>
      <c r="B78" s="255"/>
      <c r="C78" s="255"/>
      <c r="D78" s="48"/>
      <c r="E78" s="251"/>
      <c r="F78" s="254"/>
      <c r="G78" s="106"/>
      <c r="H78" s="117"/>
    </row>
    <row r="79" spans="1:8" x14ac:dyDescent="0.25">
      <c r="A79" s="255"/>
      <c r="B79" s="256"/>
      <c r="C79" s="255"/>
      <c r="D79" s="48"/>
      <c r="E79" s="251"/>
      <c r="F79" s="254"/>
      <c r="G79" s="106"/>
      <c r="H79" s="117"/>
    </row>
    <row r="80" spans="1:8" x14ac:dyDescent="0.25">
      <c r="A80" s="255"/>
      <c r="B80" s="255"/>
      <c r="C80" s="255"/>
      <c r="D80" s="48"/>
      <c r="E80" s="251"/>
      <c r="F80" s="254"/>
      <c r="G80" s="106"/>
      <c r="H80" s="117"/>
    </row>
    <row r="81" spans="1:13" x14ac:dyDescent="0.25">
      <c r="A81" s="255"/>
      <c r="B81" s="255"/>
      <c r="C81" s="255"/>
      <c r="D81" s="48"/>
      <c r="E81" s="251"/>
      <c r="F81" s="254"/>
      <c r="G81" s="106"/>
      <c r="H81" s="117"/>
    </row>
    <row r="82" spans="1:13" x14ac:dyDescent="0.25">
      <c r="A82" s="255"/>
      <c r="B82" s="255"/>
      <c r="C82" s="255"/>
      <c r="D82" s="48"/>
      <c r="E82" s="251"/>
      <c r="F82" s="254"/>
      <c r="G82" s="106"/>
      <c r="H82" s="106"/>
      <c r="I82" s="106"/>
      <c r="K82" s="106"/>
      <c r="L82" s="254"/>
      <c r="M82" s="106"/>
    </row>
    <row r="83" spans="1:13" x14ac:dyDescent="0.25">
      <c r="A83" s="257"/>
      <c r="B83" s="257"/>
      <c r="C83" s="257"/>
      <c r="D83" s="48"/>
      <c r="E83" s="251"/>
      <c r="F83" s="254"/>
      <c r="G83" s="106"/>
      <c r="H83" s="106"/>
      <c r="I83" s="106"/>
      <c r="K83" s="106"/>
      <c r="L83" s="254"/>
      <c r="M83" s="106"/>
    </row>
    <row r="84" spans="1:13" x14ac:dyDescent="0.25">
      <c r="A84" s="255"/>
      <c r="B84" s="255"/>
      <c r="C84" s="255"/>
      <c r="D84" s="48"/>
      <c r="E84" s="251"/>
      <c r="F84" s="254"/>
      <c r="G84" s="106"/>
      <c r="H84" s="106"/>
      <c r="I84" s="106"/>
      <c r="K84" s="106"/>
      <c r="L84" s="254"/>
      <c r="M84" s="106"/>
    </row>
    <row r="85" spans="1:13" x14ac:dyDescent="0.25">
      <c r="A85" s="255"/>
      <c r="B85" s="255"/>
      <c r="C85" s="255"/>
      <c r="D85" s="48"/>
      <c r="E85" s="251"/>
      <c r="F85" s="254"/>
      <c r="G85" s="106"/>
      <c r="H85" s="106"/>
      <c r="I85" s="106"/>
      <c r="K85" s="106"/>
      <c r="L85" s="254"/>
      <c r="M85" s="106"/>
    </row>
    <row r="86" spans="1:13" x14ac:dyDescent="0.25">
      <c r="A86" s="255"/>
      <c r="B86" s="255"/>
      <c r="C86" s="255"/>
      <c r="D86" s="48"/>
      <c r="E86" s="259"/>
      <c r="F86" s="259"/>
      <c r="G86" s="106"/>
      <c r="H86" s="106"/>
      <c r="I86" s="106"/>
      <c r="K86" s="106"/>
      <c r="L86" s="254"/>
      <c r="M86" s="106"/>
    </row>
    <row r="87" spans="1:13" x14ac:dyDescent="0.25">
      <c r="A87" s="106"/>
      <c r="B87" s="106"/>
      <c r="C87" s="106"/>
      <c r="D87" s="48"/>
      <c r="E87" s="251"/>
      <c r="F87" s="254"/>
      <c r="G87" s="106"/>
      <c r="H87" s="106"/>
      <c r="I87" s="106"/>
      <c r="K87" s="106"/>
      <c r="L87" s="254"/>
      <c r="M87" s="106"/>
    </row>
    <row r="88" spans="1:13" x14ac:dyDescent="0.25">
      <c r="D88" s="106"/>
      <c r="E88" s="251"/>
      <c r="F88" s="254"/>
      <c r="G88" s="106"/>
      <c r="H88" s="106"/>
      <c r="I88" s="106"/>
      <c r="K88" s="106"/>
      <c r="L88" s="254"/>
      <c r="M88" s="106"/>
    </row>
    <row r="89" spans="1:13" x14ac:dyDescent="0.25">
      <c r="D89" s="106"/>
      <c r="E89" s="106"/>
      <c r="F89" s="254"/>
      <c r="G89" s="106"/>
      <c r="H89" s="106"/>
      <c r="I89" s="106"/>
      <c r="K89" s="251"/>
      <c r="L89" s="251"/>
      <c r="M89" s="106"/>
    </row>
    <row r="90" spans="1:13" x14ac:dyDescent="0.25">
      <c r="D90" s="106"/>
      <c r="E90" s="106"/>
      <c r="F90" s="254"/>
      <c r="G90" s="106"/>
      <c r="H90" s="106"/>
      <c r="I90" s="106"/>
      <c r="K90" s="106"/>
      <c r="L90" s="106"/>
      <c r="M90" s="106"/>
    </row>
    <row r="91" spans="1:13" x14ac:dyDescent="0.25">
      <c r="D91" s="106"/>
      <c r="E91" s="106"/>
      <c r="F91" s="254"/>
      <c r="G91" s="106"/>
      <c r="H91" s="106"/>
      <c r="I91" s="106"/>
      <c r="K91" s="106"/>
      <c r="L91" s="106"/>
      <c r="M91" s="106"/>
    </row>
    <row r="92" spans="1:13" x14ac:dyDescent="0.25">
      <c r="D92" s="106"/>
      <c r="E92" s="260"/>
      <c r="F92" s="260"/>
      <c r="G92" s="106"/>
      <c r="H92" s="106"/>
      <c r="I92" s="10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B1" sqref="A1:B1"/>
    </sheetView>
  </sheetViews>
  <sheetFormatPr defaultRowHeight="15" x14ac:dyDescent="0.25"/>
  <cols>
    <col min="1" max="1" width="22.28515625" customWidth="1"/>
    <col min="2" max="2" width="13.5703125" customWidth="1"/>
    <col min="3" max="3" width="26.7109375" customWidth="1"/>
    <col min="4" max="4" width="10.85546875" bestFit="1" customWidth="1"/>
    <col min="5" max="5" width="27.42578125" customWidth="1"/>
    <col min="6" max="6" width="10.85546875" bestFit="1" customWidth="1"/>
    <col min="7" max="7" width="16" customWidth="1"/>
  </cols>
  <sheetData>
    <row r="1" spans="1:9" x14ac:dyDescent="0.25">
      <c r="A1" s="264"/>
      <c r="B1" s="263"/>
    </row>
    <row r="2" spans="1:9" x14ac:dyDescent="0.25">
      <c r="A2" s="50" t="s">
        <v>87</v>
      </c>
      <c r="B2" s="50"/>
      <c r="C2" s="50"/>
      <c r="D2" s="50"/>
      <c r="E2" s="50"/>
      <c r="F2" s="50"/>
    </row>
    <row r="3" spans="1:9" ht="15.75" x14ac:dyDescent="0.25">
      <c r="A3" s="262" t="s">
        <v>103</v>
      </c>
    </row>
    <row r="4" spans="1:9" ht="15.75" thickBot="1" x14ac:dyDescent="0.3">
      <c r="B4" s="1"/>
      <c r="C4" s="1"/>
      <c r="F4" s="1"/>
    </row>
    <row r="5" spans="1:9" ht="15.75" thickBot="1" x14ac:dyDescent="0.3">
      <c r="A5" s="230" t="s">
        <v>94</v>
      </c>
      <c r="B5" s="230" t="s">
        <v>89</v>
      </c>
      <c r="C5" s="126" t="s">
        <v>91</v>
      </c>
      <c r="D5" s="230" t="s">
        <v>88</v>
      </c>
      <c r="E5" s="126" t="s">
        <v>92</v>
      </c>
      <c r="F5" s="230" t="s">
        <v>88</v>
      </c>
      <c r="G5" s="174" t="s">
        <v>90</v>
      </c>
    </row>
    <row r="6" spans="1:9" x14ac:dyDescent="0.25">
      <c r="A6" s="229">
        <v>1</v>
      </c>
      <c r="B6" s="229" t="s">
        <v>84</v>
      </c>
      <c r="C6" s="231">
        <v>7.9399999999999998E-2</v>
      </c>
      <c r="D6" s="231">
        <f>LN(C6)</f>
        <v>-2.533256910729047</v>
      </c>
      <c r="E6" s="231">
        <v>0.1142</v>
      </c>
      <c r="F6" s="231">
        <f>LN(E6)</f>
        <v>-2.1698039817602273</v>
      </c>
      <c r="G6" s="26">
        <f t="shared" ref="G6:G15" si="0">(F6-D6)/1</f>
        <v>0.36345292896881976</v>
      </c>
    </row>
    <row r="7" spans="1:9" x14ac:dyDescent="0.25">
      <c r="A7" s="220">
        <v>2</v>
      </c>
      <c r="B7" s="220" t="s">
        <v>84</v>
      </c>
      <c r="C7" s="232">
        <v>7.51E-2</v>
      </c>
      <c r="D7" s="232">
        <f t="shared" ref="D7:D15" si="1">LN(C7)</f>
        <v>-2.5889347202120478</v>
      </c>
      <c r="E7" s="232">
        <v>0.10630000000000001</v>
      </c>
      <c r="F7" s="232">
        <f t="shared" ref="F7:F15" si="2">LN(E7)</f>
        <v>-2.241489993634235</v>
      </c>
      <c r="G7" s="26">
        <f t="shared" si="0"/>
        <v>0.34744472657781289</v>
      </c>
    </row>
    <row r="8" spans="1:9" x14ac:dyDescent="0.25">
      <c r="A8" s="220">
        <v>3</v>
      </c>
      <c r="B8" s="220" t="s">
        <v>84</v>
      </c>
      <c r="C8" s="232">
        <v>7.0199999999999999E-2</v>
      </c>
      <c r="D8" s="232">
        <f t="shared" si="1"/>
        <v>-2.6564069679503715</v>
      </c>
      <c r="E8" s="232">
        <v>9.0499999999999997E-2</v>
      </c>
      <c r="F8" s="232">
        <f t="shared" si="2"/>
        <v>-2.4024054282762566</v>
      </c>
      <c r="G8" s="26">
        <f t="shared" si="0"/>
        <v>0.25400153967411487</v>
      </c>
    </row>
    <row r="9" spans="1:9" x14ac:dyDescent="0.25">
      <c r="A9" s="220">
        <v>4</v>
      </c>
      <c r="B9" s="220" t="s">
        <v>84</v>
      </c>
      <c r="C9" s="232">
        <v>6.0900000000000003E-2</v>
      </c>
      <c r="D9" s="232">
        <f t="shared" si="1"/>
        <v>-2.7985221042662856</v>
      </c>
      <c r="E9" s="232">
        <v>0.10290000000000001</v>
      </c>
      <c r="F9" s="232">
        <f t="shared" si="2"/>
        <v>-2.2739976361421332</v>
      </c>
      <c r="G9" s="26">
        <f t="shared" si="0"/>
        <v>0.52452446812415232</v>
      </c>
    </row>
    <row r="10" spans="1:9" x14ac:dyDescent="0.25">
      <c r="A10" s="220">
        <v>5</v>
      </c>
      <c r="B10" s="220" t="s">
        <v>84</v>
      </c>
      <c r="C10" s="232">
        <v>5.8099999999999999E-2</v>
      </c>
      <c r="D10" s="232">
        <f t="shared" si="1"/>
        <v>-2.8455896151242714</v>
      </c>
      <c r="E10" s="232">
        <v>7.9799999999999996E-2</v>
      </c>
      <c r="F10" s="232">
        <f t="shared" si="2"/>
        <v>-2.528231774526374</v>
      </c>
      <c r="G10" s="26">
        <f t="shared" si="0"/>
        <v>0.3173578405978974</v>
      </c>
      <c r="I10" s="1"/>
    </row>
    <row r="11" spans="1:9" x14ac:dyDescent="0.25">
      <c r="A11" s="220">
        <v>6</v>
      </c>
      <c r="B11" s="220" t="s">
        <v>84</v>
      </c>
      <c r="C11" s="232">
        <v>6.7100000000000007E-2</v>
      </c>
      <c r="D11" s="232">
        <f t="shared" si="1"/>
        <v>-2.7015712350045007</v>
      </c>
      <c r="E11" s="232">
        <v>9.4100000000000003E-2</v>
      </c>
      <c r="F11" s="232">
        <f t="shared" si="2"/>
        <v>-2.363397232390803</v>
      </c>
      <c r="G11" s="26">
        <f t="shared" si="0"/>
        <v>0.33817400261369768</v>
      </c>
      <c r="I11" s="1"/>
    </row>
    <row r="12" spans="1:9" x14ac:dyDescent="0.25">
      <c r="A12" s="220">
        <v>7</v>
      </c>
      <c r="B12" s="220" t="s">
        <v>84</v>
      </c>
      <c r="C12" s="232">
        <v>5.7599999999999998E-2</v>
      </c>
      <c r="D12" s="232">
        <f t="shared" si="1"/>
        <v>-2.8542327112802917</v>
      </c>
      <c r="E12" s="232">
        <v>7.6200000000000004E-2</v>
      </c>
      <c r="F12" s="232">
        <f t="shared" si="2"/>
        <v>-2.5743938162895366</v>
      </c>
      <c r="G12" s="26">
        <f t="shared" si="0"/>
        <v>0.27983889499075509</v>
      </c>
    </row>
    <row r="13" spans="1:9" x14ac:dyDescent="0.25">
      <c r="A13" s="220">
        <v>8</v>
      </c>
      <c r="B13" s="220" t="s">
        <v>84</v>
      </c>
      <c r="C13" s="232">
        <v>7.6200000000000004E-2</v>
      </c>
      <c r="D13" s="232">
        <f t="shared" si="1"/>
        <v>-2.5743938162895366</v>
      </c>
      <c r="E13" s="232">
        <v>8.7599999999999997E-2</v>
      </c>
      <c r="F13" s="232">
        <f t="shared" si="2"/>
        <v>-2.4349742810397914</v>
      </c>
      <c r="G13" s="26">
        <f t="shared" si="0"/>
        <v>0.13941953524974515</v>
      </c>
    </row>
    <row r="14" spans="1:9" x14ac:dyDescent="0.25">
      <c r="A14" s="220">
        <v>9</v>
      </c>
      <c r="B14" s="220" t="s">
        <v>84</v>
      </c>
      <c r="C14" s="232">
        <v>4.48E-2</v>
      </c>
      <c r="D14" s="232">
        <f t="shared" si="1"/>
        <v>-3.1055471395611978</v>
      </c>
      <c r="E14" s="232">
        <v>7.0699999999999999E-2</v>
      </c>
      <c r="F14" s="232">
        <f t="shared" si="2"/>
        <v>-2.64930970607961</v>
      </c>
      <c r="G14" s="26">
        <f t="shared" si="0"/>
        <v>0.45623743348158774</v>
      </c>
    </row>
    <row r="15" spans="1:9" ht="15.75" thickBot="1" x14ac:dyDescent="0.3">
      <c r="A15" s="221">
        <v>10</v>
      </c>
      <c r="B15" s="221" t="s">
        <v>84</v>
      </c>
      <c r="C15" s="233">
        <v>7.9100000000000004E-2</v>
      </c>
      <c r="D15" s="233">
        <f t="shared" si="1"/>
        <v>-2.5370424042085289</v>
      </c>
      <c r="E15" s="233">
        <v>9.3700000000000006E-2</v>
      </c>
      <c r="F15" s="233">
        <f t="shared" si="2"/>
        <v>-2.3676570897377607</v>
      </c>
      <c r="G15" s="27">
        <f t="shared" si="0"/>
        <v>0.16938531447076821</v>
      </c>
    </row>
    <row r="16" spans="1:9" x14ac:dyDescent="0.25">
      <c r="C16" s="1"/>
      <c r="G16" s="234">
        <v>0.31898366847493509</v>
      </c>
      <c r="H16" s="148" t="s">
        <v>2</v>
      </c>
    </row>
    <row r="17" spans="1:8" x14ac:dyDescent="0.25">
      <c r="C17" s="1"/>
      <c r="G17" s="235">
        <v>0.11767280972778162</v>
      </c>
      <c r="H17" s="79" t="s">
        <v>11</v>
      </c>
    </row>
    <row r="18" spans="1:8" ht="15.75" thickBot="1" x14ac:dyDescent="0.3">
      <c r="C18" s="1"/>
      <c r="G18" s="236">
        <v>3.7211409741140816E-2</v>
      </c>
      <c r="H18" s="80" t="s">
        <v>4</v>
      </c>
    </row>
    <row r="19" spans="1:8" ht="15.75" thickBot="1" x14ac:dyDescent="0.3"/>
    <row r="20" spans="1:8" ht="15.75" thickBot="1" x14ac:dyDescent="0.3">
      <c r="A20" s="230" t="s">
        <v>94</v>
      </c>
      <c r="B20" s="230" t="s">
        <v>89</v>
      </c>
      <c r="C20" s="126" t="s">
        <v>93</v>
      </c>
      <c r="D20" s="230" t="s">
        <v>88</v>
      </c>
      <c r="E20" s="126" t="s">
        <v>92</v>
      </c>
      <c r="F20" s="230" t="s">
        <v>88</v>
      </c>
      <c r="G20" s="174" t="s">
        <v>90</v>
      </c>
    </row>
    <row r="21" spans="1:8" x14ac:dyDescent="0.25">
      <c r="A21" s="229">
        <v>1</v>
      </c>
      <c r="B21" s="229" t="s">
        <v>85</v>
      </c>
      <c r="C21" s="231">
        <v>5.4600000000000003E-2</v>
      </c>
      <c r="D21" s="231">
        <f t="shared" ref="D21:D30" si="3">LN(C21)</f>
        <v>-2.9077213962312776</v>
      </c>
      <c r="E21" s="231">
        <v>9.4500000000000001E-2</v>
      </c>
      <c r="F21" s="231">
        <f t="shared" ref="F21:F30" si="4">LN(E21)</f>
        <v>-2.3591554444824401</v>
      </c>
      <c r="G21" s="231">
        <f t="shared" ref="G21:G30" si="5">(F21-D21)/1</f>
        <v>0.54856595174883749</v>
      </c>
    </row>
    <row r="22" spans="1:8" x14ac:dyDescent="0.25">
      <c r="A22" s="220">
        <v>2</v>
      </c>
      <c r="B22" s="220" t="s">
        <v>85</v>
      </c>
      <c r="C22" s="232">
        <v>6.5699999999999995E-2</v>
      </c>
      <c r="D22" s="232">
        <f t="shared" si="3"/>
        <v>-2.7226563534915722</v>
      </c>
      <c r="E22" s="232">
        <v>9.11E-2</v>
      </c>
      <c r="F22" s="232">
        <f t="shared" si="4"/>
        <v>-2.3957974747162245</v>
      </c>
      <c r="G22" s="232">
        <f t="shared" si="5"/>
        <v>0.32685887877534769</v>
      </c>
    </row>
    <row r="23" spans="1:8" x14ac:dyDescent="0.25">
      <c r="A23" s="220">
        <v>3</v>
      </c>
      <c r="B23" s="220" t="s">
        <v>85</v>
      </c>
      <c r="C23" s="232">
        <v>7.8399999999999997E-2</v>
      </c>
      <c r="D23" s="232">
        <f t="shared" si="3"/>
        <v>-2.5459313516257751</v>
      </c>
      <c r="E23" s="232">
        <v>0.10829999999999999</v>
      </c>
      <c r="F23" s="232">
        <f t="shared" si="4"/>
        <v>-2.2228501249751922</v>
      </c>
      <c r="G23" s="232">
        <f t="shared" si="5"/>
        <v>0.32308122665058292</v>
      </c>
    </row>
    <row r="24" spans="1:8" x14ac:dyDescent="0.25">
      <c r="A24" s="220">
        <v>4</v>
      </c>
      <c r="B24" s="220" t="s">
        <v>85</v>
      </c>
      <c r="C24" s="232">
        <v>6.7900000000000002E-2</v>
      </c>
      <c r="D24" s="232">
        <f t="shared" si="3"/>
        <v>-2.6897192444174864</v>
      </c>
      <c r="E24" s="232">
        <v>9.2100000000000001E-2</v>
      </c>
      <c r="F24" s="232">
        <f t="shared" si="4"/>
        <v>-2.3848803357208759</v>
      </c>
      <c r="G24" s="232">
        <f t="shared" si="5"/>
        <v>0.30483890869661057</v>
      </c>
    </row>
    <row r="25" spans="1:8" x14ac:dyDescent="0.25">
      <c r="A25" s="220">
        <v>5</v>
      </c>
      <c r="B25" s="220" t="s">
        <v>85</v>
      </c>
      <c r="C25" s="232">
        <v>6.2399999999999997E-2</v>
      </c>
      <c r="D25" s="232">
        <f t="shared" si="3"/>
        <v>-2.7741900036067553</v>
      </c>
      <c r="E25" s="232">
        <v>0.1147</v>
      </c>
      <c r="F25" s="232">
        <f t="shared" si="4"/>
        <v>-2.1654352548468121</v>
      </c>
      <c r="G25" s="232">
        <f t="shared" si="5"/>
        <v>0.60875474875994318</v>
      </c>
    </row>
    <row r="26" spans="1:8" x14ac:dyDescent="0.25">
      <c r="A26" s="220">
        <v>6</v>
      </c>
      <c r="B26" s="220" t="s">
        <v>85</v>
      </c>
      <c r="C26" s="232">
        <v>5.7099999999999998E-2</v>
      </c>
      <c r="D26" s="232">
        <f t="shared" si="3"/>
        <v>-2.8629511623201727</v>
      </c>
      <c r="E26" s="232">
        <v>0.1012</v>
      </c>
      <c r="F26" s="232">
        <f t="shared" si="4"/>
        <v>-2.290656522128772</v>
      </c>
      <c r="G26" s="232">
        <f t="shared" si="5"/>
        <v>0.57229464019140064</v>
      </c>
    </row>
    <row r="27" spans="1:8" x14ac:dyDescent="0.25">
      <c r="A27" s="220">
        <v>7</v>
      </c>
      <c r="B27" s="220" t="s">
        <v>85</v>
      </c>
      <c r="C27" s="232">
        <v>7.5899999999999995E-2</v>
      </c>
      <c r="D27" s="232">
        <f t="shared" si="3"/>
        <v>-2.5783385945805528</v>
      </c>
      <c r="E27" s="232">
        <v>0.1113</v>
      </c>
      <c r="F27" s="232">
        <f t="shared" si="4"/>
        <v>-2.1955260207006377</v>
      </c>
      <c r="G27" s="232">
        <f t="shared" si="5"/>
        <v>0.38281257387991507</v>
      </c>
    </row>
    <row r="28" spans="1:8" x14ac:dyDescent="0.25">
      <c r="A28" s="220">
        <v>8</v>
      </c>
      <c r="B28" s="220" t="s">
        <v>85</v>
      </c>
      <c r="C28" s="232">
        <v>5.33E-2</v>
      </c>
      <c r="D28" s="232">
        <f t="shared" si="3"/>
        <v>-2.931818947810338</v>
      </c>
      <c r="E28" s="232">
        <v>8.3900000000000002E-2</v>
      </c>
      <c r="F28" s="232">
        <f t="shared" si="4"/>
        <v>-2.4781296655089764</v>
      </c>
      <c r="G28" s="232">
        <f t="shared" si="5"/>
        <v>0.45368928230136163</v>
      </c>
    </row>
    <row r="29" spans="1:8" x14ac:dyDescent="0.25">
      <c r="A29" s="220">
        <v>9</v>
      </c>
      <c r="B29" s="220" t="s">
        <v>85</v>
      </c>
      <c r="C29" s="232">
        <v>7.3800000000000004E-2</v>
      </c>
      <c r="D29" s="232">
        <f t="shared" si="3"/>
        <v>-2.6063965473757102</v>
      </c>
      <c r="E29" s="232">
        <v>0.111</v>
      </c>
      <c r="F29" s="232">
        <f t="shared" si="4"/>
        <v>-2.1982250776698029</v>
      </c>
      <c r="G29" s="232">
        <f t="shared" si="5"/>
        <v>0.40817146970590734</v>
      </c>
    </row>
    <row r="30" spans="1:8" ht="15.75" thickBot="1" x14ac:dyDescent="0.3">
      <c r="A30" s="221">
        <v>10</v>
      </c>
      <c r="B30" s="221" t="s">
        <v>85</v>
      </c>
      <c r="C30" s="233">
        <v>7.22E-2</v>
      </c>
      <c r="D30" s="233">
        <f t="shared" si="3"/>
        <v>-2.6283152330833564</v>
      </c>
      <c r="E30" s="233">
        <v>0.1086</v>
      </c>
      <c r="F30" s="233">
        <f t="shared" si="4"/>
        <v>-2.2200838714823021</v>
      </c>
      <c r="G30" s="233">
        <f t="shared" si="5"/>
        <v>0.40823136160105422</v>
      </c>
    </row>
    <row r="31" spans="1:8" x14ac:dyDescent="0.25">
      <c r="C31" s="1"/>
      <c r="G31" s="234">
        <v>0.43372990423109609</v>
      </c>
      <c r="H31" s="148" t="s">
        <v>2</v>
      </c>
    </row>
    <row r="32" spans="1:8" x14ac:dyDescent="0.25">
      <c r="G32" s="237">
        <v>0.1093379040103664</v>
      </c>
      <c r="H32" s="79" t="s">
        <v>11</v>
      </c>
    </row>
    <row r="33" spans="6:8" ht="15.75" thickBot="1" x14ac:dyDescent="0.3">
      <c r="G33" s="236">
        <v>3.4575681126161634E-2</v>
      </c>
      <c r="H33" s="80" t="s">
        <v>4</v>
      </c>
    </row>
    <row r="34" spans="6:8" x14ac:dyDescent="0.25">
      <c r="F34" s="1"/>
    </row>
    <row r="35" spans="6:8" x14ac:dyDescent="0.25">
      <c r="F35"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gall density</vt:lpstr>
      <vt:lpstr>survival and natural enemies</vt:lpstr>
      <vt:lpstr>gall distribution</vt:lpstr>
      <vt:lpstr>Feeding Choice experiment </vt:lpstr>
      <vt:lpstr>Aphids reproduction</vt:lpstr>
      <vt:lpstr>Field survey</vt:lpstr>
      <vt:lpstr>Feeding non-choice experiment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2021-05-08T13:43:57Z</cp:lastPrinted>
  <dcterms:created xsi:type="dcterms:W3CDTF">2021-03-16T20:52:55Z</dcterms:created>
  <dcterms:modified xsi:type="dcterms:W3CDTF">2021-05-10T04:57:34Z</dcterms:modified>
</cp:coreProperties>
</file>