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auliuk.AD\FILES\ARBEIT\PROJECTS\ODYM-RECC\RECC_Database\CURRENT\"/>
    </mc:Choice>
  </mc:AlternateContent>
  <bookViews>
    <workbookView xWindow="240" yWindow="105" windowWidth="14805" windowHeight="8018"/>
  </bookViews>
  <sheets>
    <sheet name="Cover" sheetId="2" r:id="rId1"/>
    <sheet name="Values_Master" sheetId="3" r:id="rId2"/>
    <sheet name="Raw data Cu" sheetId="5" r:id="rId3"/>
    <sheet name="ei_3.6" sheetId="8" r:id="rId4"/>
    <sheet name="log" sheetId="6" r:id="rId5"/>
    <sheet name="ref" sheetId="7" r:id="rId6"/>
  </sheets>
  <calcPr calcId="162913"/>
</workbook>
</file>

<file path=xl/calcChain.xml><?xml version="1.0" encoding="utf-8"?>
<calcChain xmlns="http://schemas.openxmlformats.org/spreadsheetml/2006/main">
  <c r="O41" i="8" l="1"/>
  <c r="O40" i="8"/>
  <c r="O39" i="8"/>
  <c r="O38" i="8"/>
  <c r="O37" i="8"/>
  <c r="O36" i="8"/>
  <c r="O35" i="8"/>
  <c r="O34" i="8"/>
  <c r="O33" i="8"/>
  <c r="O18" i="8"/>
  <c r="O19" i="8"/>
  <c r="O21" i="8"/>
  <c r="O24" i="8"/>
  <c r="O25" i="8"/>
  <c r="O27" i="8"/>
  <c r="O17" i="8"/>
  <c r="R25" i="8"/>
  <c r="R17" i="8"/>
  <c r="R19" i="8"/>
  <c r="R21" i="8"/>
  <c r="S18" i="8"/>
  <c r="S27" i="8"/>
  <c r="S24" i="8"/>
  <c r="P21" i="8"/>
  <c r="P18" i="8"/>
  <c r="Q24" i="8"/>
  <c r="Q21" i="8"/>
  <c r="N39" i="8" l="1"/>
  <c r="N37" i="8"/>
  <c r="N35" i="8"/>
  <c r="N34" i="8"/>
  <c r="N33" i="8"/>
  <c r="N41" i="8"/>
  <c r="O32" i="8"/>
  <c r="N32" i="8"/>
  <c r="N25" i="8"/>
  <c r="N38" i="8" s="1"/>
  <c r="M34" i="8"/>
  <c r="M39" i="8"/>
  <c r="M32" i="8"/>
  <c r="L18" i="8"/>
  <c r="L19" i="8"/>
  <c r="L21" i="8"/>
  <c r="L22" i="8"/>
  <c r="L23" i="8"/>
  <c r="L24" i="8"/>
  <c r="L32" i="8"/>
  <c r="L17" i="8"/>
  <c r="K40" i="8" l="1"/>
  <c r="K36" i="8"/>
  <c r="K35" i="8"/>
  <c r="K34" i="8"/>
  <c r="K33" i="8"/>
  <c r="K25" i="8"/>
  <c r="K38" i="8" s="1"/>
  <c r="J40" i="8"/>
  <c r="G40" i="8"/>
  <c r="L40" i="8" s="1"/>
  <c r="J38" i="8"/>
  <c r="J37" i="8"/>
  <c r="J36" i="8"/>
  <c r="J35" i="8"/>
  <c r="J34" i="8"/>
  <c r="J33" i="8"/>
  <c r="J25" i="8"/>
  <c r="I39" i="8"/>
  <c r="I37" i="8"/>
  <c r="I36" i="8"/>
  <c r="I35" i="8"/>
  <c r="I34" i="8"/>
  <c r="I33" i="8"/>
  <c r="I18" i="8"/>
  <c r="I25" i="8"/>
  <c r="I38" i="8" s="1"/>
  <c r="H33" i="8"/>
  <c r="H34" i="8"/>
  <c r="H35" i="8"/>
  <c r="H36" i="8"/>
  <c r="H37" i="8"/>
  <c r="G39" i="8"/>
  <c r="L39" i="8" s="1"/>
  <c r="G38" i="8"/>
  <c r="L38" i="8" s="1"/>
  <c r="G37" i="8"/>
  <c r="L37" i="8" s="1"/>
  <c r="G36" i="8"/>
  <c r="L36" i="8" s="1"/>
  <c r="G35" i="8"/>
  <c r="G34" i="8"/>
  <c r="L34" i="8" s="1"/>
  <c r="G33" i="8"/>
  <c r="L33" i="8" s="1"/>
  <c r="G25" i="8"/>
  <c r="L25" i="8" s="1"/>
  <c r="H25" i="8"/>
  <c r="H38" i="8" s="1"/>
  <c r="H18" i="8"/>
  <c r="H39" i="8" s="1"/>
  <c r="H19" i="8"/>
  <c r="H21" i="8"/>
  <c r="H22" i="8"/>
  <c r="H40" i="8" s="1"/>
  <c r="H23" i="8"/>
  <c r="H24" i="8"/>
  <c r="H17" i="8"/>
  <c r="E19" i="8"/>
  <c r="E21" i="8"/>
  <c r="E25" i="8"/>
  <c r="F38" i="8"/>
  <c r="F39" i="8"/>
  <c r="F34" i="8"/>
  <c r="F33" i="8"/>
  <c r="D23" i="8"/>
  <c r="E23" i="8" s="1"/>
  <c r="D38" i="8"/>
  <c r="E38" i="8" s="1"/>
  <c r="D36" i="8"/>
  <c r="E36" i="8" s="1"/>
  <c r="D24" i="8"/>
  <c r="D37" i="8" s="1"/>
  <c r="E37" i="8" s="1"/>
  <c r="D19" i="8"/>
  <c r="D34" i="8" s="1"/>
  <c r="E34" i="8" s="1"/>
  <c r="D17" i="8"/>
  <c r="E17" i="8" s="1"/>
  <c r="D25" i="8"/>
  <c r="D21" i="8"/>
  <c r="D20" i="8"/>
  <c r="E20" i="8" s="1"/>
  <c r="D33" i="8" l="1"/>
  <c r="E33" i="8" s="1"/>
  <c r="D35" i="8"/>
  <c r="E35" i="8" s="1"/>
  <c r="E24" i="8"/>
</calcChain>
</file>

<file path=xl/sharedStrings.xml><?xml version="1.0" encoding="utf-8"?>
<sst xmlns="http://schemas.openxmlformats.org/spreadsheetml/2006/main" count="1101" uniqueCount="325">
  <si>
    <t>bio powerplant</t>
  </si>
  <si>
    <t>biomass power plant with CCS</t>
  </si>
  <si>
    <t>coal power plant</t>
  </si>
  <si>
    <t>concentrating solar power plant (CSP)</t>
  </si>
  <si>
    <t>gas combined cycle power plant</t>
  </si>
  <si>
    <t>gas combined cycle power plant with CCS</t>
  </si>
  <si>
    <t>geothermal power plant</t>
  </si>
  <si>
    <t>hydro power plant</t>
  </si>
  <si>
    <t>nuclear power plant</t>
  </si>
  <si>
    <t>oil power plant</t>
  </si>
  <si>
    <t>solar photovoltaic power plant</t>
  </si>
  <si>
    <t>wind power plant offshore</t>
  </si>
  <si>
    <t>wind power plant onshore</t>
  </si>
  <si>
    <t>ODYM-RECC Parameter File</t>
  </si>
  <si>
    <t xml:space="preserve"> </t>
  </si>
  <si>
    <t># Fields highlighted in grey are mandatory. Fields highlighted in blue are linked to other tables and databases. Order of fields and field naming is fixed, do not change!</t>
  </si>
  <si>
    <t>Format_Version</t>
  </si>
  <si>
    <t>V1.0</t>
  </si>
  <si>
    <t># Specify the version number of the formatting used for this file</t>
  </si>
  <si>
    <t>Dataset_Name</t>
  </si>
  <si>
    <t>3_MC_RECC_industry</t>
  </si>
  <si>
    <t># Name of dataset, short and descriptive</t>
  </si>
  <si>
    <t>Dataset_Description</t>
  </si>
  <si>
    <t># Description of dataset</t>
  </si>
  <si>
    <t>Dataset_Unit</t>
  </si>
  <si>
    <t>TABLE</t>
  </si>
  <si>
    <t># Unit of dataset, cf. UNITS sheet in classification master file, GLOBAL, LIST, or TABLE</t>
  </si>
  <si>
    <t>Dataset_Uncertainty</t>
  </si>
  <si>
    <t># Uncertainty in form of stats_array string (http://stats-arrays.readthedocs.io/en/latest/), GLOBAL, LIST, or TABLE</t>
  </si>
  <si>
    <t>Dataset_Comment</t>
  </si>
  <si>
    <t># Comment, GLOBAL, LIST, or TABLE</t>
  </si>
  <si>
    <t>Dataset_System_Location</t>
  </si>
  <si>
    <t>none</t>
  </si>
  <si>
    <t># Points to processes and flows in a general system definition, optional</t>
  </si>
  <si>
    <t>Dataset_ID</t>
  </si>
  <si>
    <t># ID of dataset, optional, establish link to IEDI</t>
  </si>
  <si>
    <t>Dataset_UUID</t>
  </si>
  <si>
    <t># UUID of dataset, can be generated manually, for archiving and reference purposes</t>
  </si>
  <si>
    <t>Date created</t>
  </si>
  <si>
    <t># Date when dataset was first obtained/created/released</t>
  </si>
  <si>
    <t>Last modified</t>
  </si>
  <si>
    <t># Date of last modification</t>
  </si>
  <si>
    <t>Last modified by</t>
  </si>
  <si>
    <t># Name of researcher responsible for last modification</t>
  </si>
  <si>
    <t>Dataset_Version</t>
  </si>
  <si>
    <t># Version number of dataset</t>
  </si>
  <si>
    <t>Dataset_Classification_version_number</t>
  </si>
  <si>
    <t>RECC_Classifications_Master_V2.0</t>
  </si>
  <si>
    <t># Version number of classifications used for this dataset</t>
  </si>
  <si>
    <t>[Empty on purpose]</t>
  </si>
  <si>
    <t>Dataset_RecordType</t>
  </si>
  <si>
    <t>No_Rows</t>
  </si>
  <si>
    <t># Two types are supported: list and table</t>
  </si>
  <si>
    <t>DATA</t>
  </si>
  <si>
    <t>DATA_Info</t>
  </si>
  <si>
    <t xml:space="preserve"># Aspects: Specify aspects in order of appearance in data table. </t>
  </si>
  <si>
    <t># Aspects_Meaning: Describe meaning of each aspect</t>
  </si>
  <si>
    <t>Engineering_Materials_m2</t>
  </si>
  <si>
    <t>String describing uncertainty distribution (http://stats-arrays.readthedocs.io/en/latest/)</t>
  </si>
  <si>
    <t># DATA: Specify the different quantification layers given: Value, Error, etc, or different scenarios. Must be identical to column names in sheet "Values_Master"</t>
  </si>
  <si>
    <t>Comment on data proxy choice</t>
  </si>
  <si>
    <t># DATA_Info: Describe each data layer</t>
  </si>
  <si>
    <t>LIST</t>
  </si>
  <si>
    <t>Aspects_classifications</t>
  </si>
  <si>
    <t>Aspects_Meaning</t>
  </si>
  <si>
    <t>Value</t>
  </si>
  <si>
    <t>Mean lifetime</t>
  </si>
  <si>
    <t>Unit</t>
  </si>
  <si>
    <t>Unit of mean lifetime</t>
  </si>
  <si>
    <t>engineering Materials m</t>
  </si>
  <si>
    <t>Stats_Array_String</t>
  </si>
  <si>
    <t>Comment</t>
  </si>
  <si>
    <t>Stats_array_string</t>
  </si>
  <si>
    <t>copper electric grade</t>
  </si>
  <si>
    <t>kt/GW</t>
  </si>
  <si>
    <t>coal power plant with CCS</t>
  </si>
  <si>
    <t>id</t>
  </si>
  <si>
    <t>160</t>
  </si>
  <si>
    <t>dataset_name</t>
  </si>
  <si>
    <t>3_MC_MetalDemand_DEETMAN_2018</t>
  </si>
  <si>
    <t>dataset_version</t>
  </si>
  <si>
    <t>datagroup_id</t>
  </si>
  <si>
    <t>category</t>
  </si>
  <si>
    <t>Material/Product property</t>
  </si>
  <si>
    <t>type</t>
  </si>
  <si>
    <t>Material composition</t>
  </si>
  <si>
    <t>layer</t>
  </si>
  <si>
    <t>Mass ratio</t>
  </si>
  <si>
    <t>process_scope</t>
  </si>
  <si>
    <t>Use phase</t>
  </si>
  <si>
    <t>process_resolution</t>
  </si>
  <si>
    <t>42 end use sectors</t>
  </si>
  <si>
    <t>product_scope</t>
  </si>
  <si>
    <t>Passenger vehicles, appliances, and electricity conversion technologies</t>
  </si>
  <si>
    <t>product_resolution</t>
  </si>
  <si>
    <t>material_scope</t>
  </si>
  <si>
    <t>Five metals</t>
  </si>
  <si>
    <t>material_resolution</t>
  </si>
  <si>
    <t>Cu, Co, Nd, Ta, Li</t>
  </si>
  <si>
    <t>regional_scope</t>
  </si>
  <si>
    <t>Global</t>
  </si>
  <si>
    <t>regional_resolution</t>
  </si>
  <si>
    <t>One aggregate global region</t>
  </si>
  <si>
    <t>temporal_scope</t>
  </si>
  <si>
    <t>1970-2050</t>
  </si>
  <si>
    <t>temporal_resolution</t>
  </si>
  <si>
    <t>Period</t>
  </si>
  <si>
    <t>description</t>
  </si>
  <si>
    <t>Metal composition of products in use phase, by product categories, global average estimates. From Sebastiaan Deetman's et al. work on metal demand in different SSP scenarios.</t>
  </si>
  <si>
    <t>keywords</t>
  </si>
  <si>
    <t xml:space="preserve">metal content; vehicle; appliance; use phase; electricity generation; power generation; </t>
  </si>
  <si>
    <t>provenance</t>
  </si>
  <si>
    <t>Assumption based on compilation from scientific literature and expert estimates</t>
  </si>
  <si>
    <t>dataset_size</t>
  </si>
  <si>
    <t>410</t>
  </si>
  <si>
    <t>comment</t>
  </si>
  <si>
    <t>aspect1_name</t>
  </si>
  <si>
    <t>commodity</t>
  </si>
  <si>
    <t>classification_name1</t>
  </si>
  <si>
    <t>commodity__3_MC_MetalDemand_DEETMAN_2018</t>
  </si>
  <si>
    <t>aspect2_name</t>
  </si>
  <si>
    <t>element</t>
  </si>
  <si>
    <t>classification_name2</t>
  </si>
  <si>
    <t>chemical_elements</t>
  </si>
  <si>
    <t>aspect3_name</t>
  </si>
  <si>
    <t>scenario</t>
  </si>
  <si>
    <t>classification_name3</t>
  </si>
  <si>
    <t>basic_scenario_alternatives</t>
  </si>
  <si>
    <t>aspect4_name</t>
  </si>
  <si>
    <t>classification_name4</t>
  </si>
  <si>
    <t>aspect5_name</t>
  </si>
  <si>
    <t>classification_name5</t>
  </si>
  <si>
    <t>aspect6_name</t>
  </si>
  <si>
    <t>classification_name6</t>
  </si>
  <si>
    <t>aspect7_name</t>
  </si>
  <si>
    <t>classification_name7</t>
  </si>
  <si>
    <t>aspect8_name</t>
  </si>
  <si>
    <t>classification_name8</t>
  </si>
  <si>
    <t>aspect9_name</t>
  </si>
  <si>
    <t>classification_name9</t>
  </si>
  <si>
    <t>aspect10_name</t>
  </si>
  <si>
    <t>classification_name10</t>
  </si>
  <si>
    <t>aspect11_name</t>
  </si>
  <si>
    <t>classification_name11</t>
  </si>
  <si>
    <t>aspect12_name</t>
  </si>
  <si>
    <t>classification_name12</t>
  </si>
  <si>
    <t>tupel_notation</t>
  </si>
  <si>
    <t>Value(g,e,S)</t>
  </si>
  <si>
    <t>semantic_string_example</t>
  </si>
  <si>
    <t>Television has material content expressed in mass ratio of copper of 500 to 1260 g/unit for scenario 'low'.</t>
  </si>
  <si>
    <t>semantic_string_general</t>
  </si>
  <si>
    <t>[aspect1] has [data type] expressed in [layer] of [aspect2] of [value] for [aspect3].</t>
  </si>
  <si>
    <t>source</t>
  </si>
  <si>
    <t>Proprietary report or research article</t>
  </si>
  <si>
    <t>license</t>
  </si>
  <si>
    <t>unknown/not specified</t>
  </si>
  <si>
    <t>main_author</t>
  </si>
  <si>
    <t>Sebastiaan DEETMAN</t>
  </si>
  <si>
    <t>dataset_link</t>
  </si>
  <si>
    <t>dataset_format</t>
  </si>
  <si>
    <t>pdf, table</t>
  </si>
  <si>
    <t>project_report</t>
  </si>
  <si>
    <t>DOI: 10.1021/acs.est.7b05549</t>
  </si>
  <si>
    <t>suggested_citation</t>
  </si>
  <si>
    <t>visible</t>
  </si>
  <si>
    <t>True</t>
  </si>
  <si>
    <t>access_date</t>
  </si>
  <si>
    <t>25.04.2018 00:00:00</t>
  </si>
  <si>
    <t>submission_date</t>
  </si>
  <si>
    <t>04.05.2018 00:00:00</t>
  </si>
  <si>
    <t>Submitting_User</t>
  </si>
  <si>
    <t>Stefan Pauliuk</t>
  </si>
  <si>
    <t>dataset_conversion_info</t>
  </si>
  <si>
    <t>Numbers manually copied from original source (pdf) to Excel spreadsheet</t>
  </si>
  <si>
    <t>review_date</t>
  </si>
  <si>
    <t>Review_User</t>
  </si>
  <si>
    <t>review_comment</t>
  </si>
  <si>
    <t>reserve1</t>
  </si>
  <si>
    <t>reserve2</t>
  </si>
  <si>
    <t>reserve3</t>
  </si>
  <si>
    <t>reserve4</t>
  </si>
  <si>
    <t>reserve5</t>
  </si>
  <si>
    <t>Created by IEDC_tools v0.4.0</t>
  </si>
  <si>
    <t>Electricity generation, Solar PV</t>
  </si>
  <si>
    <t>copper</t>
  </si>
  <si>
    <t>low</t>
  </si>
  <si>
    <t>g</t>
  </si>
  <si>
    <t>kW</t>
  </si>
  <si>
    <t>Only lower and upper alternative are reported</t>
  </si>
  <si>
    <t>Electricity generation, Concentrated Solar Power</t>
  </si>
  <si>
    <t>Electricity generation, Wind (onshore)</t>
  </si>
  <si>
    <t>Electricity generation, Wind (offshore)</t>
  </si>
  <si>
    <t>Electricity generation, Hydro</t>
  </si>
  <si>
    <t>Electricity generation, Other Renewable</t>
  </si>
  <si>
    <t>Electricity generation, Nuclear</t>
  </si>
  <si>
    <t>Electricity generation, Conv. Coal</t>
  </si>
  <si>
    <t>Electricity generation, Conv. Oil /Biomass</t>
  </si>
  <si>
    <t>Electricity generation, Conv. Natural Gas</t>
  </si>
  <si>
    <t>Electricity generation, IGCC</t>
  </si>
  <si>
    <t>Electricity generation, OGCC / Biomass CC</t>
  </si>
  <si>
    <t>Electricity generation, NG CC</t>
  </si>
  <si>
    <t>Electricity generation, Coal + CCS</t>
  </si>
  <si>
    <t>Electricity generation, Oil/Biomass + CCS</t>
  </si>
  <si>
    <t>Electricity generation, Natural Gas + CCS</t>
  </si>
  <si>
    <t>Electricity generation, CHP Coal</t>
  </si>
  <si>
    <t>Electricity generation, CHP Oil</t>
  </si>
  <si>
    <t>Electricity generation, CHP Natural Gas</t>
  </si>
  <si>
    <t>Electricity generation, CHP Biomass</t>
  </si>
  <si>
    <t>Electricity generation, CHP Coal + CCS</t>
  </si>
  <si>
    <t>Electricity generation, CHP Oil + CCS</t>
  </si>
  <si>
    <t>Electricity generation, CHP Natural Gas + CCS</t>
  </si>
  <si>
    <t>Electricity generation, CHP Biomass + CCS</t>
  </si>
  <si>
    <t>high</t>
  </si>
  <si>
    <t>Sector_industry</t>
  </si>
  <si>
    <t>Industry I</t>
  </si>
  <si>
    <t>Sectors_industry</t>
  </si>
  <si>
    <t>9af3a77a-b750-4f1c-b7a3-1caa8bef1e59</t>
  </si>
  <si>
    <t>V1.1</t>
  </si>
  <si>
    <t>Klose/Pauliuk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</si>
  <si>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</si>
  <si>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</si>
  <si>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</si>
  <si>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</si>
  <si>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</si>
  <si>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</si>
  <si>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</si>
  <si>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</si>
  <si>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</si>
  <si>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</si>
  <si>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</si>
  <si>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</si>
  <si>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a7b82038-e3a4-46b2-8453-6aa2a3ff3b76</t>
  </si>
  <si>
    <t>sp</t>
  </si>
  <si>
    <t>Dataset</t>
  </si>
  <si>
    <t>literature_id</t>
  </si>
  <si>
    <t>literature_key</t>
  </si>
  <si>
    <t>iedc_dataset_name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</si>
  <si>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</si>
  <si>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</si>
  <si>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</si>
  <si>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</si>
  <si>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</si>
  <si>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</si>
  <si>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</si>
  <si>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</si>
  <si>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</si>
  <si>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</si>
  <si>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sk</t>
  </si>
  <si>
    <t>added Cu data from ref. [1]</t>
  </si>
  <si>
    <t>Deetman et al.</t>
  </si>
  <si>
    <t>values compiled from various literature sources by Diego Torres in \RECC_Database\Raw_Data_Archive\Industry\33_MC_RECC_industry_Diego.xlsx</t>
  </si>
  <si>
    <t>zinc</t>
  </si>
  <si>
    <t>wrought Al</t>
  </si>
  <si>
    <t>automotive steel</t>
  </si>
  <si>
    <t>construction grade steel</t>
  </si>
  <si>
    <t>cast iron</t>
  </si>
  <si>
    <t>10.1073/pnas.1312753111</t>
  </si>
  <si>
    <t>Hertwich et al.</t>
  </si>
  <si>
    <t>Material composition of appliances for RECC project, taken from DEETMAN et al. 2018, ecoinvent, and the literature</t>
  </si>
  <si>
    <t>gas power plant construction, combined cycle, 400MW electrical | gas power plant, combined cycle, 400MW electrical | Cutoff, U</t>
  </si>
  <si>
    <t>RECC label</t>
  </si>
  <si>
    <t>ecoinvent 3.6 process label</t>
  </si>
  <si>
    <t>ecoinvent 3.6 process UUID</t>
  </si>
  <si>
    <t>370c05ff-06d3-3aaa-a52d-182f420f8fbd</t>
  </si>
  <si>
    <t>operating hours</t>
  </si>
  <si>
    <t>Power el. (MW)</t>
  </si>
  <si>
    <t>concrete</t>
  </si>
  <si>
    <t>stainless steel</t>
  </si>
  <si>
    <t>cast Al</t>
  </si>
  <si>
    <t>plastics</t>
  </si>
  <si>
    <t>cement</t>
  </si>
  <si>
    <t>wood and wood products</t>
  </si>
  <si>
    <t>concrete aggregates</t>
  </si>
  <si>
    <t>added other materials for hydro and wind compiled by Diego Torres, ref. [2], based on data from ref. [3]</t>
  </si>
  <si>
    <t>added other materials compiled from ecoinvent 3.6, ref. [4]</t>
  </si>
  <si>
    <t>ecoinvent</t>
  </si>
  <si>
    <t>ecoinvent 3.6 process data and LCI database</t>
  </si>
  <si>
    <t>cement (0.13 from concrete, density: 2.3)</t>
  </si>
  <si>
    <t>Unit below: all in kt</t>
  </si>
  <si>
    <t>1 GW</t>
  </si>
  <si>
    <t>hydropower plant construction, reservoir | hydropower plant, reservoir | Cutoff, U</t>
  </si>
  <si>
    <t>1a69ac2d-2eb6-3cd9-9daa-461cd004bb66</t>
  </si>
  <si>
    <t>Power el. (GW), SCALED</t>
  </si>
  <si>
    <t>None. Assume that CCS addition doubles material requirements for Al, Steel, and Cement</t>
  </si>
  <si>
    <t>hard coal power plant construction, 500MW | hard coal power plant | Cutoff, U</t>
  </si>
  <si>
    <t>afa1318c-6cd1-3adb-8df5-63497aa05cbd</t>
  </si>
  <si>
    <t>coal power plant (CCS)</t>
  </si>
  <si>
    <t>from ref. [1]</t>
  </si>
  <si>
    <t>wind power plant construction, 2MW, offshore, fixed parts | wind power plant, 2MW, offshore, fixed parts | Cutoff, U   AND   wind power plant construction, 2MW, offshore, moving parts | wind power plant, 2MW, offshore, moving parts | Cutoff, U</t>
  </si>
  <si>
    <t>ef627f95-83ea-368d-b53e-ae36f69be6a7    AND    969f0796-b470-35de-b952-d2fb154bd27b</t>
  </si>
  <si>
    <t>0c1e3364-d25d-3833-b7d1-29ff3fb3c1c3</t>
  </si>
  <si>
    <t>wind turbine construction, 4.5MW, onshore | wind turbine, 4.5MW, onshore | Cutoff, U</t>
  </si>
  <si>
    <t>cement: (0.13 from concrete, density: 2.3)</t>
  </si>
  <si>
    <t>nuclear power plant construction, pressure water reactor 1000MW | nuclear power plant, pressure water reactor 1000MW | Cutoff, U</t>
  </si>
  <si>
    <t xml:space="preserve">nuclear power plant  </t>
  </si>
  <si>
    <t>f62ec293-44ad-3891-97e9-1a5f773d194a</t>
  </si>
  <si>
    <t>oil power station</t>
  </si>
  <si>
    <t>None. Assume same inventory as for coal-fired power station</t>
  </si>
  <si>
    <t>geothermal plant</t>
  </si>
  <si>
    <t>geothermal power plant construction, undefined type | geothermal power plant, undefined type | Cutoff, U</t>
  </si>
  <si>
    <t>feb103ab-7359-3750-8ae0-43ed4a698cb4</t>
  </si>
  <si>
    <t>CSP plant</t>
  </si>
  <si>
    <t>concentrated solar power plant construction, solar thermal parabolic trough, 50 MW | concentrated solar power plant, solar thermal parabolic trough, 50 MW | Cutoff, U   AND    power block installation, solar thermal parabolic trough, 50 MW | power block, solar thermal parabolic trough, 50 MW | Cutoff, U   AND   collector field area construction, solar thermal parabolic trough, 50 MW | collector field area, solar thermal parabolic trough, 50 MW | Cutoff, U</t>
  </si>
  <si>
    <t>0a34d8b3-7ba0-33f0-a694-56f589fc1838    AND     9208963a-619c-3b43-b7cb-d2dd73b6264f    AND    ae54158d-4b40-3e41-9b6d-56643a1cca0a</t>
  </si>
  <si>
    <t>inverters, 500 kW</t>
  </si>
  <si>
    <t>photovoltaic plant construction, 570kWp, multi-Si, on open ground | photovoltaic plant, 570kWp, multi-Si, on open ground | Cutoff, U</t>
  </si>
  <si>
    <t>2873b681-feb4-3213-9ca1-fe43fd50b9dd</t>
  </si>
  <si>
    <t/>
  </si>
  <si>
    <t>modules</t>
  </si>
  <si>
    <t>module mounting</t>
  </si>
  <si>
    <t>electric installation</t>
  </si>
  <si>
    <t>m2</t>
  </si>
  <si>
    <t>items</t>
  </si>
  <si>
    <t>inventory items</t>
  </si>
  <si>
    <t>Source</t>
  </si>
  <si>
    <t>ref. [3], DOI: 10.1073/pnas.1312753111,  PNAS SI Hertwich et al. 2014 - Life cycle inventory - PV, poly-Si, ground-mounted, 2010.xlm  ,   sheet "assembly", for 1,63 m2 module</t>
  </si>
  <si>
    <t>ei 3.6, ref. [4]</t>
  </si>
  <si>
    <t>inverter production, 500kW | inverter, 500kW | Cutoff, U</t>
  </si>
  <si>
    <t>80226f61-bd0e-32e1-a58f-dd691dd268db</t>
  </si>
  <si>
    <t>photovoltaics, electric installation for 570kWp module, open ground | photovoltaic plant, electric installation for 570kWp open ground module | Cutoff, U</t>
  </si>
  <si>
    <t>b11c632a-8311-3154-aef8-7ad087598465</t>
  </si>
  <si>
    <t>photovoltaic mounting system production, for 570kWp open ground module | photovoltaic mounting system, for 570kWp open ground module | Cutoff, U</t>
  </si>
  <si>
    <t>5c040e46-b9ce-398d-a39d-e7323b61874e</t>
  </si>
  <si>
    <t>kt</t>
  </si>
  <si>
    <t>from ref. [4]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</si>
</sst>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/>
    <xf numFmtId="0" fontId="2" fillId="0" borderId="0" xfId="0" applyFont="1"/>
    <xf numFmtId="14" fontId="0" fillId="0" borderId="0" xfId="0" quotePrefix="1" applyNumberFormat="1" applyAlignment="1">
      <alignment horizontal="right"/>
    </xf>
    <xf numFmtId="0" fontId="0" fillId="3" borderId="0" xfId="0" quotePrefix="1" applyFill="1"/>
    <xf numFmtId="0" fontId="5" fillId="2" borderId="0" xfId="0" applyFont="1" applyFill="1"/>
    <xf numFmtId="0" fontId="3" fillId="3" borderId="0" xfId="0" applyFont="1" applyFill="1" applyAlignment="1">
      <alignment horizontal="center"/>
    </xf>
    <xf numFmtId="0" fontId="0" fillId="0" borderId="0" xfId="0"/>
    <xf numFmtId="0" fontId="0" fillId="3" borderId="0" xfId="0" applyFill="1"/>
    <xf numFmtId="0" fontId="0" fillId="0" borderId="0" xfId="0" quotePrefix="1"/>
    <xf numFmtId="0" fontId="3" fillId="3" borderId="0" xfId="0" applyFont="1" applyFill="1"/>
    <xf numFmtId="0" fontId="3" fillId="0" borderId="0" xfId="0" applyFont="1"/>
    <xf numFmtId="0" fontId="0" fillId="0" borderId="0" xfId="0" quotePrefix="1" applyFont="1"/>
    <xf numFmtId="0" fontId="0" fillId="0" borderId="0" xfId="0" applyFont="1"/>
    <xf numFmtId="0" fontId="0" fillId="3" borderId="0" xfId="0" applyFont="1" applyFill="1"/>
    <xf numFmtId="0" fontId="0" fillId="0" borderId="0" xfId="0" applyFill="1"/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NumberFormat="1" applyFill="1" applyAlignment="1" applyProtection="1"/>
    <xf numFmtId="0" fontId="3" fillId="3" borderId="0" xfId="1" applyFont="1" applyFill="1"/>
    <xf numFmtId="0" fontId="6" fillId="0" borderId="0" xfId="1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/>
    <xf numFmtId="164" fontId="0" fillId="0" borderId="0" xfId="0" applyNumberFormat="1" applyAlignment="1"/>
    <xf numFmtId="4" fontId="0" fillId="0" borderId="0" xfId="0" applyNumberFormat="1" applyAlignment="1"/>
    <xf numFmtId="0" fontId="0" fillId="0" borderId="0" xfId="0" applyAlignment="1">
      <alignment textRotation="45"/>
    </xf>
    <xf numFmtId="0" fontId="0" fillId="0" borderId="0" xfId="0" applyFill="1" applyAlignment="1">
      <alignment textRotation="45"/>
    </xf>
    <xf numFmtId="0" fontId="7" fillId="0" borderId="0" xfId="0" applyFont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Normal 2" xfId="1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C70" totalsRowShown="0">
  <autoFilter ref="B2:C70"/>
  <tableColumns count="2">
    <tableColumn id="1" name="id"/>
    <tableColumn id="2" name="16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D22" sqref="D22"/>
    </sheetView>
  </sheetViews>
  <sheetFormatPr baseColWidth="10" defaultColWidth="9.06640625" defaultRowHeight="14.25" x14ac:dyDescent="0.45"/>
  <cols>
    <col min="1" max="1" width="43.53125" style="9" customWidth="1"/>
    <col min="2" max="2" width="73.46484375" style="9" bestFit="1" customWidth="1"/>
  </cols>
  <sheetData>
    <row r="1" spans="1:12" x14ac:dyDescent="0.45">
      <c r="A1" s="1" t="s">
        <v>13</v>
      </c>
      <c r="E1" s="11" t="s">
        <v>14</v>
      </c>
      <c r="H1" s="13" t="s">
        <v>15</v>
      </c>
    </row>
    <row r="2" spans="1:12" x14ac:dyDescent="0.45">
      <c r="A2" s="2" t="s">
        <v>16</v>
      </c>
      <c r="B2" s="11" t="s">
        <v>17</v>
      </c>
      <c r="E2" s="11" t="s">
        <v>14</v>
      </c>
      <c r="H2" s="3" t="s">
        <v>18</v>
      </c>
      <c r="L2" s="11"/>
    </row>
    <row r="3" spans="1:12" x14ac:dyDescent="0.45">
      <c r="A3" s="2" t="s">
        <v>19</v>
      </c>
      <c r="B3" t="s">
        <v>20</v>
      </c>
      <c r="E3" s="11" t="s">
        <v>14</v>
      </c>
      <c r="H3" s="3" t="s">
        <v>21</v>
      </c>
      <c r="L3" s="11"/>
    </row>
    <row r="4" spans="1:12" x14ac:dyDescent="0.45">
      <c r="A4" s="2" t="s">
        <v>22</v>
      </c>
      <c r="B4" t="s">
        <v>258</v>
      </c>
      <c r="E4" s="11" t="s">
        <v>14</v>
      </c>
      <c r="H4" t="s">
        <v>23</v>
      </c>
      <c r="L4" s="11"/>
    </row>
    <row r="5" spans="1:12" x14ac:dyDescent="0.45">
      <c r="A5" s="2" t="s">
        <v>24</v>
      </c>
      <c r="B5" s="11" t="s">
        <v>74</v>
      </c>
      <c r="E5" s="11" t="s">
        <v>14</v>
      </c>
      <c r="H5" t="s">
        <v>26</v>
      </c>
      <c r="L5" s="11"/>
    </row>
    <row r="6" spans="1:12" x14ac:dyDescent="0.45">
      <c r="A6" s="2" t="s">
        <v>27</v>
      </c>
      <c r="B6" s="11" t="s">
        <v>25</v>
      </c>
      <c r="E6" s="11" t="s">
        <v>14</v>
      </c>
      <c r="H6" t="s">
        <v>28</v>
      </c>
      <c r="L6" s="11"/>
    </row>
    <row r="7" spans="1:12" x14ac:dyDescent="0.45">
      <c r="A7" s="2" t="s">
        <v>29</v>
      </c>
      <c r="B7" s="11" t="s">
        <v>25</v>
      </c>
      <c r="E7" s="11" t="s">
        <v>14</v>
      </c>
      <c r="H7" t="s">
        <v>30</v>
      </c>
      <c r="L7" s="11"/>
    </row>
    <row r="8" spans="1:12" x14ac:dyDescent="0.45">
      <c r="A8" s="4" t="s">
        <v>31</v>
      </c>
      <c r="B8" t="s">
        <v>32</v>
      </c>
      <c r="E8" s="11" t="s">
        <v>14</v>
      </c>
      <c r="H8" t="s">
        <v>33</v>
      </c>
      <c r="L8" s="11"/>
    </row>
    <row r="9" spans="1:12" x14ac:dyDescent="0.45">
      <c r="A9" s="4" t="s">
        <v>34</v>
      </c>
      <c r="B9" s="10" t="s">
        <v>20</v>
      </c>
      <c r="E9" s="11" t="s">
        <v>14</v>
      </c>
      <c r="H9" t="s">
        <v>35</v>
      </c>
      <c r="L9" s="11"/>
    </row>
    <row r="10" spans="1:12" x14ac:dyDescent="0.45">
      <c r="A10" s="2" t="s">
        <v>36</v>
      </c>
      <c r="B10" t="s">
        <v>216</v>
      </c>
      <c r="E10" s="11" t="s">
        <v>14</v>
      </c>
      <c r="H10" t="s">
        <v>37</v>
      </c>
      <c r="L10" s="11"/>
    </row>
    <row r="11" spans="1:12" x14ac:dyDescent="0.45">
      <c r="A11" s="4" t="s">
        <v>38</v>
      </c>
      <c r="B11" s="5">
        <v>43671</v>
      </c>
      <c r="E11" s="11" t="s">
        <v>14</v>
      </c>
      <c r="H11" t="s">
        <v>39</v>
      </c>
      <c r="L11" s="11"/>
    </row>
    <row r="12" spans="1:12" x14ac:dyDescent="0.45">
      <c r="A12" s="2" t="s">
        <v>40</v>
      </c>
      <c r="B12" s="5">
        <v>43911</v>
      </c>
      <c r="E12" s="11" t="s">
        <v>14</v>
      </c>
      <c r="H12" t="s">
        <v>41</v>
      </c>
      <c r="L12" s="11"/>
    </row>
    <row r="13" spans="1:12" x14ac:dyDescent="0.45">
      <c r="A13" s="2" t="s">
        <v>42</v>
      </c>
      <c r="B13" t="s">
        <v>218</v>
      </c>
      <c r="E13" s="11" t="s">
        <v>14</v>
      </c>
      <c r="H13" t="s">
        <v>43</v>
      </c>
      <c r="L13" s="11"/>
    </row>
    <row r="14" spans="1:12" x14ac:dyDescent="0.45">
      <c r="A14" s="2" t="s">
        <v>44</v>
      </c>
      <c r="B14" s="6" t="s">
        <v>217</v>
      </c>
      <c r="E14" s="11" t="s">
        <v>14</v>
      </c>
      <c r="H14" t="s">
        <v>45</v>
      </c>
      <c r="L14" s="11"/>
    </row>
    <row r="15" spans="1:12" x14ac:dyDescent="0.45">
      <c r="A15" s="2" t="s">
        <v>46</v>
      </c>
      <c r="B15" s="10" t="s">
        <v>47</v>
      </c>
      <c r="E15" s="11" t="s">
        <v>14</v>
      </c>
      <c r="H15" t="s">
        <v>48</v>
      </c>
      <c r="L15" s="11"/>
    </row>
    <row r="16" spans="1:12" x14ac:dyDescent="0.45">
      <c r="A16" s="4" t="s">
        <v>49</v>
      </c>
      <c r="E16" s="11"/>
      <c r="L16" s="11"/>
    </row>
    <row r="17" spans="1:12" x14ac:dyDescent="0.45">
      <c r="A17" s="4" t="s">
        <v>49</v>
      </c>
      <c r="E17" s="11"/>
      <c r="L17" s="11"/>
    </row>
    <row r="18" spans="1:12" x14ac:dyDescent="0.45">
      <c r="A18" s="4" t="s">
        <v>49</v>
      </c>
      <c r="E18" s="11"/>
      <c r="L18" s="11"/>
    </row>
    <row r="19" spans="1:12" x14ac:dyDescent="0.45">
      <c r="A19" s="4" t="s">
        <v>49</v>
      </c>
      <c r="E19" s="11"/>
      <c r="L19" s="11"/>
    </row>
    <row r="20" spans="1:12" x14ac:dyDescent="0.45">
      <c r="A20" s="4" t="s">
        <v>49</v>
      </c>
      <c r="E20" s="11"/>
      <c r="L20" s="11"/>
    </row>
    <row r="21" spans="1:12" x14ac:dyDescent="0.45">
      <c r="A21" s="2" t="s">
        <v>50</v>
      </c>
      <c r="B21" s="1" t="s">
        <v>62</v>
      </c>
      <c r="C21" s="7" t="s">
        <v>51</v>
      </c>
      <c r="D21" s="8">
        <v>122</v>
      </c>
      <c r="E21" s="11" t="s">
        <v>14</v>
      </c>
      <c r="F21" s="9"/>
      <c r="G21" s="9"/>
      <c r="H21" s="9" t="s">
        <v>52</v>
      </c>
      <c r="I21" s="9"/>
      <c r="J21" s="9"/>
      <c r="L21" s="11"/>
    </row>
    <row r="22" spans="1:12" x14ac:dyDescent="0.45">
      <c r="A22" s="2" t="s">
        <v>63</v>
      </c>
      <c r="B22" s="2" t="s">
        <v>64</v>
      </c>
      <c r="C22" s="2" t="s">
        <v>53</v>
      </c>
      <c r="D22" s="2" t="s">
        <v>54</v>
      </c>
      <c r="E22" s="14" t="s">
        <v>14</v>
      </c>
      <c r="F22" s="15"/>
      <c r="G22" s="15"/>
      <c r="H22" s="15"/>
      <c r="I22" s="9"/>
      <c r="J22" s="9"/>
      <c r="L22" s="11"/>
    </row>
    <row r="23" spans="1:12" x14ac:dyDescent="0.45">
      <c r="A23" s="21" t="s">
        <v>215</v>
      </c>
      <c r="B23" s="22" t="s">
        <v>214</v>
      </c>
      <c r="C23" s="16" t="s">
        <v>65</v>
      </c>
      <c r="D23" s="15" t="s">
        <v>66</v>
      </c>
      <c r="E23" s="14" t="s">
        <v>14</v>
      </c>
      <c r="F23" s="15"/>
      <c r="G23" s="15"/>
      <c r="H23" s="15" t="s">
        <v>55</v>
      </c>
      <c r="I23" s="9"/>
      <c r="J23" s="9"/>
      <c r="L23" s="11"/>
    </row>
    <row r="24" spans="1:12" x14ac:dyDescent="0.45">
      <c r="A24" s="12" t="s">
        <v>57</v>
      </c>
      <c r="B24" s="15" t="s">
        <v>69</v>
      </c>
      <c r="C24" s="16" t="s">
        <v>67</v>
      </c>
      <c r="D24" s="15" t="s">
        <v>68</v>
      </c>
      <c r="E24" s="14" t="s">
        <v>14</v>
      </c>
      <c r="F24" s="15"/>
      <c r="G24" s="15"/>
      <c r="H24" s="13" t="s">
        <v>56</v>
      </c>
      <c r="I24" s="9"/>
      <c r="J24" s="9"/>
      <c r="L24" s="11"/>
    </row>
    <row r="25" spans="1:12" x14ac:dyDescent="0.45">
      <c r="B25" s="15"/>
      <c r="C25" s="16" t="s">
        <v>70</v>
      </c>
      <c r="D25" s="15" t="s">
        <v>58</v>
      </c>
      <c r="E25" s="14" t="s">
        <v>14</v>
      </c>
      <c r="F25" s="15"/>
      <c r="G25" s="15"/>
      <c r="H25" s="13" t="s">
        <v>59</v>
      </c>
      <c r="I25" s="9"/>
      <c r="J25" s="9"/>
      <c r="L25" s="11"/>
    </row>
    <row r="26" spans="1:12" x14ac:dyDescent="0.45">
      <c r="C26" s="16" t="s">
        <v>71</v>
      </c>
      <c r="D26" s="15" t="s">
        <v>60</v>
      </c>
      <c r="E26" s="14" t="s">
        <v>14</v>
      </c>
      <c r="F26" s="15"/>
      <c r="G26" s="15"/>
      <c r="H26" s="15" t="s">
        <v>61</v>
      </c>
      <c r="I26" s="9"/>
      <c r="J26" s="9"/>
      <c r="L26" s="11"/>
    </row>
    <row r="27" spans="1:12" x14ac:dyDescent="0.45">
      <c r="C27" s="9"/>
      <c r="D27" s="9"/>
      <c r="E27" s="11" t="s">
        <v>14</v>
      </c>
      <c r="F27" s="17"/>
      <c r="G27" s="9"/>
      <c r="H27" s="17"/>
      <c r="I27" s="17"/>
      <c r="J27" s="17"/>
    </row>
    <row r="28" spans="1:12" x14ac:dyDescent="0.45">
      <c r="C28" s="9"/>
      <c r="D28" s="9"/>
      <c r="E28" s="11" t="s">
        <v>14</v>
      </c>
      <c r="F28" s="17"/>
      <c r="G28" s="9"/>
      <c r="H28" s="17"/>
      <c r="I28" s="17"/>
      <c r="J28" s="17"/>
    </row>
    <row r="29" spans="1:12" x14ac:dyDescent="0.45">
      <c r="C29" s="9"/>
      <c r="D29" s="9"/>
      <c r="E29" s="11" t="s">
        <v>14</v>
      </c>
      <c r="F29" s="17"/>
      <c r="G29" s="9"/>
      <c r="H29" s="17"/>
      <c r="I29" s="17"/>
      <c r="J29" s="17"/>
    </row>
    <row r="30" spans="1:12" x14ac:dyDescent="0.45">
      <c r="C30" s="9"/>
      <c r="D30" s="9"/>
      <c r="E30" s="11" t="s">
        <v>14</v>
      </c>
      <c r="F30" s="17"/>
      <c r="G30" s="9"/>
      <c r="H30" s="17"/>
      <c r="I30" s="17"/>
      <c r="J30" s="17"/>
    </row>
    <row r="31" spans="1:12" x14ac:dyDescent="0.45">
      <c r="C31" s="9"/>
      <c r="D31" s="9"/>
      <c r="E31" s="9"/>
      <c r="F31" s="9"/>
      <c r="G31" s="9"/>
      <c r="H31" s="9"/>
      <c r="I31" s="9"/>
      <c r="J31" s="9"/>
    </row>
    <row r="32" spans="1:12" x14ac:dyDescent="0.45">
      <c r="C32" s="9"/>
      <c r="D32" s="9"/>
      <c r="E32" s="9"/>
      <c r="F32" s="9"/>
      <c r="G32" s="9"/>
      <c r="H32" s="9"/>
      <c r="I32" s="9"/>
      <c r="J32" s="9"/>
    </row>
    <row r="33" spans="3:10" x14ac:dyDescent="0.45">
      <c r="C33" s="9"/>
      <c r="D33" s="9"/>
      <c r="E33" s="9"/>
      <c r="F33" s="9"/>
      <c r="G33" s="9"/>
      <c r="H33" s="9"/>
      <c r="I33" s="9"/>
      <c r="J3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7"/>
  <sheetViews>
    <sheetView topLeftCell="A40" workbookViewId="0">
      <selection activeCell="A137" sqref="A137"/>
    </sheetView>
  </sheetViews>
  <sheetFormatPr baseColWidth="10" defaultColWidth="9.06640625" defaultRowHeight="14.25" x14ac:dyDescent="0.45"/>
  <cols>
    <col min="1" max="1" width="35.86328125" style="19" customWidth="1"/>
    <col min="2" max="2" width="22.46484375" customWidth="1"/>
    <col min="4" max="4" width="35.1328125" bestFit="1" customWidth="1"/>
    <col min="5" max="5" width="8.86328125" style="9"/>
  </cols>
  <sheetData>
    <row r="1" spans="1:12" x14ac:dyDescent="0.45">
      <c r="A1" s="23" t="s">
        <v>213</v>
      </c>
      <c r="B1" s="4" t="s">
        <v>57</v>
      </c>
      <c r="C1" s="4" t="s">
        <v>65</v>
      </c>
      <c r="D1" s="4" t="s">
        <v>67</v>
      </c>
      <c r="E1" s="4" t="s">
        <v>72</v>
      </c>
      <c r="F1" s="4" t="s">
        <v>71</v>
      </c>
    </row>
    <row r="2" spans="1:12" x14ac:dyDescent="0.45">
      <c r="A2" s="17" t="s">
        <v>0</v>
      </c>
      <c r="B2" s="9" t="s">
        <v>73</v>
      </c>
      <c r="C2" s="17">
        <v>0.76200000000000001</v>
      </c>
      <c r="D2" s="9" t="s">
        <v>74</v>
      </c>
      <c r="E2" t="s">
        <v>32</v>
      </c>
      <c r="F2" t="s">
        <v>287</v>
      </c>
    </row>
    <row r="3" spans="1:12" x14ac:dyDescent="0.45">
      <c r="A3" s="17" t="s">
        <v>1</v>
      </c>
      <c r="B3" s="9" t="s">
        <v>73</v>
      </c>
      <c r="C3" s="17">
        <v>3.6295000000000002</v>
      </c>
      <c r="D3" s="9" t="s">
        <v>74</v>
      </c>
      <c r="E3" s="9" t="s">
        <v>32</v>
      </c>
      <c r="F3" s="9" t="s">
        <v>287</v>
      </c>
    </row>
    <row r="4" spans="1:12" x14ac:dyDescent="0.45">
      <c r="A4" s="17" t="s">
        <v>2</v>
      </c>
      <c r="B4" s="9" t="s">
        <v>73</v>
      </c>
      <c r="C4" s="17">
        <v>1.1459999999999999</v>
      </c>
      <c r="D4" s="9" t="s">
        <v>74</v>
      </c>
      <c r="E4" s="9" t="s">
        <v>32</v>
      </c>
      <c r="F4" s="9" t="s">
        <v>287</v>
      </c>
    </row>
    <row r="5" spans="1:12" x14ac:dyDescent="0.45">
      <c r="A5" s="17" t="s">
        <v>3</v>
      </c>
      <c r="B5" s="9" t="s">
        <v>73</v>
      </c>
      <c r="C5" s="17">
        <v>3.1459999999999999</v>
      </c>
      <c r="D5" s="9" t="s">
        <v>74</v>
      </c>
      <c r="E5" s="9" t="s">
        <v>32</v>
      </c>
      <c r="F5" s="9" t="s">
        <v>287</v>
      </c>
    </row>
    <row r="6" spans="1:12" x14ac:dyDescent="0.45">
      <c r="A6" s="17" t="s">
        <v>4</v>
      </c>
      <c r="B6" s="9" t="s">
        <v>73</v>
      </c>
      <c r="C6" s="17">
        <v>1.0515000000000001</v>
      </c>
      <c r="D6" s="9" t="s">
        <v>74</v>
      </c>
      <c r="E6" s="9" t="s">
        <v>32</v>
      </c>
      <c r="F6" s="9" t="s">
        <v>287</v>
      </c>
      <c r="I6" s="9"/>
      <c r="K6" s="9"/>
      <c r="L6" s="9"/>
    </row>
    <row r="7" spans="1:12" x14ac:dyDescent="0.45">
      <c r="A7" s="17" t="s">
        <v>5</v>
      </c>
      <c r="B7" s="9" t="s">
        <v>73</v>
      </c>
      <c r="C7" s="17">
        <v>5.5149999999999997</v>
      </c>
      <c r="D7" s="9" t="s">
        <v>74</v>
      </c>
      <c r="E7" s="9" t="s">
        <v>32</v>
      </c>
      <c r="F7" s="9" t="s">
        <v>287</v>
      </c>
      <c r="G7" s="9"/>
      <c r="I7" s="9"/>
      <c r="K7" s="9"/>
      <c r="L7" s="9"/>
    </row>
    <row r="8" spans="1:12" x14ac:dyDescent="0.45">
      <c r="A8" s="17" t="s">
        <v>6</v>
      </c>
      <c r="B8" s="9" t="s">
        <v>73</v>
      </c>
      <c r="C8" s="17">
        <v>0.5</v>
      </c>
      <c r="D8" s="9" t="s">
        <v>74</v>
      </c>
      <c r="E8" s="9" t="s">
        <v>32</v>
      </c>
      <c r="F8" s="9" t="s">
        <v>287</v>
      </c>
      <c r="G8" s="9"/>
      <c r="I8" s="9"/>
      <c r="K8" s="9"/>
      <c r="L8" s="9"/>
    </row>
    <row r="9" spans="1:12" x14ac:dyDescent="0.45">
      <c r="A9" s="17" t="s">
        <v>7</v>
      </c>
      <c r="B9" s="9" t="s">
        <v>73</v>
      </c>
      <c r="C9" s="17">
        <v>1.6990000000000001</v>
      </c>
      <c r="D9" s="9" t="s">
        <v>74</v>
      </c>
      <c r="E9" s="9" t="s">
        <v>32</v>
      </c>
      <c r="F9" s="9" t="s">
        <v>287</v>
      </c>
      <c r="G9" s="9"/>
      <c r="I9" s="9"/>
      <c r="K9" s="9"/>
      <c r="L9" s="9"/>
    </row>
    <row r="10" spans="1:12" x14ac:dyDescent="0.45">
      <c r="A10" s="17" t="s">
        <v>8</v>
      </c>
      <c r="B10" s="9" t="s">
        <v>73</v>
      </c>
      <c r="C10" s="17">
        <v>0.76500000000000001</v>
      </c>
      <c r="D10" s="9" t="s">
        <v>74</v>
      </c>
      <c r="E10" s="9" t="s">
        <v>32</v>
      </c>
      <c r="F10" s="9" t="s">
        <v>287</v>
      </c>
    </row>
    <row r="11" spans="1:12" x14ac:dyDescent="0.45">
      <c r="A11" s="17" t="s">
        <v>9</v>
      </c>
      <c r="B11" s="9" t="s">
        <v>73</v>
      </c>
      <c r="C11" s="17">
        <v>0.76200000000000001</v>
      </c>
      <c r="D11" s="9" t="s">
        <v>74</v>
      </c>
      <c r="E11" s="9" t="s">
        <v>32</v>
      </c>
      <c r="F11" s="9" t="s">
        <v>287</v>
      </c>
    </row>
    <row r="12" spans="1:12" x14ac:dyDescent="0.45">
      <c r="A12" s="17" t="s">
        <v>10</v>
      </c>
      <c r="B12" s="9" t="s">
        <v>73</v>
      </c>
      <c r="C12" s="17">
        <v>6.3420000000000014</v>
      </c>
      <c r="D12" s="9" t="s">
        <v>74</v>
      </c>
      <c r="E12" s="9" t="s">
        <v>32</v>
      </c>
      <c r="F12" s="9" t="s">
        <v>287</v>
      </c>
    </row>
    <row r="13" spans="1:12" x14ac:dyDescent="0.45">
      <c r="A13" s="17" t="s">
        <v>11</v>
      </c>
      <c r="B13" s="9" t="s">
        <v>73</v>
      </c>
      <c r="C13" s="17">
        <v>5.5715000000000003</v>
      </c>
      <c r="D13" s="9" t="s">
        <v>74</v>
      </c>
      <c r="E13" s="9" t="s">
        <v>32</v>
      </c>
      <c r="F13" s="9" t="s">
        <v>287</v>
      </c>
    </row>
    <row r="14" spans="1:12" x14ac:dyDescent="0.45">
      <c r="A14" s="17" t="s">
        <v>12</v>
      </c>
      <c r="B14" s="9" t="s">
        <v>73</v>
      </c>
      <c r="C14" s="17">
        <v>2.7305000000000001</v>
      </c>
      <c r="D14" s="9" t="s">
        <v>74</v>
      </c>
      <c r="E14" s="9" t="s">
        <v>32</v>
      </c>
      <c r="F14" s="9" t="s">
        <v>287</v>
      </c>
    </row>
    <row r="15" spans="1:12" x14ac:dyDescent="0.45">
      <c r="A15" s="17" t="s">
        <v>75</v>
      </c>
      <c r="B15" s="9" t="s">
        <v>73</v>
      </c>
      <c r="C15" s="17">
        <v>1.6300000000000001</v>
      </c>
      <c r="D15" s="9" t="s">
        <v>74</v>
      </c>
      <c r="E15" s="9" t="s">
        <v>32</v>
      </c>
      <c r="F15" s="9" t="s">
        <v>287</v>
      </c>
      <c r="I15" s="9"/>
    </row>
    <row r="16" spans="1:12" x14ac:dyDescent="0.45">
      <c r="A16" s="17" t="s">
        <v>4</v>
      </c>
      <c r="B16" s="9" t="s">
        <v>254</v>
      </c>
      <c r="C16" s="9">
        <v>22</v>
      </c>
      <c r="D16" s="9" t="s">
        <v>74</v>
      </c>
      <c r="E16" s="9" t="s">
        <v>32</v>
      </c>
      <c r="F16" s="9" t="s">
        <v>324</v>
      </c>
      <c r="G16" s="9"/>
      <c r="H16" s="9"/>
    </row>
    <row r="17" spans="1:8" x14ac:dyDescent="0.45">
      <c r="A17" s="17" t="s">
        <v>4</v>
      </c>
      <c r="B17" s="9" t="s">
        <v>267</v>
      </c>
      <c r="C17" s="9">
        <v>4.5</v>
      </c>
      <c r="D17" s="9" t="s">
        <v>74</v>
      </c>
      <c r="E17" s="9" t="s">
        <v>32</v>
      </c>
      <c r="F17" s="9" t="s">
        <v>324</v>
      </c>
      <c r="G17" s="9"/>
      <c r="H17" s="9"/>
    </row>
    <row r="18" spans="1:8" x14ac:dyDescent="0.45">
      <c r="A18" s="17" t="s">
        <v>4</v>
      </c>
      <c r="B18" s="9" t="s">
        <v>255</v>
      </c>
      <c r="C18" s="9">
        <v>0.35200000000000004</v>
      </c>
      <c r="D18" s="9" t="s">
        <v>74</v>
      </c>
      <c r="E18" s="9" t="s">
        <v>32</v>
      </c>
      <c r="F18" s="9" t="s">
        <v>324</v>
      </c>
      <c r="G18" s="9"/>
      <c r="H18" s="9"/>
    </row>
    <row r="19" spans="1:8" x14ac:dyDescent="0.45">
      <c r="A19" s="17" t="s">
        <v>4</v>
      </c>
      <c r="B19" s="9" t="s">
        <v>252</v>
      </c>
      <c r="C19" s="9">
        <v>0.748</v>
      </c>
      <c r="D19" s="9" t="s">
        <v>74</v>
      </c>
      <c r="E19" s="9" t="s">
        <v>32</v>
      </c>
      <c r="F19" s="9" t="s">
        <v>324</v>
      </c>
      <c r="G19" s="9"/>
    </row>
    <row r="20" spans="1:8" x14ac:dyDescent="0.45">
      <c r="A20" s="17" t="s">
        <v>4</v>
      </c>
      <c r="B20" s="9" t="s">
        <v>269</v>
      </c>
      <c r="C20" s="9">
        <v>3.25</v>
      </c>
      <c r="D20" s="9" t="s">
        <v>74</v>
      </c>
      <c r="E20" s="9" t="s">
        <v>32</v>
      </c>
      <c r="F20" s="9" t="s">
        <v>324</v>
      </c>
      <c r="G20" s="9"/>
      <c r="H20" s="9"/>
    </row>
    <row r="21" spans="1:8" x14ac:dyDescent="0.45">
      <c r="A21" s="17" t="s">
        <v>4</v>
      </c>
      <c r="B21" s="9" t="s">
        <v>270</v>
      </c>
      <c r="C21" s="9">
        <v>4.4849999999999994</v>
      </c>
      <c r="D21" s="9" t="s">
        <v>74</v>
      </c>
      <c r="E21" s="9" t="s">
        <v>32</v>
      </c>
      <c r="F21" s="9" t="s">
        <v>324</v>
      </c>
      <c r="G21" s="9"/>
      <c r="H21" s="9"/>
    </row>
    <row r="22" spans="1:8" x14ac:dyDescent="0.45">
      <c r="A22" s="17" t="s">
        <v>4</v>
      </c>
      <c r="B22" s="9" t="s">
        <v>253</v>
      </c>
      <c r="C22" s="9">
        <v>0</v>
      </c>
      <c r="D22" s="9" t="s">
        <v>74</v>
      </c>
      <c r="E22" s="9" t="s">
        <v>32</v>
      </c>
      <c r="F22" s="9" t="s">
        <v>324</v>
      </c>
      <c r="H22" s="9"/>
    </row>
    <row r="23" spans="1:8" x14ac:dyDescent="0.45">
      <c r="A23" s="17" t="s">
        <v>4</v>
      </c>
      <c r="B23" s="9" t="s">
        <v>268</v>
      </c>
      <c r="C23" s="9">
        <v>0</v>
      </c>
      <c r="D23" s="9" t="s">
        <v>74</v>
      </c>
      <c r="E23" s="9" t="s">
        <v>32</v>
      </c>
      <c r="F23" s="9" t="s">
        <v>324</v>
      </c>
    </row>
    <row r="24" spans="1:8" x14ac:dyDescent="0.45">
      <c r="A24" s="17" t="s">
        <v>4</v>
      </c>
      <c r="B24" s="9" t="s">
        <v>251</v>
      </c>
      <c r="C24" s="9">
        <v>0</v>
      </c>
      <c r="D24" s="9" t="s">
        <v>74</v>
      </c>
      <c r="E24" s="9" t="s">
        <v>32</v>
      </c>
      <c r="F24" s="9" t="s">
        <v>324</v>
      </c>
    </row>
    <row r="25" spans="1:8" x14ac:dyDescent="0.45">
      <c r="A25" s="17" t="s">
        <v>5</v>
      </c>
      <c r="B25" s="9" t="s">
        <v>254</v>
      </c>
      <c r="C25" s="9">
        <v>44</v>
      </c>
      <c r="D25" s="9" t="s">
        <v>74</v>
      </c>
      <c r="E25" s="9" t="s">
        <v>32</v>
      </c>
      <c r="F25" s="9" t="s">
        <v>324</v>
      </c>
    </row>
    <row r="26" spans="1:8" x14ac:dyDescent="0.45">
      <c r="A26" s="17" t="s">
        <v>5</v>
      </c>
      <c r="B26" s="9" t="s">
        <v>267</v>
      </c>
      <c r="C26" s="9">
        <v>9</v>
      </c>
      <c r="D26" s="9" t="s">
        <v>74</v>
      </c>
      <c r="E26" s="9" t="s">
        <v>32</v>
      </c>
      <c r="F26" s="9" t="s">
        <v>324</v>
      </c>
      <c r="G26" s="9"/>
    </row>
    <row r="27" spans="1:8" x14ac:dyDescent="0.45">
      <c r="A27" s="17" t="s">
        <v>5</v>
      </c>
      <c r="B27" s="9" t="s">
        <v>255</v>
      </c>
      <c r="C27" s="9">
        <v>0.70400000000000007</v>
      </c>
      <c r="D27" s="9" t="s">
        <v>74</v>
      </c>
      <c r="E27" s="9" t="s">
        <v>32</v>
      </c>
      <c r="F27" s="9" t="s">
        <v>324</v>
      </c>
      <c r="G27" s="9"/>
      <c r="H27" s="9"/>
    </row>
    <row r="28" spans="1:8" x14ac:dyDescent="0.45">
      <c r="A28" s="17" t="s">
        <v>5</v>
      </c>
      <c r="B28" s="9" t="s">
        <v>252</v>
      </c>
      <c r="C28" s="9">
        <v>1.496</v>
      </c>
      <c r="D28" s="9" t="s">
        <v>74</v>
      </c>
      <c r="E28" s="9" t="s">
        <v>32</v>
      </c>
      <c r="F28" s="9" t="s">
        <v>324</v>
      </c>
      <c r="H28" s="9"/>
    </row>
    <row r="29" spans="1:8" x14ac:dyDescent="0.45">
      <c r="A29" s="17" t="s">
        <v>5</v>
      </c>
      <c r="B29" s="9" t="s">
        <v>269</v>
      </c>
      <c r="C29" s="9">
        <v>6.5</v>
      </c>
      <c r="D29" s="9" t="s">
        <v>74</v>
      </c>
      <c r="E29" s="9" t="s">
        <v>32</v>
      </c>
      <c r="F29" s="9" t="s">
        <v>324</v>
      </c>
    </row>
    <row r="30" spans="1:8" x14ac:dyDescent="0.45">
      <c r="A30" s="17" t="s">
        <v>5</v>
      </c>
      <c r="B30" s="9" t="s">
        <v>270</v>
      </c>
      <c r="C30" s="9">
        <v>8.9699999999999989</v>
      </c>
      <c r="D30" s="9" t="s">
        <v>74</v>
      </c>
      <c r="E30" s="9" t="s">
        <v>32</v>
      </c>
      <c r="F30" s="9" t="s">
        <v>324</v>
      </c>
    </row>
    <row r="31" spans="1:8" x14ac:dyDescent="0.45">
      <c r="A31" s="17" t="s">
        <v>5</v>
      </c>
      <c r="B31" s="9" t="s">
        <v>253</v>
      </c>
      <c r="C31" s="9">
        <v>0</v>
      </c>
      <c r="D31" s="9" t="s">
        <v>74</v>
      </c>
      <c r="E31" s="9" t="s">
        <v>32</v>
      </c>
      <c r="F31" s="9" t="s">
        <v>324</v>
      </c>
    </row>
    <row r="32" spans="1:8" x14ac:dyDescent="0.45">
      <c r="A32" s="17" t="s">
        <v>5</v>
      </c>
      <c r="B32" s="9" t="s">
        <v>268</v>
      </c>
      <c r="C32" s="9">
        <v>0</v>
      </c>
      <c r="D32" s="9" t="s">
        <v>74</v>
      </c>
      <c r="E32" s="9" t="s">
        <v>32</v>
      </c>
      <c r="F32" s="9" t="s">
        <v>324</v>
      </c>
      <c r="G32" s="9"/>
      <c r="H32" s="9"/>
    </row>
    <row r="33" spans="1:8" x14ac:dyDescent="0.45">
      <c r="A33" s="17" t="s">
        <v>5</v>
      </c>
      <c r="B33" s="9" t="s">
        <v>251</v>
      </c>
      <c r="C33" s="9">
        <v>0</v>
      </c>
      <c r="D33" s="9" t="s">
        <v>74</v>
      </c>
      <c r="E33" s="9" t="s">
        <v>32</v>
      </c>
      <c r="F33" s="9" t="s">
        <v>324</v>
      </c>
      <c r="G33" s="9"/>
      <c r="H33" s="9"/>
    </row>
    <row r="34" spans="1:8" x14ac:dyDescent="0.45">
      <c r="A34" s="17" t="s">
        <v>7</v>
      </c>
      <c r="B34" s="9" t="s">
        <v>254</v>
      </c>
      <c r="C34" s="9">
        <v>18.367346938775508</v>
      </c>
      <c r="D34" s="9" t="s">
        <v>74</v>
      </c>
      <c r="E34" s="9" t="s">
        <v>32</v>
      </c>
      <c r="F34" s="9" t="s">
        <v>324</v>
      </c>
      <c r="G34" s="9"/>
      <c r="H34" s="9"/>
    </row>
    <row r="35" spans="1:8" x14ac:dyDescent="0.45">
      <c r="A35" s="17" t="s">
        <v>7</v>
      </c>
      <c r="B35" s="9" t="s">
        <v>267</v>
      </c>
      <c r="C35" s="9">
        <v>20.622986036519869</v>
      </c>
      <c r="D35" s="9" t="s">
        <v>74</v>
      </c>
      <c r="E35" s="9" t="s">
        <v>32</v>
      </c>
      <c r="F35" s="9" t="s">
        <v>324</v>
      </c>
      <c r="G35" s="9"/>
      <c r="H35" s="9"/>
    </row>
    <row r="36" spans="1:8" x14ac:dyDescent="0.45">
      <c r="A36" s="17" t="s">
        <v>7</v>
      </c>
      <c r="B36" s="9" t="s">
        <v>255</v>
      </c>
      <c r="C36" s="9">
        <v>0</v>
      </c>
      <c r="D36" s="9" t="s">
        <v>74</v>
      </c>
      <c r="E36" s="9" t="s">
        <v>32</v>
      </c>
      <c r="F36" s="9" t="s">
        <v>324</v>
      </c>
      <c r="G36" s="9"/>
      <c r="H36" s="9"/>
    </row>
    <row r="37" spans="1:8" x14ac:dyDescent="0.45">
      <c r="A37" s="17" t="s">
        <v>7</v>
      </c>
      <c r="B37" s="9" t="s">
        <v>252</v>
      </c>
      <c r="C37" s="9">
        <v>0</v>
      </c>
      <c r="D37" s="9" t="s">
        <v>74</v>
      </c>
      <c r="E37" s="9" t="s">
        <v>32</v>
      </c>
      <c r="F37" s="9" t="s">
        <v>324</v>
      </c>
      <c r="G37" s="9"/>
      <c r="H37" s="9"/>
    </row>
    <row r="38" spans="1:8" x14ac:dyDescent="0.45">
      <c r="A38" s="17" t="s">
        <v>7</v>
      </c>
      <c r="B38" s="9" t="s">
        <v>269</v>
      </c>
      <c r="C38" s="9">
        <v>0</v>
      </c>
      <c r="D38" s="9" t="s">
        <v>74</v>
      </c>
      <c r="E38" s="9" t="s">
        <v>32</v>
      </c>
      <c r="F38" s="9" t="s">
        <v>324</v>
      </c>
      <c r="G38" s="9"/>
      <c r="H38" s="9"/>
    </row>
    <row r="39" spans="1:8" x14ac:dyDescent="0.45">
      <c r="A39" s="17" t="s">
        <v>7</v>
      </c>
      <c r="B39" s="9" t="s">
        <v>270</v>
      </c>
      <c r="C39" s="9">
        <v>963.48012889366271</v>
      </c>
      <c r="D39" s="9" t="s">
        <v>74</v>
      </c>
      <c r="E39" s="9" t="s">
        <v>32</v>
      </c>
      <c r="F39" s="9" t="s">
        <v>324</v>
      </c>
      <c r="G39" s="9"/>
      <c r="H39" s="9"/>
    </row>
    <row r="40" spans="1:8" x14ac:dyDescent="0.45">
      <c r="A40" s="17" t="s">
        <v>7</v>
      </c>
      <c r="B40" s="9" t="s">
        <v>253</v>
      </c>
      <c r="C40" s="9">
        <v>82.491944146079476</v>
      </c>
      <c r="D40" s="9" t="s">
        <v>74</v>
      </c>
      <c r="E40" s="9" t="s">
        <v>32</v>
      </c>
      <c r="F40" s="9" t="s">
        <v>324</v>
      </c>
      <c r="G40" s="9"/>
      <c r="H40" s="9"/>
    </row>
    <row r="41" spans="1:8" x14ac:dyDescent="0.45">
      <c r="A41" s="17" t="s">
        <v>7</v>
      </c>
      <c r="B41" s="9" t="s">
        <v>268</v>
      </c>
      <c r="C41" s="9">
        <v>0</v>
      </c>
      <c r="D41" s="9" t="s">
        <v>74</v>
      </c>
      <c r="E41" s="9" t="s">
        <v>32</v>
      </c>
      <c r="F41" s="9" t="s">
        <v>324</v>
      </c>
      <c r="G41" s="9"/>
      <c r="H41" s="9"/>
    </row>
    <row r="42" spans="1:8" x14ac:dyDescent="0.45">
      <c r="A42" s="17" t="s">
        <v>7</v>
      </c>
      <c r="B42" s="9" t="s">
        <v>251</v>
      </c>
      <c r="C42" s="9">
        <v>0</v>
      </c>
      <c r="D42" s="9" t="s">
        <v>74</v>
      </c>
      <c r="E42" s="9" t="s">
        <v>32</v>
      </c>
      <c r="F42" s="9" t="s">
        <v>324</v>
      </c>
      <c r="G42" s="9"/>
      <c r="H42" s="9"/>
    </row>
    <row r="43" spans="1:8" x14ac:dyDescent="0.45">
      <c r="A43" s="17" t="s">
        <v>2</v>
      </c>
      <c r="B43" s="9" t="s">
        <v>254</v>
      </c>
      <c r="C43" s="9">
        <v>84.4</v>
      </c>
      <c r="D43" s="9" t="s">
        <v>74</v>
      </c>
      <c r="E43" s="9" t="s">
        <v>32</v>
      </c>
      <c r="F43" s="9" t="s">
        <v>324</v>
      </c>
      <c r="G43" s="9"/>
      <c r="H43" s="9"/>
    </row>
    <row r="44" spans="1:8" x14ac:dyDescent="0.45">
      <c r="A44" s="17" t="s">
        <v>2</v>
      </c>
      <c r="B44" s="9" t="s">
        <v>267</v>
      </c>
      <c r="C44" s="9">
        <v>0.8</v>
      </c>
      <c r="D44" s="9" t="s">
        <v>74</v>
      </c>
      <c r="E44" s="9" t="s">
        <v>32</v>
      </c>
      <c r="F44" s="9" t="s">
        <v>324</v>
      </c>
      <c r="G44" s="9"/>
      <c r="H44" s="9"/>
    </row>
    <row r="45" spans="1:8" x14ac:dyDescent="0.45">
      <c r="A45" s="17" t="s">
        <v>2</v>
      </c>
      <c r="B45" s="9" t="s">
        <v>255</v>
      </c>
      <c r="C45" s="9">
        <v>0</v>
      </c>
      <c r="D45" s="9" t="s">
        <v>74</v>
      </c>
      <c r="E45" s="9" t="s">
        <v>32</v>
      </c>
      <c r="F45" s="9" t="s">
        <v>324</v>
      </c>
      <c r="G45" s="9"/>
      <c r="H45" s="9"/>
    </row>
    <row r="46" spans="1:8" x14ac:dyDescent="0.45">
      <c r="A46" s="17" t="s">
        <v>2</v>
      </c>
      <c r="B46" s="9" t="s">
        <v>252</v>
      </c>
      <c r="C46" s="9">
        <v>0.40799999999999997</v>
      </c>
      <c r="D46" s="9" t="s">
        <v>74</v>
      </c>
      <c r="E46" s="9" t="s">
        <v>32</v>
      </c>
      <c r="F46" s="9" t="s">
        <v>324</v>
      </c>
      <c r="G46" s="9"/>
      <c r="H46" s="9"/>
    </row>
    <row r="47" spans="1:8" x14ac:dyDescent="0.45">
      <c r="A47" s="17" t="s">
        <v>2</v>
      </c>
      <c r="B47" s="9" t="s">
        <v>269</v>
      </c>
      <c r="C47" s="9">
        <v>1</v>
      </c>
      <c r="D47" s="9" t="s">
        <v>74</v>
      </c>
      <c r="E47" s="9" t="s">
        <v>32</v>
      </c>
      <c r="F47" s="9" t="s">
        <v>324</v>
      </c>
      <c r="G47" s="9"/>
      <c r="H47" s="9"/>
    </row>
    <row r="48" spans="1:8" x14ac:dyDescent="0.45">
      <c r="A48" s="17" t="s">
        <v>2</v>
      </c>
      <c r="B48" s="9" t="s">
        <v>270</v>
      </c>
      <c r="C48" s="9">
        <v>31.394999999999996</v>
      </c>
      <c r="D48" s="9" t="s">
        <v>74</v>
      </c>
      <c r="E48" s="9" t="s">
        <v>32</v>
      </c>
      <c r="F48" s="9" t="s">
        <v>324</v>
      </c>
      <c r="G48" s="9"/>
      <c r="H48" s="9"/>
    </row>
    <row r="49" spans="1:8" x14ac:dyDescent="0.45">
      <c r="A49" s="17" t="s">
        <v>2</v>
      </c>
      <c r="B49" s="9" t="s">
        <v>253</v>
      </c>
      <c r="C49" s="9">
        <v>7.2</v>
      </c>
      <c r="D49" s="9" t="s">
        <v>74</v>
      </c>
      <c r="E49" s="9" t="s">
        <v>32</v>
      </c>
      <c r="F49" s="9" t="s">
        <v>324</v>
      </c>
      <c r="G49" s="9"/>
      <c r="H49" s="9"/>
    </row>
    <row r="50" spans="1:8" x14ac:dyDescent="0.45">
      <c r="A50" s="17" t="s">
        <v>2</v>
      </c>
      <c r="B50" s="9" t="s">
        <v>268</v>
      </c>
      <c r="C50" s="9">
        <v>0.192</v>
      </c>
      <c r="D50" s="9" t="s">
        <v>74</v>
      </c>
      <c r="E50" s="9" t="s">
        <v>32</v>
      </c>
      <c r="F50" s="9" t="s">
        <v>324</v>
      </c>
      <c r="G50" s="9"/>
      <c r="H50" s="9"/>
    </row>
    <row r="51" spans="1:8" x14ac:dyDescent="0.45">
      <c r="A51" s="17" t="s">
        <v>2</v>
      </c>
      <c r="B51" s="9" t="s">
        <v>251</v>
      </c>
      <c r="C51" s="9">
        <v>0</v>
      </c>
      <c r="D51" s="9" t="s">
        <v>74</v>
      </c>
      <c r="E51" s="9" t="s">
        <v>32</v>
      </c>
      <c r="F51" s="9" t="s">
        <v>324</v>
      </c>
      <c r="G51" s="9"/>
      <c r="H51" s="9"/>
    </row>
    <row r="52" spans="1:8" x14ac:dyDescent="0.45">
      <c r="A52" s="17" t="s">
        <v>75</v>
      </c>
      <c r="B52" s="9" t="s">
        <v>254</v>
      </c>
      <c r="C52" s="9">
        <v>168.8</v>
      </c>
      <c r="D52" s="9" t="s">
        <v>74</v>
      </c>
      <c r="E52" s="9" t="s">
        <v>32</v>
      </c>
      <c r="F52" s="9" t="s">
        <v>324</v>
      </c>
      <c r="G52" s="9"/>
      <c r="H52" s="9"/>
    </row>
    <row r="53" spans="1:8" x14ac:dyDescent="0.45">
      <c r="A53" s="17" t="s">
        <v>75</v>
      </c>
      <c r="B53" s="9" t="s">
        <v>267</v>
      </c>
      <c r="C53" s="9">
        <v>1.6</v>
      </c>
      <c r="D53" s="9" t="s">
        <v>74</v>
      </c>
      <c r="E53" s="9" t="s">
        <v>32</v>
      </c>
      <c r="F53" s="9" t="s">
        <v>324</v>
      </c>
      <c r="G53" s="9"/>
      <c r="H53" s="9"/>
    </row>
    <row r="54" spans="1:8" x14ac:dyDescent="0.45">
      <c r="A54" s="17" t="s">
        <v>75</v>
      </c>
      <c r="B54" s="9" t="s">
        <v>255</v>
      </c>
      <c r="C54" s="9">
        <v>0</v>
      </c>
      <c r="D54" s="9" t="s">
        <v>74</v>
      </c>
      <c r="E54" s="9" t="s">
        <v>32</v>
      </c>
      <c r="F54" s="9" t="s">
        <v>324</v>
      </c>
      <c r="G54" s="9"/>
      <c r="H54" s="9"/>
    </row>
    <row r="55" spans="1:8" x14ac:dyDescent="0.45">
      <c r="A55" s="17" t="s">
        <v>75</v>
      </c>
      <c r="B55" s="9" t="s">
        <v>252</v>
      </c>
      <c r="C55" s="9">
        <v>0.81599999999999995</v>
      </c>
      <c r="D55" s="9" t="s">
        <v>74</v>
      </c>
      <c r="E55" s="9" t="s">
        <v>32</v>
      </c>
      <c r="F55" s="9" t="s">
        <v>324</v>
      </c>
      <c r="G55" s="9"/>
      <c r="H55" s="9"/>
    </row>
    <row r="56" spans="1:8" x14ac:dyDescent="0.45">
      <c r="A56" s="17" t="s">
        <v>75</v>
      </c>
      <c r="B56" s="9" t="s">
        <v>269</v>
      </c>
      <c r="C56" s="9">
        <v>2</v>
      </c>
      <c r="D56" s="9" t="s">
        <v>74</v>
      </c>
      <c r="E56" s="9" t="s">
        <v>32</v>
      </c>
      <c r="F56" s="9" t="s">
        <v>324</v>
      </c>
      <c r="G56" s="9"/>
      <c r="H56" s="9"/>
    </row>
    <row r="57" spans="1:8" x14ac:dyDescent="0.45">
      <c r="A57" s="17" t="s">
        <v>75</v>
      </c>
      <c r="B57" s="9" t="s">
        <v>270</v>
      </c>
      <c r="C57" s="9">
        <v>62.789999999999992</v>
      </c>
      <c r="D57" s="9" t="s">
        <v>74</v>
      </c>
      <c r="E57" s="9" t="s">
        <v>32</v>
      </c>
      <c r="F57" s="9" t="s">
        <v>324</v>
      </c>
      <c r="G57" s="9"/>
      <c r="H57" s="9"/>
    </row>
    <row r="58" spans="1:8" x14ac:dyDescent="0.45">
      <c r="A58" s="17" t="s">
        <v>75</v>
      </c>
      <c r="B58" s="9" t="s">
        <v>253</v>
      </c>
      <c r="C58" s="9">
        <v>14.4</v>
      </c>
      <c r="D58" s="9" t="s">
        <v>74</v>
      </c>
      <c r="E58" s="9" t="s">
        <v>32</v>
      </c>
      <c r="F58" s="9" t="s">
        <v>324</v>
      </c>
      <c r="G58" s="9"/>
      <c r="H58" s="9"/>
    </row>
    <row r="59" spans="1:8" x14ac:dyDescent="0.45">
      <c r="A59" s="17" t="s">
        <v>75</v>
      </c>
      <c r="B59" s="9" t="s">
        <v>268</v>
      </c>
      <c r="C59" s="9">
        <v>0.38400000000000001</v>
      </c>
      <c r="D59" s="9" t="s">
        <v>74</v>
      </c>
      <c r="E59" s="9" t="s">
        <v>32</v>
      </c>
      <c r="F59" s="9" t="s">
        <v>324</v>
      </c>
      <c r="G59" s="9"/>
      <c r="H59" s="9"/>
    </row>
    <row r="60" spans="1:8" x14ac:dyDescent="0.45">
      <c r="A60" s="17" t="s">
        <v>75</v>
      </c>
      <c r="B60" s="9" t="s">
        <v>251</v>
      </c>
      <c r="C60" s="9">
        <v>0</v>
      </c>
      <c r="D60" s="9" t="s">
        <v>74</v>
      </c>
      <c r="E60" s="9" t="s">
        <v>32</v>
      </c>
      <c r="F60" s="9" t="s">
        <v>324</v>
      </c>
      <c r="G60" s="9"/>
      <c r="H60" s="9"/>
    </row>
    <row r="61" spans="1:8" x14ac:dyDescent="0.45">
      <c r="A61" s="17" t="s">
        <v>11</v>
      </c>
      <c r="B61" s="9" t="s">
        <v>254</v>
      </c>
      <c r="C61" s="9">
        <v>40</v>
      </c>
      <c r="D61" s="9" t="s">
        <v>74</v>
      </c>
      <c r="E61" s="9" t="s">
        <v>32</v>
      </c>
      <c r="F61" s="9" t="s">
        <v>324</v>
      </c>
      <c r="G61" s="9"/>
      <c r="H61" s="9"/>
    </row>
    <row r="62" spans="1:8" x14ac:dyDescent="0.45">
      <c r="A62" s="17" t="s">
        <v>11</v>
      </c>
      <c r="B62" s="9" t="s">
        <v>267</v>
      </c>
      <c r="C62" s="9">
        <v>25.8</v>
      </c>
      <c r="D62" s="9" t="s">
        <v>74</v>
      </c>
      <c r="E62" s="9" t="s">
        <v>32</v>
      </c>
      <c r="F62" s="9" t="s">
        <v>324</v>
      </c>
      <c r="G62" s="9"/>
      <c r="H62" s="9"/>
    </row>
    <row r="63" spans="1:8" x14ac:dyDescent="0.45">
      <c r="A63" s="17" t="s">
        <v>11</v>
      </c>
      <c r="B63" s="9" t="s">
        <v>255</v>
      </c>
      <c r="C63" s="9">
        <v>13.2</v>
      </c>
      <c r="D63" s="9" t="s">
        <v>74</v>
      </c>
      <c r="E63" s="9" t="s">
        <v>32</v>
      </c>
      <c r="F63" s="9" t="s">
        <v>324</v>
      </c>
      <c r="G63" s="9"/>
      <c r="H63" s="9"/>
    </row>
    <row r="64" spans="1:8" x14ac:dyDescent="0.45">
      <c r="A64" s="17" t="s">
        <v>11</v>
      </c>
      <c r="B64" s="9" t="s">
        <v>252</v>
      </c>
      <c r="C64" s="9">
        <v>0.42250000000000004</v>
      </c>
      <c r="D64" s="9" t="s">
        <v>74</v>
      </c>
      <c r="E64" s="9" t="s">
        <v>32</v>
      </c>
      <c r="F64" s="9" t="s">
        <v>324</v>
      </c>
      <c r="G64" s="9"/>
      <c r="H64" s="9"/>
    </row>
    <row r="65" spans="1:8" x14ac:dyDescent="0.45">
      <c r="A65" s="17" t="s">
        <v>11</v>
      </c>
      <c r="B65" s="9" t="s">
        <v>269</v>
      </c>
      <c r="C65" s="9">
        <v>22.65</v>
      </c>
      <c r="D65" s="9" t="s">
        <v>74</v>
      </c>
      <c r="E65" s="9" t="s">
        <v>32</v>
      </c>
      <c r="F65" s="9" t="s">
        <v>324</v>
      </c>
      <c r="G65" s="9"/>
      <c r="H65" s="9"/>
    </row>
    <row r="66" spans="1:8" x14ac:dyDescent="0.45">
      <c r="A66" s="17" t="s">
        <v>11</v>
      </c>
      <c r="B66" s="9" t="s">
        <v>270</v>
      </c>
      <c r="C66" s="9">
        <v>130.364</v>
      </c>
      <c r="D66" s="9" t="s">
        <v>74</v>
      </c>
      <c r="E66" s="9" t="s">
        <v>32</v>
      </c>
      <c r="F66" s="9" t="s">
        <v>324</v>
      </c>
      <c r="G66" s="9"/>
      <c r="H66" s="9"/>
    </row>
    <row r="67" spans="1:8" x14ac:dyDescent="0.45">
      <c r="A67" s="17" t="s">
        <v>11</v>
      </c>
      <c r="B67" s="9" t="s">
        <v>253</v>
      </c>
      <c r="C67" s="9">
        <v>68.95</v>
      </c>
      <c r="D67" s="9" t="s">
        <v>74</v>
      </c>
      <c r="E67" s="9" t="s">
        <v>32</v>
      </c>
      <c r="F67" s="9" t="s">
        <v>324</v>
      </c>
      <c r="G67" s="9"/>
      <c r="H67" s="9"/>
    </row>
    <row r="68" spans="1:8" x14ac:dyDescent="0.45">
      <c r="A68" s="17" t="s">
        <v>11</v>
      </c>
      <c r="B68" s="9" t="s">
        <v>268</v>
      </c>
      <c r="C68" s="9">
        <v>0</v>
      </c>
      <c r="D68" s="9" t="s">
        <v>74</v>
      </c>
      <c r="E68" s="9" t="s">
        <v>32</v>
      </c>
      <c r="F68" s="9" t="s">
        <v>324</v>
      </c>
      <c r="G68" s="9"/>
      <c r="H68" s="9"/>
    </row>
    <row r="69" spans="1:8" x14ac:dyDescent="0.45">
      <c r="A69" s="17" t="s">
        <v>11</v>
      </c>
      <c r="B69" s="9" t="s">
        <v>251</v>
      </c>
      <c r="C69" s="9">
        <v>0</v>
      </c>
      <c r="D69" s="9" t="s">
        <v>74</v>
      </c>
      <c r="E69" s="9" t="s">
        <v>32</v>
      </c>
      <c r="F69" s="9" t="s">
        <v>324</v>
      </c>
      <c r="G69" s="9"/>
      <c r="H69" s="9"/>
    </row>
    <row r="70" spans="1:8" x14ac:dyDescent="0.45">
      <c r="A70" s="17" t="s">
        <v>12</v>
      </c>
      <c r="B70" s="9" t="s">
        <v>254</v>
      </c>
      <c r="C70" s="9">
        <v>35.110759999999999</v>
      </c>
      <c r="D70" s="9" t="s">
        <v>74</v>
      </c>
      <c r="E70" s="9" t="s">
        <v>32</v>
      </c>
      <c r="F70" s="9" t="s">
        <v>324</v>
      </c>
      <c r="G70" s="9"/>
      <c r="H70" s="9"/>
    </row>
    <row r="71" spans="1:8" x14ac:dyDescent="0.45">
      <c r="A71" s="17" t="s">
        <v>12</v>
      </c>
      <c r="B71" s="9" t="s">
        <v>267</v>
      </c>
      <c r="C71" s="9">
        <v>1.4222080000000001</v>
      </c>
      <c r="D71" s="9" t="s">
        <v>74</v>
      </c>
      <c r="E71" s="9" t="s">
        <v>32</v>
      </c>
      <c r="F71" s="9" t="s">
        <v>324</v>
      </c>
      <c r="G71" s="9"/>
      <c r="H71" s="9"/>
    </row>
    <row r="72" spans="1:8" x14ac:dyDescent="0.45">
      <c r="A72" s="17" t="s">
        <v>12</v>
      </c>
      <c r="B72" s="9" t="s">
        <v>255</v>
      </c>
      <c r="C72" s="9">
        <v>22.222000000000001</v>
      </c>
      <c r="D72" s="9" t="s">
        <v>74</v>
      </c>
      <c r="E72" s="9" t="s">
        <v>32</v>
      </c>
      <c r="F72" s="9" t="s">
        <v>324</v>
      </c>
      <c r="G72" s="9"/>
      <c r="H72" s="9"/>
    </row>
    <row r="73" spans="1:8" x14ac:dyDescent="0.45">
      <c r="A73" s="17" t="s">
        <v>12</v>
      </c>
      <c r="B73" s="9" t="s">
        <v>252</v>
      </c>
      <c r="C73" s="9">
        <v>0.14688741999999999</v>
      </c>
      <c r="D73" s="9" t="s">
        <v>74</v>
      </c>
      <c r="E73" s="9" t="s">
        <v>32</v>
      </c>
      <c r="F73" s="9" t="s">
        <v>324</v>
      </c>
      <c r="G73" s="9"/>
      <c r="H73" s="9"/>
    </row>
    <row r="74" spans="1:8" x14ac:dyDescent="0.45">
      <c r="A74" s="17" t="s">
        <v>12</v>
      </c>
      <c r="B74" s="9" t="s">
        <v>269</v>
      </c>
      <c r="C74" s="9">
        <v>13.99986</v>
      </c>
      <c r="D74" s="9" t="s">
        <v>74</v>
      </c>
      <c r="E74" s="9" t="s">
        <v>32</v>
      </c>
      <c r="F74" s="9" t="s">
        <v>324</v>
      </c>
    </row>
    <row r="75" spans="1:8" x14ac:dyDescent="0.45">
      <c r="A75" s="17" t="s">
        <v>12</v>
      </c>
      <c r="B75" s="9" t="s">
        <v>270</v>
      </c>
      <c r="C75" s="9">
        <v>205.04550507999997</v>
      </c>
      <c r="D75" s="9" t="s">
        <v>74</v>
      </c>
      <c r="E75" s="9" t="s">
        <v>32</v>
      </c>
      <c r="F75" s="9" t="s">
        <v>324</v>
      </c>
      <c r="G75" s="9"/>
      <c r="H75" s="9"/>
    </row>
    <row r="76" spans="1:8" x14ac:dyDescent="0.45">
      <c r="A76" s="17" t="s">
        <v>12</v>
      </c>
      <c r="B76" s="9" t="s">
        <v>253</v>
      </c>
      <c r="C76" s="9">
        <v>0</v>
      </c>
      <c r="D76" s="9" t="s">
        <v>74</v>
      </c>
      <c r="E76" s="9" t="s">
        <v>32</v>
      </c>
      <c r="F76" s="9" t="s">
        <v>324</v>
      </c>
      <c r="G76" s="9"/>
      <c r="H76" s="9"/>
    </row>
    <row r="77" spans="1:8" x14ac:dyDescent="0.45">
      <c r="A77" s="17" t="s">
        <v>12</v>
      </c>
      <c r="B77" s="9" t="s">
        <v>268</v>
      </c>
      <c r="C77" s="9">
        <v>6.9110420000000006E-2</v>
      </c>
      <c r="D77" s="9" t="s">
        <v>74</v>
      </c>
      <c r="E77" s="9" t="s">
        <v>32</v>
      </c>
      <c r="F77" s="9" t="s">
        <v>324</v>
      </c>
      <c r="G77" s="9"/>
      <c r="H77" s="9"/>
    </row>
    <row r="78" spans="1:8" x14ac:dyDescent="0.45">
      <c r="A78" s="17" t="s">
        <v>12</v>
      </c>
      <c r="B78" s="9" t="s">
        <v>251</v>
      </c>
      <c r="C78" s="9">
        <v>0</v>
      </c>
      <c r="D78" s="9" t="s">
        <v>74</v>
      </c>
      <c r="E78" s="9" t="s">
        <v>32</v>
      </c>
      <c r="F78" s="9" t="s">
        <v>324</v>
      </c>
      <c r="G78" s="9"/>
      <c r="H78" s="9"/>
    </row>
    <row r="79" spans="1:8" x14ac:dyDescent="0.45">
      <c r="A79" s="17" t="s">
        <v>8</v>
      </c>
      <c r="B79" s="9" t="s">
        <v>254</v>
      </c>
      <c r="C79" s="9">
        <v>33.700000000000003</v>
      </c>
      <c r="D79" s="9" t="s">
        <v>74</v>
      </c>
      <c r="E79" s="9" t="s">
        <v>32</v>
      </c>
      <c r="F79" s="9" t="s">
        <v>324</v>
      </c>
      <c r="G79" s="9"/>
      <c r="H79" s="9"/>
    </row>
    <row r="80" spans="1:8" x14ac:dyDescent="0.45">
      <c r="A80" s="17" t="s">
        <v>8</v>
      </c>
      <c r="B80" s="9" t="s">
        <v>267</v>
      </c>
      <c r="C80" s="9">
        <v>21.9</v>
      </c>
      <c r="D80" s="9" t="s">
        <v>74</v>
      </c>
      <c r="E80" s="9" t="s">
        <v>32</v>
      </c>
      <c r="F80" s="9" t="s">
        <v>324</v>
      </c>
      <c r="G80" s="9"/>
      <c r="H80" s="9"/>
    </row>
    <row r="81" spans="1:8" x14ac:dyDescent="0.45">
      <c r="A81" s="17" t="s">
        <v>8</v>
      </c>
      <c r="B81" s="9" t="s">
        <v>255</v>
      </c>
      <c r="C81" s="9">
        <v>5.57</v>
      </c>
      <c r="D81" s="9" t="s">
        <v>74</v>
      </c>
      <c r="E81" s="9" t="s">
        <v>32</v>
      </c>
      <c r="F81" s="9" t="s">
        <v>324</v>
      </c>
      <c r="G81" s="9"/>
      <c r="H81" s="9"/>
    </row>
    <row r="82" spans="1:8" x14ac:dyDescent="0.45">
      <c r="A82" s="17" t="s">
        <v>8</v>
      </c>
      <c r="B82" s="9" t="s">
        <v>252</v>
      </c>
      <c r="C82" s="9">
        <v>0.13600000000000001</v>
      </c>
      <c r="D82" s="9" t="s">
        <v>74</v>
      </c>
      <c r="E82" s="9" t="s">
        <v>32</v>
      </c>
      <c r="F82" s="9" t="s">
        <v>324</v>
      </c>
      <c r="G82" s="9"/>
      <c r="H82" s="9"/>
    </row>
    <row r="83" spans="1:8" x14ac:dyDescent="0.45">
      <c r="A83" s="17" t="s">
        <v>8</v>
      </c>
      <c r="B83" s="9" t="s">
        <v>269</v>
      </c>
      <c r="C83" s="9">
        <v>0</v>
      </c>
      <c r="D83" s="9" t="s">
        <v>74</v>
      </c>
      <c r="E83" s="9" t="s">
        <v>32</v>
      </c>
      <c r="F83" s="9" t="s">
        <v>324</v>
      </c>
      <c r="G83" s="9"/>
      <c r="H83" s="9"/>
    </row>
    <row r="84" spans="1:8" x14ac:dyDescent="0.45">
      <c r="A84" s="17" t="s">
        <v>8</v>
      </c>
      <c r="B84" s="9" t="s">
        <v>270</v>
      </c>
      <c r="C84" s="9">
        <v>53.819999999999993</v>
      </c>
      <c r="D84" s="9" t="s">
        <v>74</v>
      </c>
      <c r="E84" s="9" t="s">
        <v>32</v>
      </c>
      <c r="F84" s="9" t="s">
        <v>324</v>
      </c>
      <c r="G84" s="9"/>
      <c r="H84" s="9"/>
    </row>
    <row r="85" spans="1:8" x14ac:dyDescent="0.45">
      <c r="A85" s="17" t="s">
        <v>8</v>
      </c>
      <c r="B85" s="9" t="s">
        <v>253</v>
      </c>
      <c r="C85" s="9">
        <v>0</v>
      </c>
      <c r="D85" s="9" t="s">
        <v>74</v>
      </c>
      <c r="E85" s="9" t="s">
        <v>32</v>
      </c>
      <c r="F85" s="9" t="s">
        <v>324</v>
      </c>
      <c r="G85" s="9"/>
      <c r="H85" s="9"/>
    </row>
    <row r="86" spans="1:8" x14ac:dyDescent="0.45">
      <c r="A86" s="17" t="s">
        <v>8</v>
      </c>
      <c r="B86" s="9" t="s">
        <v>268</v>
      </c>
      <c r="C86" s="9">
        <v>6.4000000000000001E-2</v>
      </c>
      <c r="D86" s="9" t="s">
        <v>74</v>
      </c>
      <c r="E86" s="9" t="s">
        <v>32</v>
      </c>
      <c r="F86" s="9" t="s">
        <v>324</v>
      </c>
      <c r="G86" s="9"/>
      <c r="H86" s="9"/>
    </row>
    <row r="87" spans="1:8" x14ac:dyDescent="0.45">
      <c r="A87" s="17" t="s">
        <v>8</v>
      </c>
      <c r="B87" s="9" t="s">
        <v>251</v>
      </c>
      <c r="C87" s="9">
        <v>0</v>
      </c>
      <c r="D87" s="9" t="s">
        <v>74</v>
      </c>
      <c r="E87" s="9" t="s">
        <v>32</v>
      </c>
      <c r="F87" s="9" t="s">
        <v>324</v>
      </c>
      <c r="G87" s="9"/>
      <c r="H87" s="9"/>
    </row>
    <row r="88" spans="1:8" x14ac:dyDescent="0.45">
      <c r="A88" s="17" t="s">
        <v>9</v>
      </c>
      <c r="B88" s="9" t="s">
        <v>254</v>
      </c>
      <c r="C88" s="9">
        <v>84.4</v>
      </c>
      <c r="D88" s="9" t="s">
        <v>74</v>
      </c>
      <c r="E88" s="9" t="s">
        <v>32</v>
      </c>
      <c r="F88" s="9" t="s">
        <v>324</v>
      </c>
      <c r="G88" s="9"/>
      <c r="H88" s="9"/>
    </row>
    <row r="89" spans="1:8" x14ac:dyDescent="0.45">
      <c r="A89" s="17" t="s">
        <v>9</v>
      </c>
      <c r="B89" s="9" t="s">
        <v>267</v>
      </c>
      <c r="C89" s="9">
        <v>0.8</v>
      </c>
      <c r="D89" s="9" t="s">
        <v>74</v>
      </c>
      <c r="E89" s="9" t="s">
        <v>32</v>
      </c>
      <c r="F89" s="9" t="s">
        <v>324</v>
      </c>
      <c r="G89" s="9"/>
      <c r="H89" s="9"/>
    </row>
    <row r="90" spans="1:8" x14ac:dyDescent="0.45">
      <c r="A90" s="17" t="s">
        <v>9</v>
      </c>
      <c r="B90" s="9" t="s">
        <v>255</v>
      </c>
      <c r="C90" s="9">
        <v>0</v>
      </c>
      <c r="D90" s="9" t="s">
        <v>74</v>
      </c>
      <c r="E90" s="9" t="s">
        <v>32</v>
      </c>
      <c r="F90" s="9" t="s">
        <v>324</v>
      </c>
      <c r="G90" s="9"/>
      <c r="H90" s="9"/>
    </row>
    <row r="91" spans="1:8" x14ac:dyDescent="0.45">
      <c r="A91" s="17" t="s">
        <v>9</v>
      </c>
      <c r="B91" s="9" t="s">
        <v>252</v>
      </c>
      <c r="C91" s="9">
        <v>0.40799999999999997</v>
      </c>
      <c r="D91" s="9" t="s">
        <v>74</v>
      </c>
      <c r="E91" s="9" t="s">
        <v>32</v>
      </c>
      <c r="F91" s="9" t="s">
        <v>324</v>
      </c>
      <c r="G91" s="9"/>
      <c r="H91" s="9"/>
    </row>
    <row r="92" spans="1:8" x14ac:dyDescent="0.45">
      <c r="A92" s="17" t="s">
        <v>9</v>
      </c>
      <c r="B92" s="9" t="s">
        <v>269</v>
      </c>
      <c r="C92" s="9">
        <v>1</v>
      </c>
      <c r="D92" s="9" t="s">
        <v>74</v>
      </c>
      <c r="E92" s="9" t="s">
        <v>32</v>
      </c>
      <c r="F92" s="9" t="s">
        <v>324</v>
      </c>
      <c r="G92" s="9"/>
      <c r="H92" s="9"/>
    </row>
    <row r="93" spans="1:8" x14ac:dyDescent="0.45">
      <c r="A93" s="17" t="s">
        <v>9</v>
      </c>
      <c r="B93" s="9" t="s">
        <v>270</v>
      </c>
      <c r="C93" s="9">
        <v>31.394999999999996</v>
      </c>
      <c r="D93" s="9" t="s">
        <v>74</v>
      </c>
      <c r="E93" s="9" t="s">
        <v>32</v>
      </c>
      <c r="F93" s="9" t="s">
        <v>324</v>
      </c>
      <c r="G93" s="9"/>
      <c r="H93" s="9"/>
    </row>
    <row r="94" spans="1:8" x14ac:dyDescent="0.45">
      <c r="A94" s="17" t="s">
        <v>9</v>
      </c>
      <c r="B94" s="9" t="s">
        <v>253</v>
      </c>
      <c r="C94" s="9">
        <v>7.2</v>
      </c>
      <c r="D94" s="9" t="s">
        <v>74</v>
      </c>
      <c r="E94" s="9" t="s">
        <v>32</v>
      </c>
      <c r="F94" s="9" t="s">
        <v>324</v>
      </c>
      <c r="G94" s="9"/>
      <c r="H94" s="9"/>
    </row>
    <row r="95" spans="1:8" x14ac:dyDescent="0.45">
      <c r="A95" s="17" t="s">
        <v>9</v>
      </c>
      <c r="B95" s="9" t="s">
        <v>268</v>
      </c>
      <c r="C95" s="9">
        <v>0.192</v>
      </c>
      <c r="D95" s="9" t="s">
        <v>74</v>
      </c>
      <c r="E95" s="9" t="s">
        <v>32</v>
      </c>
      <c r="F95" s="9" t="s">
        <v>324</v>
      </c>
      <c r="G95" s="9"/>
      <c r="H95" s="9"/>
    </row>
    <row r="96" spans="1:8" x14ac:dyDescent="0.45">
      <c r="A96" s="17" t="s">
        <v>9</v>
      </c>
      <c r="B96" s="9" t="s">
        <v>251</v>
      </c>
      <c r="C96" s="9">
        <v>0</v>
      </c>
      <c r="D96" s="9" t="s">
        <v>74</v>
      </c>
      <c r="E96" s="9" t="s">
        <v>32</v>
      </c>
      <c r="F96" s="9" t="s">
        <v>324</v>
      </c>
      <c r="G96" s="9"/>
      <c r="H96" s="9"/>
    </row>
    <row r="97" spans="1:8" x14ac:dyDescent="0.45">
      <c r="A97" s="17" t="s">
        <v>6</v>
      </c>
      <c r="B97" s="9" t="s">
        <v>254</v>
      </c>
      <c r="C97" s="9">
        <v>0</v>
      </c>
      <c r="D97" s="9" t="s">
        <v>74</v>
      </c>
      <c r="E97" s="9" t="s">
        <v>32</v>
      </c>
      <c r="F97" s="9" t="s">
        <v>324</v>
      </c>
      <c r="G97" s="9"/>
      <c r="H97" s="9"/>
    </row>
    <row r="98" spans="1:8" x14ac:dyDescent="0.45">
      <c r="A98" s="17" t="s">
        <v>6</v>
      </c>
      <c r="B98" s="9" t="s">
        <v>267</v>
      </c>
      <c r="C98" s="9">
        <v>10.078992</v>
      </c>
      <c r="D98" s="9" t="s">
        <v>74</v>
      </c>
      <c r="E98" s="9" t="s">
        <v>32</v>
      </c>
      <c r="F98" s="9" t="s">
        <v>324</v>
      </c>
      <c r="G98" s="9"/>
      <c r="H98" s="9"/>
    </row>
    <row r="99" spans="1:8" x14ac:dyDescent="0.45">
      <c r="A99" s="17" t="s">
        <v>6</v>
      </c>
      <c r="B99" s="9" t="s">
        <v>255</v>
      </c>
      <c r="C99" s="9">
        <v>0</v>
      </c>
      <c r="D99" s="9" t="s">
        <v>74</v>
      </c>
      <c r="E99" s="9" t="s">
        <v>32</v>
      </c>
      <c r="F99" s="9" t="s">
        <v>324</v>
      </c>
      <c r="G99" s="9"/>
      <c r="H99" s="9"/>
    </row>
    <row r="100" spans="1:8" x14ac:dyDescent="0.45">
      <c r="A100" s="17" t="s">
        <v>6</v>
      </c>
      <c r="B100" s="9" t="s">
        <v>252</v>
      </c>
      <c r="C100" s="9">
        <v>0</v>
      </c>
      <c r="D100" s="9" t="s">
        <v>74</v>
      </c>
      <c r="E100" s="9" t="s">
        <v>32</v>
      </c>
      <c r="F100" s="9" t="s">
        <v>324</v>
      </c>
      <c r="G100" s="9"/>
      <c r="H100" s="9"/>
    </row>
    <row r="101" spans="1:8" x14ac:dyDescent="0.45">
      <c r="A101" s="17" t="s">
        <v>6</v>
      </c>
      <c r="B101" s="9" t="s">
        <v>269</v>
      </c>
      <c r="C101" s="9">
        <v>0</v>
      </c>
      <c r="D101" s="9" t="s">
        <v>74</v>
      </c>
      <c r="E101" s="9" t="s">
        <v>32</v>
      </c>
      <c r="F101" s="9" t="s">
        <v>324</v>
      </c>
      <c r="G101" s="9"/>
      <c r="H101" s="9"/>
    </row>
    <row r="102" spans="1:8" x14ac:dyDescent="0.45">
      <c r="A102" s="17" t="s">
        <v>6</v>
      </c>
      <c r="B102" s="9" t="s">
        <v>270</v>
      </c>
      <c r="C102" s="9">
        <v>0</v>
      </c>
      <c r="D102" s="9" t="s">
        <v>74</v>
      </c>
      <c r="E102" s="9" t="s">
        <v>32</v>
      </c>
      <c r="F102" s="9" t="s">
        <v>324</v>
      </c>
      <c r="G102" s="9"/>
      <c r="H102" s="9"/>
    </row>
    <row r="103" spans="1:8" x14ac:dyDescent="0.45">
      <c r="A103" s="17" t="s">
        <v>6</v>
      </c>
      <c r="B103" s="9" t="s">
        <v>253</v>
      </c>
      <c r="C103" s="9">
        <v>3.892944</v>
      </c>
      <c r="D103" s="9" t="s">
        <v>74</v>
      </c>
      <c r="E103" s="9" t="s">
        <v>32</v>
      </c>
      <c r="F103" s="9" t="s">
        <v>324</v>
      </c>
      <c r="G103" s="9"/>
      <c r="H103" s="9"/>
    </row>
    <row r="104" spans="1:8" x14ac:dyDescent="0.45">
      <c r="A104" s="17" t="s">
        <v>6</v>
      </c>
      <c r="B104" s="9" t="s">
        <v>268</v>
      </c>
      <c r="C104" s="9">
        <v>0</v>
      </c>
      <c r="D104" s="9" t="s">
        <v>74</v>
      </c>
      <c r="E104" s="9" t="s">
        <v>32</v>
      </c>
      <c r="F104" s="9" t="s">
        <v>324</v>
      </c>
      <c r="G104" s="9"/>
      <c r="H104" s="9"/>
    </row>
    <row r="105" spans="1:8" x14ac:dyDescent="0.45">
      <c r="A105" s="17" t="s">
        <v>6</v>
      </c>
      <c r="B105" s="9" t="s">
        <v>251</v>
      </c>
      <c r="C105" s="9">
        <v>0</v>
      </c>
      <c r="D105" s="9" t="s">
        <v>74</v>
      </c>
      <c r="E105" s="9" t="s">
        <v>32</v>
      </c>
      <c r="F105" s="9" t="s">
        <v>324</v>
      </c>
      <c r="G105" s="9"/>
      <c r="H105" s="9"/>
    </row>
    <row r="106" spans="1:8" x14ac:dyDescent="0.45">
      <c r="A106" s="17" t="s">
        <v>3</v>
      </c>
      <c r="B106" s="9" t="s">
        <v>254</v>
      </c>
      <c r="C106" s="9">
        <v>393.26782000000003</v>
      </c>
      <c r="D106" s="9" t="s">
        <v>74</v>
      </c>
      <c r="E106" s="9" t="s">
        <v>32</v>
      </c>
      <c r="F106" s="9" t="s">
        <v>324</v>
      </c>
      <c r="G106" s="9"/>
      <c r="H106" s="9"/>
    </row>
    <row r="107" spans="1:8" x14ac:dyDescent="0.45">
      <c r="A107" s="17" t="s">
        <v>3</v>
      </c>
      <c r="B107" s="9" t="s">
        <v>267</v>
      </c>
      <c r="C107" s="9">
        <v>8.98</v>
      </c>
      <c r="D107" s="9" t="s">
        <v>74</v>
      </c>
      <c r="E107" s="9" t="s">
        <v>32</v>
      </c>
      <c r="F107" s="9" t="s">
        <v>324</v>
      </c>
      <c r="G107" s="9"/>
      <c r="H107" s="9"/>
    </row>
    <row r="108" spans="1:8" x14ac:dyDescent="0.45">
      <c r="A108" s="17" t="s">
        <v>3</v>
      </c>
      <c r="B108" s="9" t="s">
        <v>255</v>
      </c>
      <c r="C108" s="9">
        <v>1.97342</v>
      </c>
      <c r="D108" s="9" t="s">
        <v>74</v>
      </c>
      <c r="E108" s="9" t="s">
        <v>32</v>
      </c>
      <c r="F108" s="9" t="s">
        <v>324</v>
      </c>
      <c r="G108" s="9"/>
      <c r="H108" s="9"/>
    </row>
    <row r="109" spans="1:8" x14ac:dyDescent="0.45">
      <c r="A109" s="17" t="s">
        <v>3</v>
      </c>
      <c r="B109" s="9" t="s">
        <v>252</v>
      </c>
      <c r="C109" s="9">
        <v>0</v>
      </c>
      <c r="D109" s="9" t="s">
        <v>74</v>
      </c>
      <c r="E109" s="9" t="s">
        <v>32</v>
      </c>
      <c r="F109" s="9" t="s">
        <v>324</v>
      </c>
      <c r="G109" s="9"/>
      <c r="H109" s="9"/>
    </row>
    <row r="110" spans="1:8" x14ac:dyDescent="0.45">
      <c r="A110" s="17" t="s">
        <v>3</v>
      </c>
      <c r="B110" s="9" t="s">
        <v>269</v>
      </c>
      <c r="C110" s="9">
        <v>44.517859999999999</v>
      </c>
      <c r="D110" s="9" t="s">
        <v>74</v>
      </c>
      <c r="E110" s="9" t="s">
        <v>32</v>
      </c>
      <c r="F110" s="9" t="s">
        <v>324</v>
      </c>
      <c r="G110" s="9"/>
      <c r="H110" s="9"/>
    </row>
    <row r="111" spans="1:8" x14ac:dyDescent="0.45">
      <c r="A111" s="17" t="s">
        <v>3</v>
      </c>
      <c r="B111" s="9" t="s">
        <v>270</v>
      </c>
      <c r="C111" s="9">
        <v>202.12400000000002</v>
      </c>
      <c r="D111" s="9" t="s">
        <v>74</v>
      </c>
      <c r="E111" s="9" t="s">
        <v>32</v>
      </c>
      <c r="F111" s="9" t="s">
        <v>324</v>
      </c>
      <c r="G111" s="9"/>
      <c r="H111" s="9"/>
    </row>
    <row r="112" spans="1:8" x14ac:dyDescent="0.45">
      <c r="A112" s="17" t="s">
        <v>3</v>
      </c>
      <c r="B112" s="9" t="s">
        <v>253</v>
      </c>
      <c r="C112" s="9">
        <v>5.5</v>
      </c>
      <c r="D112" s="9" t="s">
        <v>74</v>
      </c>
      <c r="E112" s="9" t="s">
        <v>32</v>
      </c>
      <c r="F112" s="9" t="s">
        <v>324</v>
      </c>
      <c r="G112" s="9"/>
      <c r="H112" s="9"/>
    </row>
    <row r="113" spans="1:8" x14ac:dyDescent="0.45">
      <c r="A113" s="17" t="s">
        <v>3</v>
      </c>
      <c r="B113" s="9" t="s">
        <v>268</v>
      </c>
      <c r="C113" s="9">
        <v>0</v>
      </c>
      <c r="D113" s="9" t="s">
        <v>74</v>
      </c>
      <c r="E113" s="9" t="s">
        <v>32</v>
      </c>
      <c r="F113" s="9" t="s">
        <v>324</v>
      </c>
      <c r="G113" s="9"/>
      <c r="H113" s="9"/>
    </row>
    <row r="114" spans="1:8" x14ac:dyDescent="0.45">
      <c r="A114" s="17" t="s">
        <v>3</v>
      </c>
      <c r="B114" s="9" t="s">
        <v>251</v>
      </c>
      <c r="C114" s="9">
        <v>1.5219999999999999E-2</v>
      </c>
      <c r="D114" s="9" t="s">
        <v>74</v>
      </c>
      <c r="E114" s="9" t="s">
        <v>32</v>
      </c>
      <c r="F114" s="9" t="s">
        <v>324</v>
      </c>
      <c r="G114" s="9"/>
      <c r="H114" s="9"/>
    </row>
    <row r="115" spans="1:8" x14ac:dyDescent="0.45">
      <c r="A115" s="17" t="s">
        <v>10</v>
      </c>
      <c r="B115" s="9" t="s">
        <v>254</v>
      </c>
      <c r="C115" s="9">
        <v>61.972999999999999</v>
      </c>
      <c r="D115" s="9" t="s">
        <v>74</v>
      </c>
      <c r="E115" s="9" t="s">
        <v>32</v>
      </c>
      <c r="F115" s="9" t="s">
        <v>324</v>
      </c>
      <c r="G115" s="9"/>
      <c r="H115" s="9"/>
    </row>
    <row r="116" spans="1:8" x14ac:dyDescent="0.45">
      <c r="A116" s="17" t="s">
        <v>10</v>
      </c>
      <c r="B116" s="9" t="s">
        <v>267</v>
      </c>
      <c r="C116" s="9">
        <v>2.137</v>
      </c>
      <c r="D116" s="9" t="s">
        <v>74</v>
      </c>
      <c r="E116" s="9" t="s">
        <v>32</v>
      </c>
      <c r="F116" s="9" t="s">
        <v>324</v>
      </c>
      <c r="G116" s="9"/>
      <c r="H116" s="9"/>
    </row>
    <row r="117" spans="1:8" x14ac:dyDescent="0.45">
      <c r="A117" s="17" t="s">
        <v>10</v>
      </c>
      <c r="B117" s="9" t="s">
        <v>255</v>
      </c>
      <c r="C117" s="9">
        <v>0</v>
      </c>
      <c r="D117" s="9" t="s">
        <v>74</v>
      </c>
      <c r="E117" s="9" t="s">
        <v>32</v>
      </c>
      <c r="F117" s="9" t="s">
        <v>324</v>
      </c>
      <c r="G117" s="9"/>
      <c r="H117" s="9"/>
    </row>
    <row r="118" spans="1:8" x14ac:dyDescent="0.45">
      <c r="A118" s="17" t="s">
        <v>10</v>
      </c>
      <c r="B118" s="9" t="s">
        <v>252</v>
      </c>
      <c r="C118" s="9">
        <v>46.307904907975463</v>
      </c>
      <c r="D118" s="9" t="s">
        <v>74</v>
      </c>
      <c r="E118" s="9" t="s">
        <v>32</v>
      </c>
      <c r="F118" s="9" t="s">
        <v>324</v>
      </c>
      <c r="G118" s="9"/>
      <c r="H118" s="9"/>
    </row>
    <row r="119" spans="1:8" x14ac:dyDescent="0.45">
      <c r="A119" s="17" t="s">
        <v>10</v>
      </c>
      <c r="B119" s="9" t="s">
        <v>269</v>
      </c>
      <c r="C119" s="9">
        <v>9.8719018404907981</v>
      </c>
      <c r="D119" s="9" t="s">
        <v>74</v>
      </c>
      <c r="E119" s="9" t="s">
        <v>32</v>
      </c>
      <c r="F119" s="9" t="s">
        <v>324</v>
      </c>
      <c r="G119" s="9"/>
      <c r="H119" s="9"/>
    </row>
    <row r="120" spans="1:8" x14ac:dyDescent="0.45">
      <c r="A120" s="17" t="s">
        <v>10</v>
      </c>
      <c r="B120" s="9" t="s">
        <v>270</v>
      </c>
      <c r="C120" s="9">
        <v>1.3801600799999998</v>
      </c>
      <c r="D120" s="9" t="s">
        <v>74</v>
      </c>
      <c r="E120" s="9" t="s">
        <v>32</v>
      </c>
      <c r="F120" s="9" t="s">
        <v>324</v>
      </c>
      <c r="G120" s="9"/>
      <c r="H120" s="9"/>
    </row>
    <row r="121" spans="1:8" x14ac:dyDescent="0.45">
      <c r="A121" s="17" t="s">
        <v>10</v>
      </c>
      <c r="B121" s="9" t="s">
        <v>253</v>
      </c>
      <c r="C121" s="9">
        <v>9.107879999999998</v>
      </c>
      <c r="D121" s="9" t="s">
        <v>74</v>
      </c>
      <c r="E121" s="9" t="s">
        <v>32</v>
      </c>
      <c r="F121" s="9" t="s">
        <v>324</v>
      </c>
      <c r="G121" s="9"/>
      <c r="H121" s="9"/>
    </row>
    <row r="122" spans="1:8" x14ac:dyDescent="0.45">
      <c r="A122" s="17" t="s">
        <v>10</v>
      </c>
      <c r="B122" s="9" t="s">
        <v>268</v>
      </c>
      <c r="C122" s="9">
        <v>0</v>
      </c>
      <c r="D122" s="9" t="s">
        <v>74</v>
      </c>
      <c r="E122" s="9" t="s">
        <v>32</v>
      </c>
      <c r="F122" s="9" t="s">
        <v>324</v>
      </c>
      <c r="G122" s="9"/>
      <c r="H122" s="9"/>
    </row>
    <row r="123" spans="1:8" x14ac:dyDescent="0.45">
      <c r="A123" s="17" t="s">
        <v>10</v>
      </c>
      <c r="B123" s="9" t="s">
        <v>251</v>
      </c>
      <c r="C123" s="9">
        <v>5.4000000000000003E-3</v>
      </c>
      <c r="D123" s="9" t="s">
        <v>74</v>
      </c>
      <c r="E123" s="9" t="s">
        <v>32</v>
      </c>
      <c r="F123" s="9" t="s">
        <v>324</v>
      </c>
      <c r="G123" s="9"/>
      <c r="H123" s="9"/>
    </row>
    <row r="124" spans="1:8" x14ac:dyDescent="0.45">
      <c r="A124" s="18"/>
      <c r="G124" s="9"/>
      <c r="H124" s="9"/>
    </row>
    <row r="125" spans="1:8" x14ac:dyDescent="0.45">
      <c r="A125" s="18"/>
      <c r="G125" s="9"/>
      <c r="H125" s="9"/>
    </row>
    <row r="126" spans="1:8" x14ac:dyDescent="0.45">
      <c r="A126" s="18"/>
      <c r="G126" s="9"/>
      <c r="H126" s="9"/>
    </row>
    <row r="127" spans="1:8" x14ac:dyDescent="0.45">
      <c r="A127" s="18"/>
      <c r="G127" s="9"/>
      <c r="H127" s="9"/>
    </row>
    <row r="128" spans="1:8" x14ac:dyDescent="0.45">
      <c r="A128" s="18"/>
      <c r="G128" s="9"/>
      <c r="H128" s="9"/>
    </row>
    <row r="129" spans="1:8" x14ac:dyDescent="0.45">
      <c r="A129" s="18"/>
      <c r="G129" s="9"/>
      <c r="H129" s="9"/>
    </row>
    <row r="130" spans="1:8" x14ac:dyDescent="0.45">
      <c r="A130" s="18"/>
      <c r="G130" s="9"/>
      <c r="H130" s="9"/>
    </row>
    <row r="131" spans="1:8" x14ac:dyDescent="0.45">
      <c r="A131" s="18"/>
      <c r="G131" s="9"/>
      <c r="H131" s="9"/>
    </row>
    <row r="132" spans="1:8" x14ac:dyDescent="0.45">
      <c r="A132" s="18"/>
      <c r="G132" s="9"/>
      <c r="H132" s="9"/>
    </row>
    <row r="133" spans="1:8" x14ac:dyDescent="0.45">
      <c r="A133" s="18"/>
      <c r="G133" s="9"/>
      <c r="H133" s="9"/>
    </row>
    <row r="134" spans="1:8" x14ac:dyDescent="0.45">
      <c r="A134" s="18"/>
      <c r="G134" s="9"/>
      <c r="H134" s="9"/>
    </row>
    <row r="135" spans="1:8" x14ac:dyDescent="0.45">
      <c r="A135" s="18"/>
      <c r="G135" s="9"/>
      <c r="H135" s="9"/>
    </row>
    <row r="136" spans="1:8" x14ac:dyDescent="0.45">
      <c r="A136" s="18"/>
      <c r="G136" s="9"/>
      <c r="H136" s="9"/>
    </row>
    <row r="137" spans="1:8" x14ac:dyDescent="0.45">
      <c r="A137" s="18"/>
      <c r="G137" s="9"/>
      <c r="H137" s="9"/>
    </row>
    <row r="138" spans="1:8" x14ac:dyDescent="0.45">
      <c r="A138" s="18"/>
      <c r="G138" s="9"/>
      <c r="H138" s="9"/>
    </row>
    <row r="139" spans="1:8" x14ac:dyDescent="0.45">
      <c r="A139" s="18"/>
      <c r="G139" s="9"/>
      <c r="H139" s="9"/>
    </row>
    <row r="140" spans="1:8" x14ac:dyDescent="0.45">
      <c r="A140" s="18"/>
      <c r="G140" s="9"/>
      <c r="H140" s="9"/>
    </row>
    <row r="141" spans="1:8" x14ac:dyDescent="0.45">
      <c r="A141" s="18"/>
      <c r="G141" s="9"/>
      <c r="H141" s="9"/>
    </row>
    <row r="142" spans="1:8" x14ac:dyDescent="0.45">
      <c r="A142" s="18"/>
      <c r="G142" s="9"/>
      <c r="H142" s="9"/>
    </row>
    <row r="143" spans="1:8" x14ac:dyDescent="0.45">
      <c r="A143" s="18"/>
      <c r="G143" s="9"/>
      <c r="H143" s="9"/>
    </row>
    <row r="144" spans="1:8" x14ac:dyDescent="0.45">
      <c r="A144" s="18"/>
      <c r="G144" s="9"/>
      <c r="H144" s="9"/>
    </row>
    <row r="145" spans="1:8" x14ac:dyDescent="0.45">
      <c r="A145" s="18"/>
      <c r="G145" s="9"/>
      <c r="H145" s="9"/>
    </row>
    <row r="146" spans="1:8" x14ac:dyDescent="0.45">
      <c r="A146" s="18"/>
      <c r="G146" s="9"/>
      <c r="H146" s="9"/>
    </row>
    <row r="147" spans="1:8" x14ac:dyDescent="0.45">
      <c r="A147" s="18"/>
      <c r="G147" s="9"/>
      <c r="H147" s="9"/>
    </row>
    <row r="148" spans="1:8" x14ac:dyDescent="0.45">
      <c r="A148" s="18"/>
      <c r="G148" s="9"/>
      <c r="H148" s="9"/>
    </row>
    <row r="149" spans="1:8" x14ac:dyDescent="0.45">
      <c r="A149" s="18"/>
      <c r="G149" s="9"/>
      <c r="H149" s="9"/>
    </row>
    <row r="150" spans="1:8" x14ac:dyDescent="0.45">
      <c r="A150" s="18"/>
      <c r="G150" s="9"/>
      <c r="H150" s="9"/>
    </row>
    <row r="151" spans="1:8" x14ac:dyDescent="0.45">
      <c r="A151" s="18"/>
      <c r="G151" s="9"/>
      <c r="H151" s="9"/>
    </row>
    <row r="152" spans="1:8" x14ac:dyDescent="0.45">
      <c r="A152" s="18"/>
      <c r="G152" s="9"/>
      <c r="H152" s="9"/>
    </row>
    <row r="153" spans="1:8" x14ac:dyDescent="0.45">
      <c r="A153" s="18"/>
      <c r="G153" s="9"/>
      <c r="H153" s="9"/>
    </row>
    <row r="154" spans="1:8" x14ac:dyDescent="0.45">
      <c r="A154" s="18"/>
      <c r="G154" s="9"/>
      <c r="H154" s="9"/>
    </row>
    <row r="155" spans="1:8" x14ac:dyDescent="0.45">
      <c r="A155" s="18"/>
      <c r="G155" s="9"/>
      <c r="H155" s="9"/>
    </row>
    <row r="156" spans="1:8" x14ac:dyDescent="0.45">
      <c r="A156" s="18"/>
      <c r="G156" s="9"/>
      <c r="H156" s="9"/>
    </row>
    <row r="157" spans="1:8" x14ac:dyDescent="0.45">
      <c r="A157" s="18"/>
      <c r="G157" s="9"/>
      <c r="H157" s="9"/>
    </row>
    <row r="158" spans="1:8" x14ac:dyDescent="0.45">
      <c r="A158" s="18"/>
      <c r="G158" s="9"/>
      <c r="H158" s="9"/>
    </row>
    <row r="159" spans="1:8" x14ac:dyDescent="0.45">
      <c r="A159" s="18"/>
      <c r="G159" s="9"/>
      <c r="H159" s="9"/>
    </row>
    <row r="160" spans="1:8" x14ac:dyDescent="0.45">
      <c r="A160" s="18"/>
      <c r="G160" s="9"/>
      <c r="H160" s="9"/>
    </row>
    <row r="161" spans="1:8" x14ac:dyDescent="0.45">
      <c r="A161" s="18"/>
      <c r="G161" s="9"/>
      <c r="H161" s="9"/>
    </row>
    <row r="162" spans="1:8" x14ac:dyDescent="0.45">
      <c r="A162" s="18"/>
      <c r="G162" s="9"/>
      <c r="H162" s="9"/>
    </row>
    <row r="163" spans="1:8" x14ac:dyDescent="0.45">
      <c r="A163" s="18"/>
      <c r="G163" s="9"/>
      <c r="H163" s="9"/>
    </row>
    <row r="164" spans="1:8" x14ac:dyDescent="0.45">
      <c r="A164" s="18"/>
      <c r="G164" s="9"/>
      <c r="H164" s="9"/>
    </row>
    <row r="165" spans="1:8" x14ac:dyDescent="0.45">
      <c r="A165" s="18"/>
      <c r="G165" s="9"/>
      <c r="H165" s="9"/>
    </row>
    <row r="166" spans="1:8" x14ac:dyDescent="0.45">
      <c r="A166" s="18"/>
      <c r="G166" s="9"/>
      <c r="H166" s="9"/>
    </row>
    <row r="167" spans="1:8" x14ac:dyDescent="0.45">
      <c r="A167" s="18"/>
      <c r="G167" s="9"/>
      <c r="H167" s="9"/>
    </row>
    <row r="168" spans="1:8" x14ac:dyDescent="0.45">
      <c r="A168" s="18"/>
      <c r="G168" s="9"/>
      <c r="H168" s="9"/>
    </row>
    <row r="169" spans="1:8" x14ac:dyDescent="0.45">
      <c r="A169" s="18"/>
      <c r="G169" s="9"/>
      <c r="H169" s="9"/>
    </row>
    <row r="170" spans="1:8" x14ac:dyDescent="0.45">
      <c r="A170" s="18"/>
      <c r="G170" s="9"/>
      <c r="H170" s="9"/>
    </row>
    <row r="171" spans="1:8" x14ac:dyDescent="0.45">
      <c r="A171" s="18"/>
      <c r="G171" s="9"/>
      <c r="H171" s="9"/>
    </row>
    <row r="172" spans="1:8" x14ac:dyDescent="0.45">
      <c r="A172" s="18"/>
      <c r="G172" s="9"/>
      <c r="H172" s="9"/>
    </row>
    <row r="173" spans="1:8" x14ac:dyDescent="0.45">
      <c r="A173" s="18"/>
      <c r="G173" s="9"/>
      <c r="H173" s="9"/>
    </row>
    <row r="174" spans="1:8" x14ac:dyDescent="0.45">
      <c r="A174" s="18"/>
      <c r="G174" s="9"/>
      <c r="H174" s="9"/>
    </row>
    <row r="175" spans="1:8" x14ac:dyDescent="0.45">
      <c r="A175" s="18"/>
      <c r="G175" s="9"/>
      <c r="H175" s="9"/>
    </row>
    <row r="176" spans="1:8" x14ac:dyDescent="0.45">
      <c r="A176" s="18"/>
      <c r="G176" s="9"/>
      <c r="H176" s="9"/>
    </row>
    <row r="177" spans="1:8" x14ac:dyDescent="0.45">
      <c r="A177" s="18"/>
      <c r="G177" s="9"/>
      <c r="H177" s="9"/>
    </row>
    <row r="178" spans="1:8" x14ac:dyDescent="0.45">
      <c r="A178" s="18"/>
      <c r="G178" s="9"/>
      <c r="H178" s="9"/>
    </row>
    <row r="179" spans="1:8" x14ac:dyDescent="0.45">
      <c r="A179" s="18"/>
      <c r="G179" s="9"/>
      <c r="H179" s="9"/>
    </row>
    <row r="180" spans="1:8" x14ac:dyDescent="0.45">
      <c r="A180" s="18"/>
      <c r="G180" s="9"/>
      <c r="H180" s="9"/>
    </row>
    <row r="181" spans="1:8" x14ac:dyDescent="0.45">
      <c r="A181" s="18"/>
      <c r="G181" s="9"/>
      <c r="H181" s="9"/>
    </row>
    <row r="182" spans="1:8" x14ac:dyDescent="0.45">
      <c r="A182" s="18"/>
      <c r="G182" s="9"/>
      <c r="H182" s="9"/>
    </row>
    <row r="183" spans="1:8" x14ac:dyDescent="0.45">
      <c r="A183" s="18"/>
      <c r="G183" s="9"/>
      <c r="H183" s="9"/>
    </row>
    <row r="184" spans="1:8" x14ac:dyDescent="0.45">
      <c r="A184" s="18"/>
      <c r="G184" s="9"/>
      <c r="H184" s="9"/>
    </row>
    <row r="185" spans="1:8" x14ac:dyDescent="0.45">
      <c r="A185" s="18"/>
      <c r="G185" s="9"/>
      <c r="H185" s="9"/>
    </row>
    <row r="186" spans="1:8" x14ac:dyDescent="0.45">
      <c r="A186" s="18"/>
      <c r="G186" s="9"/>
      <c r="H186" s="9"/>
    </row>
    <row r="187" spans="1:8" x14ac:dyDescent="0.45">
      <c r="A187" s="18"/>
      <c r="G187" s="9"/>
      <c r="H187" s="9"/>
    </row>
    <row r="188" spans="1:8" x14ac:dyDescent="0.45">
      <c r="A188" s="18"/>
      <c r="G188" s="9"/>
      <c r="H188" s="9"/>
    </row>
    <row r="189" spans="1:8" x14ac:dyDescent="0.45">
      <c r="A189" s="18"/>
      <c r="G189" s="9"/>
      <c r="H189" s="9"/>
    </row>
    <row r="190" spans="1:8" x14ac:dyDescent="0.45">
      <c r="A190" s="18"/>
      <c r="G190" s="9"/>
      <c r="H190" s="9"/>
    </row>
    <row r="191" spans="1:8" x14ac:dyDescent="0.45">
      <c r="A191" s="18"/>
      <c r="G191" s="9"/>
      <c r="H191" s="9"/>
    </row>
    <row r="192" spans="1:8" x14ac:dyDescent="0.45">
      <c r="A192" s="18"/>
      <c r="G192" s="9"/>
      <c r="H192" s="9"/>
    </row>
    <row r="193" spans="1:8" x14ac:dyDescent="0.45">
      <c r="A193" s="18"/>
      <c r="G193" s="9"/>
      <c r="H193" s="9"/>
    </row>
    <row r="194" spans="1:8" x14ac:dyDescent="0.45">
      <c r="A194" s="18"/>
      <c r="G194" s="9"/>
      <c r="H194" s="9"/>
    </row>
    <row r="195" spans="1:8" x14ac:dyDescent="0.45">
      <c r="A195" s="18"/>
      <c r="G195" s="9"/>
      <c r="H195" s="9"/>
    </row>
    <row r="196" spans="1:8" x14ac:dyDescent="0.45">
      <c r="A196" s="18"/>
      <c r="G196" s="9"/>
      <c r="H196" s="9"/>
    </row>
    <row r="197" spans="1:8" x14ac:dyDescent="0.45">
      <c r="A197" s="18"/>
      <c r="G197" s="9"/>
      <c r="H197" s="9"/>
    </row>
    <row r="198" spans="1:8" x14ac:dyDescent="0.45">
      <c r="A198" s="18"/>
      <c r="G198" s="9"/>
      <c r="H198" s="9"/>
    </row>
    <row r="199" spans="1:8" x14ac:dyDescent="0.45">
      <c r="A199" s="18"/>
      <c r="G199" s="9"/>
      <c r="H199" s="9"/>
    </row>
    <row r="200" spans="1:8" x14ac:dyDescent="0.45">
      <c r="A200" s="18"/>
      <c r="G200" s="9"/>
      <c r="H200" s="9"/>
    </row>
    <row r="201" spans="1:8" x14ac:dyDescent="0.45">
      <c r="A201" s="18"/>
      <c r="G201" s="9"/>
      <c r="H201" s="9"/>
    </row>
    <row r="202" spans="1:8" x14ac:dyDescent="0.45">
      <c r="A202" s="18"/>
      <c r="G202" s="9"/>
      <c r="H202" s="9"/>
    </row>
    <row r="203" spans="1:8" x14ac:dyDescent="0.45">
      <c r="A203" s="18"/>
      <c r="G203" s="9"/>
      <c r="H203" s="9"/>
    </row>
    <row r="204" spans="1:8" x14ac:dyDescent="0.45">
      <c r="A204" s="18"/>
      <c r="G204" s="9"/>
      <c r="H204" s="9"/>
    </row>
    <row r="205" spans="1:8" x14ac:dyDescent="0.45">
      <c r="A205" s="18"/>
      <c r="G205" s="9"/>
      <c r="H205" s="9"/>
    </row>
    <row r="206" spans="1:8" x14ac:dyDescent="0.45">
      <c r="A206" s="18"/>
      <c r="G206" s="9"/>
      <c r="H206" s="9"/>
    </row>
    <row r="207" spans="1:8" x14ac:dyDescent="0.45">
      <c r="A207" s="18"/>
      <c r="G207" s="9"/>
      <c r="H207" s="9"/>
    </row>
    <row r="208" spans="1:8" x14ac:dyDescent="0.45">
      <c r="A208" s="18"/>
      <c r="G208" s="9"/>
      <c r="H208" s="9"/>
    </row>
    <row r="209" spans="1:8" x14ac:dyDescent="0.45">
      <c r="A209" s="18"/>
      <c r="G209" s="9"/>
      <c r="H209" s="9"/>
    </row>
    <row r="210" spans="1:8" x14ac:dyDescent="0.45">
      <c r="A210" s="18"/>
      <c r="G210" s="9"/>
      <c r="H210" s="9"/>
    </row>
    <row r="211" spans="1:8" x14ac:dyDescent="0.45">
      <c r="A211" s="18"/>
      <c r="G211" s="9"/>
      <c r="H211" s="9"/>
    </row>
    <row r="212" spans="1:8" x14ac:dyDescent="0.45">
      <c r="A212" s="18"/>
      <c r="G212" s="9"/>
      <c r="H212" s="9"/>
    </row>
    <row r="213" spans="1:8" x14ac:dyDescent="0.45">
      <c r="A213" s="18"/>
      <c r="G213" s="9"/>
      <c r="H213" s="9"/>
    </row>
    <row r="214" spans="1:8" x14ac:dyDescent="0.45">
      <c r="A214" s="18"/>
      <c r="G214" s="9"/>
      <c r="H214" s="9"/>
    </row>
    <row r="215" spans="1:8" x14ac:dyDescent="0.45">
      <c r="A215" s="18"/>
      <c r="G215" s="9"/>
      <c r="H215" s="9"/>
    </row>
    <row r="216" spans="1:8" x14ac:dyDescent="0.45">
      <c r="A216" s="18"/>
      <c r="G216" s="9"/>
      <c r="H216" s="9"/>
    </row>
    <row r="217" spans="1:8" x14ac:dyDescent="0.45">
      <c r="A217" s="18"/>
      <c r="G217" s="9"/>
      <c r="H217" s="9"/>
    </row>
    <row r="218" spans="1:8" x14ac:dyDescent="0.45">
      <c r="A218" s="18"/>
      <c r="G218" s="9"/>
      <c r="H218" s="9"/>
    </row>
    <row r="219" spans="1:8" x14ac:dyDescent="0.45">
      <c r="A219" s="18"/>
      <c r="G219" s="9"/>
      <c r="H219" s="9"/>
    </row>
    <row r="220" spans="1:8" x14ac:dyDescent="0.45">
      <c r="A220" s="18"/>
      <c r="G220" s="9"/>
      <c r="H220" s="9"/>
    </row>
    <row r="221" spans="1:8" x14ac:dyDescent="0.45">
      <c r="A221" s="18"/>
      <c r="G221" s="9"/>
      <c r="H221" s="9"/>
    </row>
    <row r="222" spans="1:8" x14ac:dyDescent="0.45">
      <c r="A222" s="18"/>
      <c r="G222" s="9"/>
      <c r="H222" s="9"/>
    </row>
    <row r="223" spans="1:8" x14ac:dyDescent="0.45">
      <c r="A223" s="18"/>
      <c r="G223" s="9"/>
      <c r="H223" s="9"/>
    </row>
    <row r="224" spans="1:8" x14ac:dyDescent="0.45">
      <c r="A224" s="18"/>
      <c r="G224" s="9"/>
      <c r="H224" s="9"/>
    </row>
    <row r="225" spans="1:8" x14ac:dyDescent="0.45">
      <c r="A225" s="18"/>
      <c r="G225" s="9"/>
      <c r="H225" s="9"/>
    </row>
    <row r="226" spans="1:8" x14ac:dyDescent="0.45">
      <c r="A226" s="18"/>
      <c r="G226" s="9"/>
      <c r="H226" s="9"/>
    </row>
    <row r="227" spans="1:8" x14ac:dyDescent="0.45">
      <c r="A227" s="18"/>
      <c r="G227" s="9"/>
      <c r="H227" s="9"/>
    </row>
    <row r="228" spans="1:8" x14ac:dyDescent="0.45">
      <c r="A228" s="18"/>
      <c r="G228" s="9"/>
      <c r="H228" s="9"/>
    </row>
    <row r="229" spans="1:8" x14ac:dyDescent="0.45">
      <c r="A229" s="18"/>
      <c r="G229" s="9"/>
      <c r="H229" s="9"/>
    </row>
    <row r="230" spans="1:8" x14ac:dyDescent="0.45">
      <c r="A230" s="18"/>
      <c r="G230" s="9"/>
      <c r="H230" s="9"/>
    </row>
    <row r="231" spans="1:8" x14ac:dyDescent="0.45">
      <c r="A231" s="18"/>
      <c r="G231" s="9"/>
      <c r="H231" s="9"/>
    </row>
    <row r="232" spans="1:8" x14ac:dyDescent="0.45">
      <c r="A232" s="18"/>
      <c r="G232" s="9"/>
      <c r="H232" s="9"/>
    </row>
    <row r="233" spans="1:8" x14ac:dyDescent="0.45">
      <c r="A233" s="18"/>
      <c r="G233" s="9"/>
      <c r="H233" s="9"/>
    </row>
    <row r="234" spans="1:8" x14ac:dyDescent="0.45">
      <c r="A234" s="18"/>
      <c r="G234" s="9"/>
      <c r="H234" s="9"/>
    </row>
    <row r="235" spans="1:8" x14ac:dyDescent="0.45">
      <c r="A235" s="18"/>
      <c r="G235" s="9"/>
      <c r="H235" s="9"/>
    </row>
    <row r="236" spans="1:8" x14ac:dyDescent="0.45">
      <c r="A236" s="18"/>
      <c r="G236" s="9"/>
      <c r="H236" s="9"/>
    </row>
    <row r="237" spans="1:8" x14ac:dyDescent="0.45">
      <c r="A237" s="18"/>
      <c r="G237" s="9"/>
      <c r="H237" s="9"/>
    </row>
    <row r="238" spans="1:8" x14ac:dyDescent="0.45">
      <c r="A238" s="18"/>
      <c r="G238" s="9"/>
      <c r="H238" s="9"/>
    </row>
    <row r="239" spans="1:8" x14ac:dyDescent="0.45">
      <c r="A239" s="18"/>
      <c r="G239" s="9"/>
      <c r="H239" s="9"/>
    </row>
    <row r="240" spans="1:8" x14ac:dyDescent="0.45">
      <c r="A240" s="18"/>
      <c r="G240" s="9"/>
      <c r="H240" s="9"/>
    </row>
    <row r="241" spans="1:8" x14ac:dyDescent="0.45">
      <c r="A241" s="18"/>
      <c r="G241" s="9"/>
      <c r="H241" s="9"/>
    </row>
    <row r="242" spans="1:8" x14ac:dyDescent="0.45">
      <c r="A242" s="18"/>
      <c r="G242" s="9"/>
      <c r="H242" s="9"/>
    </row>
    <row r="243" spans="1:8" x14ac:dyDescent="0.45">
      <c r="A243" s="18"/>
      <c r="G243" s="9"/>
      <c r="H243" s="9"/>
    </row>
    <row r="244" spans="1:8" x14ac:dyDescent="0.45">
      <c r="A244" s="18"/>
      <c r="G244" s="9"/>
      <c r="H244" s="9"/>
    </row>
    <row r="245" spans="1:8" x14ac:dyDescent="0.45">
      <c r="A245" s="18"/>
      <c r="G245" s="9"/>
      <c r="H245" s="9"/>
    </row>
    <row r="246" spans="1:8" x14ac:dyDescent="0.45">
      <c r="A246" s="18"/>
      <c r="G246" s="9"/>
      <c r="H246" s="9"/>
    </row>
    <row r="247" spans="1:8" x14ac:dyDescent="0.45">
      <c r="A247" s="18"/>
      <c r="G247" s="9"/>
      <c r="H247" s="9"/>
    </row>
    <row r="248" spans="1:8" x14ac:dyDescent="0.45">
      <c r="A248" s="18"/>
      <c r="G248" s="9"/>
      <c r="H248" s="9"/>
    </row>
    <row r="249" spans="1:8" x14ac:dyDescent="0.45">
      <c r="A249" s="18"/>
      <c r="G249" s="9"/>
      <c r="H249" s="9"/>
    </row>
    <row r="250" spans="1:8" x14ac:dyDescent="0.45">
      <c r="A250" s="18"/>
      <c r="G250" s="9"/>
      <c r="H250" s="9"/>
    </row>
    <row r="251" spans="1:8" x14ac:dyDescent="0.45">
      <c r="A251" s="18"/>
      <c r="G251" s="9"/>
      <c r="H251" s="9"/>
    </row>
    <row r="252" spans="1:8" x14ac:dyDescent="0.45">
      <c r="A252" s="18"/>
      <c r="G252" s="9"/>
      <c r="H252" s="9"/>
    </row>
    <row r="253" spans="1:8" x14ac:dyDescent="0.45">
      <c r="A253" s="18"/>
      <c r="G253" s="9"/>
      <c r="H253" s="9"/>
    </row>
    <row r="254" spans="1:8" x14ac:dyDescent="0.45">
      <c r="A254" s="18"/>
      <c r="G254" s="9"/>
      <c r="H254" s="9"/>
    </row>
    <row r="255" spans="1:8" x14ac:dyDescent="0.45">
      <c r="A255" s="18"/>
      <c r="G255" s="9"/>
      <c r="H255" s="9"/>
    </row>
    <row r="256" spans="1:8" x14ac:dyDescent="0.45">
      <c r="A256" s="18"/>
      <c r="G256" s="9"/>
      <c r="H256" s="9"/>
    </row>
    <row r="257" spans="1:8" x14ac:dyDescent="0.45">
      <c r="A257" s="18"/>
      <c r="G257" s="9"/>
      <c r="H257" s="9"/>
    </row>
    <row r="258" spans="1:8" x14ac:dyDescent="0.45">
      <c r="A258" s="18"/>
      <c r="G258" s="9"/>
      <c r="H258" s="9"/>
    </row>
    <row r="259" spans="1:8" x14ac:dyDescent="0.45">
      <c r="A259" s="18"/>
      <c r="G259" s="9"/>
      <c r="H259" s="9"/>
    </row>
    <row r="260" spans="1:8" x14ac:dyDescent="0.45">
      <c r="A260" s="18"/>
      <c r="G260" s="9"/>
      <c r="H260" s="9"/>
    </row>
    <row r="261" spans="1:8" x14ac:dyDescent="0.45">
      <c r="A261" s="18"/>
      <c r="G261" s="9"/>
      <c r="H261" s="9"/>
    </row>
    <row r="262" spans="1:8" x14ac:dyDescent="0.45">
      <c r="A262" s="18"/>
      <c r="G262" s="9"/>
      <c r="H262" s="9"/>
    </row>
    <row r="263" spans="1:8" x14ac:dyDescent="0.45">
      <c r="A263" s="18"/>
      <c r="G263" s="9"/>
      <c r="H263" s="9"/>
    </row>
    <row r="264" spans="1:8" x14ac:dyDescent="0.45">
      <c r="A264" s="18"/>
      <c r="G264" s="9"/>
      <c r="H264" s="9"/>
    </row>
    <row r="265" spans="1:8" x14ac:dyDescent="0.45">
      <c r="A265" s="18"/>
      <c r="G265" s="9"/>
      <c r="H265" s="9"/>
    </row>
    <row r="266" spans="1:8" x14ac:dyDescent="0.45">
      <c r="A266" s="18"/>
      <c r="G266" s="9"/>
      <c r="H266" s="9"/>
    </row>
    <row r="267" spans="1:8" x14ac:dyDescent="0.45">
      <c r="A267" s="18"/>
      <c r="G267" s="9"/>
      <c r="H267" s="9"/>
    </row>
    <row r="268" spans="1:8" x14ac:dyDescent="0.45">
      <c r="A268" s="18"/>
      <c r="G268" s="9"/>
      <c r="H268" s="9"/>
    </row>
    <row r="269" spans="1:8" x14ac:dyDescent="0.45">
      <c r="A269" s="18"/>
      <c r="G269" s="9"/>
      <c r="H269" s="9"/>
    </row>
    <row r="270" spans="1:8" x14ac:dyDescent="0.45">
      <c r="A270" s="18"/>
      <c r="G270" s="9"/>
      <c r="H270" s="9"/>
    </row>
    <row r="271" spans="1:8" x14ac:dyDescent="0.45">
      <c r="A271" s="18"/>
      <c r="G271" s="9"/>
      <c r="H271" s="9"/>
    </row>
    <row r="272" spans="1:8" x14ac:dyDescent="0.45">
      <c r="A272" s="18"/>
      <c r="G272" s="9"/>
      <c r="H272" s="9"/>
    </row>
    <row r="273" spans="1:8" x14ac:dyDescent="0.45">
      <c r="A273" s="18"/>
      <c r="G273" s="9"/>
      <c r="H273" s="9"/>
    </row>
    <row r="274" spans="1:8" x14ac:dyDescent="0.45">
      <c r="A274" s="18"/>
      <c r="G274" s="9"/>
      <c r="H274" s="9"/>
    </row>
    <row r="275" spans="1:8" x14ac:dyDescent="0.45">
      <c r="A275" s="18"/>
      <c r="G275" s="9"/>
      <c r="H275" s="9"/>
    </row>
    <row r="276" spans="1:8" x14ac:dyDescent="0.45">
      <c r="A276" s="18"/>
      <c r="G276" s="9"/>
      <c r="H276" s="9"/>
    </row>
    <row r="277" spans="1:8" x14ac:dyDescent="0.45">
      <c r="A277" s="18"/>
      <c r="G277" s="9"/>
      <c r="H277" s="9"/>
    </row>
    <row r="278" spans="1:8" x14ac:dyDescent="0.45">
      <c r="A278" s="18"/>
      <c r="G278" s="9"/>
      <c r="H278" s="9"/>
    </row>
    <row r="279" spans="1:8" x14ac:dyDescent="0.45">
      <c r="A279" s="18"/>
      <c r="G279" s="9"/>
      <c r="H279" s="9"/>
    </row>
    <row r="280" spans="1:8" x14ac:dyDescent="0.45">
      <c r="A280" s="18"/>
      <c r="G280" s="9"/>
      <c r="H280" s="9"/>
    </row>
    <row r="281" spans="1:8" x14ac:dyDescent="0.45">
      <c r="A281" s="18"/>
      <c r="G281" s="9"/>
      <c r="H281" s="9"/>
    </row>
    <row r="282" spans="1:8" x14ac:dyDescent="0.45">
      <c r="A282" s="18"/>
      <c r="G282" s="9"/>
      <c r="H282" s="9"/>
    </row>
    <row r="283" spans="1:8" x14ac:dyDescent="0.45">
      <c r="A283" s="18"/>
      <c r="G283" s="9"/>
      <c r="H283" s="9"/>
    </row>
    <row r="284" spans="1:8" x14ac:dyDescent="0.45">
      <c r="A284" s="18"/>
      <c r="G284" s="9"/>
      <c r="H284" s="9"/>
    </row>
    <row r="285" spans="1:8" x14ac:dyDescent="0.45">
      <c r="A285" s="18"/>
      <c r="G285" s="9"/>
      <c r="H285" s="9"/>
    </row>
    <row r="286" spans="1:8" x14ac:dyDescent="0.45">
      <c r="A286" s="18"/>
      <c r="G286" s="9"/>
      <c r="H286" s="9"/>
    </row>
    <row r="287" spans="1:8" x14ac:dyDescent="0.45">
      <c r="A287" s="18"/>
      <c r="G287" s="9"/>
      <c r="H287" s="9"/>
    </row>
    <row r="288" spans="1:8" x14ac:dyDescent="0.45">
      <c r="A288" s="18"/>
      <c r="G288" s="9"/>
      <c r="H288" s="9"/>
    </row>
    <row r="289" spans="1:8" x14ac:dyDescent="0.45">
      <c r="A289" s="18"/>
      <c r="G289" s="9"/>
      <c r="H289" s="9"/>
    </row>
    <row r="290" spans="1:8" x14ac:dyDescent="0.45">
      <c r="A290" s="18"/>
      <c r="G290" s="9"/>
      <c r="H290" s="9"/>
    </row>
    <row r="291" spans="1:8" x14ac:dyDescent="0.45">
      <c r="A291" s="18"/>
      <c r="G291" s="9"/>
      <c r="H291" s="9"/>
    </row>
    <row r="292" spans="1:8" x14ac:dyDescent="0.45">
      <c r="A292" s="18"/>
      <c r="G292" s="9"/>
      <c r="H292" s="9"/>
    </row>
    <row r="293" spans="1:8" x14ac:dyDescent="0.45">
      <c r="A293" s="18"/>
      <c r="G293" s="9"/>
      <c r="H293" s="9"/>
    </row>
    <row r="294" spans="1:8" x14ac:dyDescent="0.45">
      <c r="A294" s="18"/>
      <c r="G294" s="9"/>
      <c r="H294" s="9"/>
    </row>
    <row r="295" spans="1:8" x14ac:dyDescent="0.45">
      <c r="A295" s="18"/>
      <c r="G295" s="9"/>
      <c r="H295" s="9"/>
    </row>
    <row r="296" spans="1:8" x14ac:dyDescent="0.45">
      <c r="A296" s="18"/>
      <c r="G296" s="9"/>
      <c r="H296" s="9"/>
    </row>
    <row r="297" spans="1:8" x14ac:dyDescent="0.45">
      <c r="A297" s="18"/>
      <c r="G297" s="9"/>
      <c r="H297" s="9"/>
    </row>
    <row r="298" spans="1:8" x14ac:dyDescent="0.45">
      <c r="A298" s="18"/>
      <c r="G298" s="9"/>
      <c r="H298" s="9"/>
    </row>
    <row r="299" spans="1:8" x14ac:dyDescent="0.45">
      <c r="A299" s="18"/>
      <c r="G299" s="9"/>
      <c r="H299" s="9"/>
    </row>
    <row r="300" spans="1:8" x14ac:dyDescent="0.45">
      <c r="A300" s="18"/>
      <c r="G300" s="9"/>
      <c r="H300" s="9"/>
    </row>
    <row r="301" spans="1:8" x14ac:dyDescent="0.45">
      <c r="A301" s="18"/>
      <c r="G301" s="9"/>
      <c r="H301" s="9"/>
    </row>
    <row r="302" spans="1:8" x14ac:dyDescent="0.45">
      <c r="A302" s="18"/>
      <c r="G302" s="9"/>
      <c r="H302" s="9"/>
    </row>
    <row r="303" spans="1:8" x14ac:dyDescent="0.45">
      <c r="A303" s="18"/>
      <c r="G303" s="9"/>
      <c r="H303" s="9"/>
    </row>
    <row r="304" spans="1:8" x14ac:dyDescent="0.45">
      <c r="A304" s="18"/>
      <c r="G304" s="9"/>
      <c r="H304" s="9"/>
    </row>
    <row r="305" spans="1:8" x14ac:dyDescent="0.45">
      <c r="A305" s="18"/>
      <c r="G305" s="9"/>
      <c r="H305" s="9"/>
    </row>
    <row r="306" spans="1:8" x14ac:dyDescent="0.45">
      <c r="A306" s="18"/>
      <c r="G306" s="9"/>
      <c r="H306" s="9"/>
    </row>
    <row r="307" spans="1:8" x14ac:dyDescent="0.45">
      <c r="A307" s="18"/>
      <c r="G307" s="9"/>
      <c r="H307" s="9"/>
    </row>
    <row r="308" spans="1:8" x14ac:dyDescent="0.45">
      <c r="A308" s="18"/>
      <c r="G308" s="9"/>
      <c r="H308" s="9"/>
    </row>
    <row r="309" spans="1:8" x14ac:dyDescent="0.45">
      <c r="A309" s="18"/>
      <c r="G309" s="9"/>
      <c r="H309" s="9"/>
    </row>
    <row r="310" spans="1:8" x14ac:dyDescent="0.45">
      <c r="A310" s="18"/>
      <c r="G310" s="9"/>
      <c r="H310" s="9"/>
    </row>
    <row r="311" spans="1:8" x14ac:dyDescent="0.45">
      <c r="A311" s="18"/>
      <c r="G311" s="9"/>
      <c r="H311" s="9"/>
    </row>
    <row r="312" spans="1:8" x14ac:dyDescent="0.45">
      <c r="A312" s="18"/>
      <c r="G312" s="9"/>
      <c r="H312" s="9"/>
    </row>
    <row r="313" spans="1:8" x14ac:dyDescent="0.45">
      <c r="A313" s="18"/>
      <c r="G313" s="9"/>
      <c r="H313" s="9"/>
    </row>
    <row r="314" spans="1:8" x14ac:dyDescent="0.45">
      <c r="A314" s="18"/>
      <c r="G314" s="9"/>
      <c r="H314" s="9"/>
    </row>
    <row r="315" spans="1:8" x14ac:dyDescent="0.45">
      <c r="A315" s="18"/>
      <c r="G315" s="9"/>
      <c r="H315" s="9"/>
    </row>
    <row r="316" spans="1:8" x14ac:dyDescent="0.45">
      <c r="A316" s="18"/>
      <c r="G316" s="9"/>
      <c r="H316" s="9"/>
    </row>
    <row r="317" spans="1:8" x14ac:dyDescent="0.45">
      <c r="A317" s="18"/>
      <c r="G317" s="9"/>
      <c r="H317" s="9"/>
    </row>
    <row r="318" spans="1:8" x14ac:dyDescent="0.45">
      <c r="A318" s="18"/>
      <c r="G318" s="9"/>
      <c r="H318" s="9"/>
    </row>
    <row r="319" spans="1:8" x14ac:dyDescent="0.45">
      <c r="A319" s="18"/>
      <c r="G319" s="9"/>
      <c r="H319" s="9"/>
    </row>
    <row r="320" spans="1:8" x14ac:dyDescent="0.45">
      <c r="A320" s="18"/>
      <c r="G320" s="9"/>
      <c r="H320" s="9"/>
    </row>
    <row r="321" spans="1:8" x14ac:dyDescent="0.45">
      <c r="A321" s="18"/>
      <c r="G321" s="9"/>
      <c r="H321" s="9"/>
    </row>
    <row r="322" spans="1:8" x14ac:dyDescent="0.45">
      <c r="A322" s="18"/>
      <c r="G322" s="9"/>
      <c r="H322" s="9"/>
    </row>
    <row r="323" spans="1:8" x14ac:dyDescent="0.45">
      <c r="A323" s="18"/>
      <c r="G323" s="9"/>
      <c r="H323" s="9"/>
    </row>
    <row r="324" spans="1:8" x14ac:dyDescent="0.45">
      <c r="A324" s="18"/>
      <c r="G324" s="9"/>
      <c r="H324" s="9"/>
    </row>
    <row r="325" spans="1:8" x14ac:dyDescent="0.45">
      <c r="A325" s="18"/>
      <c r="G325" s="9"/>
      <c r="H325" s="9"/>
    </row>
    <row r="326" spans="1:8" x14ac:dyDescent="0.45">
      <c r="A326" s="18"/>
      <c r="G326" s="9"/>
      <c r="H326" s="9"/>
    </row>
    <row r="327" spans="1:8" x14ac:dyDescent="0.45">
      <c r="A327" s="18"/>
      <c r="G327" s="9"/>
      <c r="H327" s="9"/>
    </row>
    <row r="328" spans="1:8" x14ac:dyDescent="0.45">
      <c r="A328" s="18"/>
      <c r="G328" s="9"/>
      <c r="H328" s="9"/>
    </row>
    <row r="329" spans="1:8" x14ac:dyDescent="0.45">
      <c r="A329" s="18"/>
      <c r="G329" s="9"/>
      <c r="H329" s="9"/>
    </row>
    <row r="330" spans="1:8" x14ac:dyDescent="0.45">
      <c r="A330" s="18"/>
      <c r="G330" s="9"/>
      <c r="H330" s="9"/>
    </row>
    <row r="331" spans="1:8" x14ac:dyDescent="0.45">
      <c r="A331" s="18"/>
      <c r="G331" s="9"/>
      <c r="H331" s="9"/>
    </row>
    <row r="332" spans="1:8" x14ac:dyDescent="0.45">
      <c r="A332" s="18"/>
      <c r="G332" s="9"/>
      <c r="H332" s="9"/>
    </row>
    <row r="333" spans="1:8" x14ac:dyDescent="0.45">
      <c r="A333" s="18"/>
      <c r="G333" s="9"/>
      <c r="H333" s="9"/>
    </row>
    <row r="334" spans="1:8" x14ac:dyDescent="0.45">
      <c r="A334" s="18"/>
      <c r="G334" s="9"/>
      <c r="H334" s="9"/>
    </row>
    <row r="335" spans="1:8" x14ac:dyDescent="0.45">
      <c r="A335" s="18"/>
      <c r="G335" s="9"/>
      <c r="H335" s="9"/>
    </row>
    <row r="336" spans="1:8" x14ac:dyDescent="0.45">
      <c r="A336" s="18"/>
      <c r="G336" s="9"/>
      <c r="H336" s="9"/>
    </row>
    <row r="337" spans="1:8" x14ac:dyDescent="0.45">
      <c r="A337" s="18"/>
      <c r="G337" s="9"/>
      <c r="H337" s="9"/>
    </row>
    <row r="338" spans="1:8" x14ac:dyDescent="0.45">
      <c r="A338" s="18"/>
      <c r="G338" s="9"/>
      <c r="H338" s="9"/>
    </row>
    <row r="339" spans="1:8" x14ac:dyDescent="0.45">
      <c r="A339" s="18"/>
      <c r="G339" s="9"/>
      <c r="H339" s="9"/>
    </row>
    <row r="340" spans="1:8" x14ac:dyDescent="0.45">
      <c r="A340" s="18"/>
      <c r="G340" s="9"/>
      <c r="H340" s="9"/>
    </row>
    <row r="341" spans="1:8" x14ac:dyDescent="0.45">
      <c r="A341" s="18"/>
      <c r="G341" s="9"/>
      <c r="H341" s="9"/>
    </row>
    <row r="342" spans="1:8" x14ac:dyDescent="0.45">
      <c r="A342" s="18"/>
      <c r="G342" s="9"/>
      <c r="H342" s="9"/>
    </row>
    <row r="343" spans="1:8" x14ac:dyDescent="0.45">
      <c r="A343" s="18"/>
      <c r="G343" s="9"/>
      <c r="H343" s="9"/>
    </row>
    <row r="344" spans="1:8" x14ac:dyDescent="0.45">
      <c r="A344" s="18"/>
      <c r="G344" s="9"/>
      <c r="H344" s="9"/>
    </row>
    <row r="345" spans="1:8" x14ac:dyDescent="0.45">
      <c r="A345" s="18"/>
      <c r="G345" s="9"/>
      <c r="H345" s="9"/>
    </row>
    <row r="346" spans="1:8" x14ac:dyDescent="0.45">
      <c r="A346" s="18"/>
      <c r="G346" s="9"/>
      <c r="H346" s="9"/>
    </row>
    <row r="347" spans="1:8" x14ac:dyDescent="0.45">
      <c r="A347" s="18"/>
      <c r="G347" s="9"/>
      <c r="H347" s="9"/>
    </row>
    <row r="348" spans="1:8" x14ac:dyDescent="0.45">
      <c r="A348" s="18"/>
      <c r="G348" s="9"/>
      <c r="H348" s="9"/>
    </row>
    <row r="349" spans="1:8" x14ac:dyDescent="0.45">
      <c r="A349" s="18"/>
      <c r="G349" s="9"/>
      <c r="H349" s="9"/>
    </row>
    <row r="350" spans="1:8" x14ac:dyDescent="0.45">
      <c r="A350" s="18"/>
      <c r="G350" s="9"/>
      <c r="H350" s="9"/>
    </row>
    <row r="351" spans="1:8" x14ac:dyDescent="0.45">
      <c r="A351" s="18"/>
      <c r="G351" s="9"/>
      <c r="H351" s="9"/>
    </row>
    <row r="352" spans="1:8" x14ac:dyDescent="0.45">
      <c r="A352" s="18"/>
      <c r="G352" s="9"/>
      <c r="H352" s="9"/>
    </row>
    <row r="353" spans="1:8" x14ac:dyDescent="0.45">
      <c r="A353" s="18"/>
      <c r="G353" s="9"/>
      <c r="H353" s="9"/>
    </row>
    <row r="354" spans="1:8" x14ac:dyDescent="0.45">
      <c r="A354" s="18"/>
      <c r="G354" s="9"/>
      <c r="H354" s="9"/>
    </row>
    <row r="355" spans="1:8" x14ac:dyDescent="0.45">
      <c r="A355" s="18"/>
      <c r="G355" s="9"/>
      <c r="H355" s="9"/>
    </row>
    <row r="356" spans="1:8" x14ac:dyDescent="0.45">
      <c r="A356" s="18"/>
      <c r="G356" s="9"/>
      <c r="H356" s="9"/>
    </row>
    <row r="357" spans="1:8" x14ac:dyDescent="0.45">
      <c r="A357" s="18"/>
      <c r="G357" s="9"/>
      <c r="H357" s="9"/>
    </row>
    <row r="358" spans="1:8" x14ac:dyDescent="0.45">
      <c r="A358" s="18"/>
      <c r="G358" s="9"/>
      <c r="H358" s="9"/>
    </row>
    <row r="359" spans="1:8" x14ac:dyDescent="0.45">
      <c r="A359" s="18"/>
      <c r="G359" s="9"/>
      <c r="H359" s="9"/>
    </row>
    <row r="360" spans="1:8" x14ac:dyDescent="0.45">
      <c r="A360" s="18"/>
      <c r="G360" s="9"/>
      <c r="H360" s="9"/>
    </row>
    <row r="361" spans="1:8" x14ac:dyDescent="0.45">
      <c r="A361" s="18"/>
    </row>
    <row r="362" spans="1:8" x14ac:dyDescent="0.45">
      <c r="A362" s="18"/>
    </row>
    <row r="363" spans="1:8" x14ac:dyDescent="0.45">
      <c r="A363" s="18"/>
      <c r="G363" s="9"/>
      <c r="H363" s="9"/>
    </row>
    <row r="364" spans="1:8" x14ac:dyDescent="0.45">
      <c r="A364" s="18"/>
      <c r="G364" s="9"/>
      <c r="H364" s="9"/>
    </row>
    <row r="365" spans="1:8" x14ac:dyDescent="0.45">
      <c r="A365" s="18"/>
      <c r="G365" s="9"/>
      <c r="H365" s="9"/>
    </row>
    <row r="366" spans="1:8" x14ac:dyDescent="0.45">
      <c r="A366" s="18"/>
      <c r="G366" s="9"/>
      <c r="H366" s="9"/>
    </row>
    <row r="367" spans="1:8" x14ac:dyDescent="0.45">
      <c r="A367" s="18"/>
      <c r="G367" s="9"/>
      <c r="H367" s="9"/>
    </row>
    <row r="368" spans="1:8" x14ac:dyDescent="0.45">
      <c r="A368" s="18"/>
      <c r="G368" s="9"/>
      <c r="H368" s="9"/>
    </row>
    <row r="369" spans="1:8" x14ac:dyDescent="0.45">
      <c r="A369" s="18"/>
      <c r="G369" s="9"/>
      <c r="H369" s="9"/>
    </row>
    <row r="370" spans="1:8" x14ac:dyDescent="0.45">
      <c r="A370" s="18"/>
      <c r="G370" s="9"/>
      <c r="H370" s="9"/>
    </row>
    <row r="371" spans="1:8" x14ac:dyDescent="0.45">
      <c r="A371" s="18"/>
      <c r="G371" s="9"/>
      <c r="H371" s="9"/>
    </row>
    <row r="372" spans="1:8" x14ac:dyDescent="0.45">
      <c r="A372" s="18"/>
      <c r="G372" s="9"/>
      <c r="H372" s="9"/>
    </row>
    <row r="373" spans="1:8" x14ac:dyDescent="0.45">
      <c r="A373" s="18"/>
      <c r="G373" s="9"/>
      <c r="H373" s="9"/>
    </row>
    <row r="374" spans="1:8" x14ac:dyDescent="0.45">
      <c r="A374" s="18"/>
      <c r="G374" s="9"/>
      <c r="H374" s="9"/>
    </row>
    <row r="375" spans="1:8" x14ac:dyDescent="0.45">
      <c r="A375" s="18"/>
      <c r="G375" s="9"/>
      <c r="H375" s="9"/>
    </row>
    <row r="376" spans="1:8" x14ac:dyDescent="0.45">
      <c r="A376" s="18"/>
      <c r="G376" s="9"/>
      <c r="H376" s="9"/>
    </row>
    <row r="377" spans="1:8" x14ac:dyDescent="0.45">
      <c r="A377" s="18"/>
      <c r="G377" s="9"/>
      <c r="H377" s="9"/>
    </row>
    <row r="378" spans="1:8" x14ac:dyDescent="0.45">
      <c r="A378" s="18"/>
      <c r="G378" s="9"/>
      <c r="H378" s="9"/>
    </row>
    <row r="379" spans="1:8" x14ac:dyDescent="0.45">
      <c r="A379" s="18"/>
      <c r="G379" s="9"/>
      <c r="H379" s="9"/>
    </row>
    <row r="380" spans="1:8" x14ac:dyDescent="0.45">
      <c r="A380" s="18"/>
      <c r="G380" s="9"/>
      <c r="H380" s="9"/>
    </row>
    <row r="381" spans="1:8" x14ac:dyDescent="0.45">
      <c r="A381" s="18"/>
      <c r="G381" s="9"/>
      <c r="H381" s="9"/>
    </row>
    <row r="382" spans="1:8" x14ac:dyDescent="0.45">
      <c r="A382" s="18"/>
      <c r="G382" s="9"/>
      <c r="H382" s="9"/>
    </row>
    <row r="383" spans="1:8" x14ac:dyDescent="0.45">
      <c r="A383" s="18"/>
      <c r="G383" s="9"/>
      <c r="H383" s="9"/>
    </row>
    <row r="384" spans="1:8" x14ac:dyDescent="0.45">
      <c r="A384" s="18"/>
      <c r="G384" s="9"/>
      <c r="H384" s="9"/>
    </row>
    <row r="385" spans="1:8" x14ac:dyDescent="0.45">
      <c r="A385" s="18"/>
      <c r="G385" s="9"/>
      <c r="H385" s="9"/>
    </row>
    <row r="386" spans="1:8" x14ac:dyDescent="0.45">
      <c r="A386" s="18"/>
      <c r="G386" s="9"/>
      <c r="H386" s="9"/>
    </row>
    <row r="387" spans="1:8" x14ac:dyDescent="0.45">
      <c r="A387" s="18"/>
      <c r="G387" s="9"/>
      <c r="H387" s="9"/>
    </row>
    <row r="388" spans="1:8" x14ac:dyDescent="0.45">
      <c r="A388" s="18"/>
      <c r="G388" s="9"/>
      <c r="H388" s="9"/>
    </row>
    <row r="389" spans="1:8" x14ac:dyDescent="0.45">
      <c r="A389" s="18"/>
      <c r="G389" s="9"/>
      <c r="H389" s="9"/>
    </row>
    <row r="390" spans="1:8" x14ac:dyDescent="0.45">
      <c r="A390" s="18"/>
      <c r="G390" s="9"/>
      <c r="H390" s="9"/>
    </row>
    <row r="391" spans="1:8" x14ac:dyDescent="0.45">
      <c r="A391" s="18"/>
      <c r="G391" s="9"/>
      <c r="H391" s="9"/>
    </row>
    <row r="392" spans="1:8" x14ac:dyDescent="0.45">
      <c r="A392" s="18"/>
      <c r="G392" s="9"/>
      <c r="H392" s="9"/>
    </row>
    <row r="393" spans="1:8" x14ac:dyDescent="0.45">
      <c r="A393" s="18"/>
      <c r="G393" s="9"/>
      <c r="H393" s="9"/>
    </row>
    <row r="394" spans="1:8" x14ac:dyDescent="0.45">
      <c r="A394" s="18"/>
      <c r="G394" s="9"/>
      <c r="H394" s="9"/>
    </row>
    <row r="395" spans="1:8" x14ac:dyDescent="0.45">
      <c r="A395" s="18"/>
      <c r="G395" s="9"/>
      <c r="H395" s="9"/>
    </row>
    <row r="396" spans="1:8" x14ac:dyDescent="0.45">
      <c r="A396" s="18"/>
      <c r="G396" s="9"/>
      <c r="H396" s="9"/>
    </row>
    <row r="397" spans="1:8" x14ac:dyDescent="0.45">
      <c r="A397" s="18"/>
      <c r="G397" s="9"/>
      <c r="H397" s="9"/>
    </row>
    <row r="398" spans="1:8" x14ac:dyDescent="0.45">
      <c r="A398" s="18"/>
      <c r="G398" s="9"/>
      <c r="H398" s="9"/>
    </row>
    <row r="399" spans="1:8" x14ac:dyDescent="0.45">
      <c r="A399" s="18"/>
      <c r="G399" s="9"/>
      <c r="H399" s="9"/>
    </row>
    <row r="400" spans="1:8" x14ac:dyDescent="0.45">
      <c r="A400" s="18"/>
      <c r="G400" s="9"/>
      <c r="H400" s="9"/>
    </row>
    <row r="401" spans="1:8" x14ac:dyDescent="0.45">
      <c r="A401" s="18"/>
      <c r="G401" s="9"/>
      <c r="H401" s="9"/>
    </row>
    <row r="402" spans="1:8" x14ac:dyDescent="0.45">
      <c r="A402" s="18"/>
      <c r="G402" s="9"/>
      <c r="H402" s="9"/>
    </row>
    <row r="403" spans="1:8" x14ac:dyDescent="0.45">
      <c r="A403" s="18"/>
      <c r="G403" s="9"/>
      <c r="H403" s="9"/>
    </row>
    <row r="404" spans="1:8" x14ac:dyDescent="0.45">
      <c r="A404" s="18"/>
      <c r="G404" s="9"/>
      <c r="H404" s="9"/>
    </row>
    <row r="405" spans="1:8" x14ac:dyDescent="0.45">
      <c r="A405" s="18"/>
      <c r="G405" s="9"/>
      <c r="H405" s="9"/>
    </row>
    <row r="406" spans="1:8" x14ac:dyDescent="0.45">
      <c r="A406" s="18"/>
      <c r="G406" s="9"/>
      <c r="H406" s="9"/>
    </row>
    <row r="407" spans="1:8" x14ac:dyDescent="0.45">
      <c r="A407" s="18"/>
      <c r="G407" s="9"/>
      <c r="H407" s="9"/>
    </row>
    <row r="408" spans="1:8" x14ac:dyDescent="0.45">
      <c r="A408" s="18"/>
      <c r="G408" s="9"/>
      <c r="H408" s="9"/>
    </row>
    <row r="409" spans="1:8" x14ac:dyDescent="0.45">
      <c r="A409" s="18"/>
      <c r="G409" s="9"/>
      <c r="H409" s="9"/>
    </row>
    <row r="410" spans="1:8" x14ac:dyDescent="0.45">
      <c r="A410" s="18"/>
      <c r="G410" s="9"/>
      <c r="H410" s="9"/>
    </row>
    <row r="411" spans="1:8" x14ac:dyDescent="0.45">
      <c r="A411" s="18"/>
      <c r="G411" s="9"/>
      <c r="H411" s="9"/>
    </row>
    <row r="412" spans="1:8" x14ac:dyDescent="0.45">
      <c r="A412" s="18"/>
      <c r="G412" s="9"/>
      <c r="H412" s="9"/>
    </row>
    <row r="413" spans="1:8" x14ac:dyDescent="0.45">
      <c r="A413" s="18"/>
      <c r="G413" s="9"/>
      <c r="H413" s="9"/>
    </row>
    <row r="414" spans="1:8" x14ac:dyDescent="0.45">
      <c r="A414" s="18"/>
      <c r="G414" s="9"/>
      <c r="H414" s="9"/>
    </row>
    <row r="415" spans="1:8" x14ac:dyDescent="0.45">
      <c r="A415" s="18"/>
      <c r="G415" s="9"/>
      <c r="H415" s="9"/>
    </row>
    <row r="416" spans="1:8" x14ac:dyDescent="0.45">
      <c r="A416" s="18"/>
      <c r="G416" s="9"/>
      <c r="H416" s="9"/>
    </row>
    <row r="417" spans="1:8" x14ac:dyDescent="0.45">
      <c r="A417" s="18"/>
      <c r="G417" s="9"/>
      <c r="H417" s="9"/>
    </row>
    <row r="418" spans="1:8" x14ac:dyDescent="0.45">
      <c r="A418" s="18"/>
      <c r="G418" s="9"/>
      <c r="H418" s="9"/>
    </row>
    <row r="419" spans="1:8" x14ac:dyDescent="0.45">
      <c r="A419" s="18"/>
      <c r="G419" s="9"/>
      <c r="H419" s="9"/>
    </row>
    <row r="420" spans="1:8" x14ac:dyDescent="0.45">
      <c r="A420" s="18"/>
      <c r="G420" s="9"/>
      <c r="H420" s="9"/>
    </row>
    <row r="421" spans="1:8" x14ac:dyDescent="0.45">
      <c r="A421" s="18"/>
      <c r="G421" s="9"/>
      <c r="H421" s="9"/>
    </row>
    <row r="422" spans="1:8" x14ac:dyDescent="0.45">
      <c r="A422" s="18"/>
      <c r="G422" s="9"/>
      <c r="H422" s="9"/>
    </row>
    <row r="423" spans="1:8" x14ac:dyDescent="0.45">
      <c r="A423" s="18"/>
      <c r="G423" s="9"/>
      <c r="H423" s="9"/>
    </row>
    <row r="424" spans="1:8" x14ac:dyDescent="0.45">
      <c r="A424" s="18"/>
      <c r="G424" s="9"/>
      <c r="H424" s="9"/>
    </row>
    <row r="425" spans="1:8" x14ac:dyDescent="0.45">
      <c r="A425" s="18"/>
      <c r="G425" s="9"/>
      <c r="H425" s="9"/>
    </row>
    <row r="426" spans="1:8" x14ac:dyDescent="0.45">
      <c r="A426" s="18"/>
      <c r="G426" s="9"/>
      <c r="H426" s="9"/>
    </row>
    <row r="427" spans="1:8" x14ac:dyDescent="0.45">
      <c r="A427" s="18"/>
      <c r="G427" s="9"/>
      <c r="H427" s="9"/>
    </row>
    <row r="428" spans="1:8" x14ac:dyDescent="0.45">
      <c r="A428" s="18"/>
      <c r="G428" s="9"/>
      <c r="H428" s="9"/>
    </row>
    <row r="429" spans="1:8" x14ac:dyDescent="0.45">
      <c r="A429" s="18"/>
      <c r="G429" s="9"/>
      <c r="H429" s="9"/>
    </row>
    <row r="430" spans="1:8" x14ac:dyDescent="0.45">
      <c r="A430" s="18"/>
      <c r="G430" s="9"/>
      <c r="H430" s="9"/>
    </row>
    <row r="431" spans="1:8" x14ac:dyDescent="0.45">
      <c r="A431" s="18"/>
      <c r="G431" s="9"/>
      <c r="H431" s="9"/>
    </row>
    <row r="432" spans="1:8" x14ac:dyDescent="0.45">
      <c r="A432" s="18"/>
      <c r="G432" s="9"/>
      <c r="H432" s="9"/>
    </row>
    <row r="433" spans="1:8" x14ac:dyDescent="0.45">
      <c r="A433" s="18"/>
      <c r="G433" s="9"/>
      <c r="H433" s="9"/>
    </row>
    <row r="434" spans="1:8" x14ac:dyDescent="0.45">
      <c r="A434" s="18"/>
      <c r="G434" s="9"/>
      <c r="H434" s="9"/>
    </row>
    <row r="435" spans="1:8" x14ac:dyDescent="0.45">
      <c r="A435" s="18"/>
      <c r="G435" s="9"/>
      <c r="H435" s="9"/>
    </row>
    <row r="436" spans="1:8" x14ac:dyDescent="0.45">
      <c r="A436" s="18"/>
      <c r="G436" s="9"/>
      <c r="H436" s="9"/>
    </row>
    <row r="437" spans="1:8" x14ac:dyDescent="0.45">
      <c r="A437" s="18"/>
      <c r="G437" s="9"/>
      <c r="H437" s="9"/>
    </row>
    <row r="438" spans="1:8" x14ac:dyDescent="0.45">
      <c r="A438" s="18"/>
      <c r="G438" s="9"/>
      <c r="H438" s="9"/>
    </row>
    <row r="439" spans="1:8" x14ac:dyDescent="0.45">
      <c r="A439" s="18"/>
      <c r="G439" s="9"/>
      <c r="H439" s="9"/>
    </row>
    <row r="440" spans="1:8" x14ac:dyDescent="0.45">
      <c r="A440" s="18"/>
      <c r="G440" s="9"/>
      <c r="H440" s="9"/>
    </row>
    <row r="441" spans="1:8" x14ac:dyDescent="0.45">
      <c r="A441" s="18"/>
      <c r="G441" s="9"/>
      <c r="H441" s="9"/>
    </row>
    <row r="442" spans="1:8" x14ac:dyDescent="0.45">
      <c r="A442" s="18"/>
      <c r="G442" s="9"/>
      <c r="H442" s="9"/>
    </row>
    <row r="443" spans="1:8" x14ac:dyDescent="0.45">
      <c r="A443" s="18"/>
      <c r="G443" s="9"/>
      <c r="H443" s="9"/>
    </row>
    <row r="444" spans="1:8" x14ac:dyDescent="0.45">
      <c r="A444" s="18"/>
      <c r="G444" s="9"/>
      <c r="H444" s="9"/>
    </row>
    <row r="445" spans="1:8" x14ac:dyDescent="0.45">
      <c r="A445" s="18"/>
      <c r="G445" s="9"/>
      <c r="H445" s="9"/>
    </row>
    <row r="446" spans="1:8" x14ac:dyDescent="0.45">
      <c r="A446" s="18"/>
      <c r="G446" s="9"/>
      <c r="H446" s="9"/>
    </row>
    <row r="447" spans="1:8" x14ac:dyDescent="0.45">
      <c r="A447" s="18"/>
      <c r="G447" s="9"/>
      <c r="H447" s="9"/>
    </row>
    <row r="448" spans="1:8" x14ac:dyDescent="0.45">
      <c r="A448" s="18"/>
      <c r="G448" s="9"/>
      <c r="H448" s="9"/>
    </row>
    <row r="449" spans="1:8" x14ac:dyDescent="0.45">
      <c r="A449" s="18"/>
      <c r="G449" s="9"/>
      <c r="H449" s="9"/>
    </row>
    <row r="450" spans="1:8" x14ac:dyDescent="0.45">
      <c r="A450" s="18"/>
      <c r="G450" s="9"/>
      <c r="H450" s="9"/>
    </row>
    <row r="451" spans="1:8" x14ac:dyDescent="0.45">
      <c r="A451" s="18"/>
      <c r="G451" s="9"/>
      <c r="H451" s="9"/>
    </row>
    <row r="452" spans="1:8" x14ac:dyDescent="0.45">
      <c r="A452" s="18"/>
      <c r="G452" s="9"/>
      <c r="H452" s="9"/>
    </row>
    <row r="453" spans="1:8" x14ac:dyDescent="0.45">
      <c r="A453" s="18"/>
      <c r="G453" s="9"/>
      <c r="H453" s="9"/>
    </row>
    <row r="454" spans="1:8" x14ac:dyDescent="0.45">
      <c r="A454" s="18"/>
      <c r="G454" s="9"/>
      <c r="H454" s="9"/>
    </row>
    <row r="455" spans="1:8" x14ac:dyDescent="0.45">
      <c r="A455" s="18"/>
      <c r="G455" s="9"/>
      <c r="H455" s="9"/>
    </row>
    <row r="456" spans="1:8" x14ac:dyDescent="0.45">
      <c r="A456" s="18"/>
      <c r="G456" s="9"/>
      <c r="H456" s="9"/>
    </row>
    <row r="457" spans="1:8" x14ac:dyDescent="0.45">
      <c r="A457" s="18"/>
      <c r="G457" s="9"/>
      <c r="H457" s="9"/>
    </row>
    <row r="458" spans="1:8" x14ac:dyDescent="0.45">
      <c r="A458" s="18"/>
      <c r="G458" s="9"/>
      <c r="H458" s="9"/>
    </row>
    <row r="459" spans="1:8" x14ac:dyDescent="0.45">
      <c r="A459" s="18"/>
      <c r="G459" s="9"/>
      <c r="H459" s="9"/>
    </row>
    <row r="460" spans="1:8" x14ac:dyDescent="0.45">
      <c r="A460" s="18"/>
      <c r="G460" s="9"/>
      <c r="H460" s="9"/>
    </row>
    <row r="461" spans="1:8" x14ac:dyDescent="0.45">
      <c r="A461" s="18"/>
      <c r="G461" s="9"/>
      <c r="H461" s="9"/>
    </row>
    <row r="462" spans="1:8" x14ac:dyDescent="0.45">
      <c r="A462" s="18"/>
      <c r="G462" s="9"/>
      <c r="H462" s="9"/>
    </row>
    <row r="463" spans="1:8" x14ac:dyDescent="0.45">
      <c r="A463" s="18"/>
      <c r="G463" s="9"/>
      <c r="H463" s="9"/>
    </row>
    <row r="464" spans="1:8" x14ac:dyDescent="0.45">
      <c r="A464" s="18"/>
      <c r="G464" s="9"/>
      <c r="H464" s="9"/>
    </row>
    <row r="465" spans="1:8" x14ac:dyDescent="0.45">
      <c r="A465" s="18"/>
      <c r="G465" s="9"/>
      <c r="H465" s="9"/>
    </row>
    <row r="466" spans="1:8" x14ac:dyDescent="0.45">
      <c r="A466" s="18"/>
      <c r="G466" s="9"/>
      <c r="H466" s="9"/>
    </row>
    <row r="467" spans="1:8" x14ac:dyDescent="0.45">
      <c r="A467" s="18"/>
      <c r="G467" s="9"/>
      <c r="H467" s="9"/>
    </row>
    <row r="468" spans="1:8" x14ac:dyDescent="0.45">
      <c r="A468" s="18"/>
      <c r="G468" s="9"/>
      <c r="H468" s="9"/>
    </row>
    <row r="469" spans="1:8" x14ac:dyDescent="0.45">
      <c r="A469" s="18"/>
      <c r="G469" s="9"/>
      <c r="H469" s="9"/>
    </row>
    <row r="470" spans="1:8" x14ac:dyDescent="0.45">
      <c r="A470" s="18"/>
      <c r="G470" s="9"/>
      <c r="H470" s="9"/>
    </row>
    <row r="471" spans="1:8" x14ac:dyDescent="0.45">
      <c r="A471" s="18"/>
      <c r="G471" s="9"/>
      <c r="H471" s="9"/>
    </row>
    <row r="472" spans="1:8" x14ac:dyDescent="0.45">
      <c r="A472" s="18"/>
      <c r="G472" s="9"/>
      <c r="H472" s="9"/>
    </row>
    <row r="473" spans="1:8" x14ac:dyDescent="0.45">
      <c r="A473" s="18"/>
      <c r="G473" s="9"/>
      <c r="H473" s="9"/>
    </row>
    <row r="474" spans="1:8" x14ac:dyDescent="0.45">
      <c r="A474" s="18"/>
      <c r="G474" s="9"/>
      <c r="H474" s="9"/>
    </row>
    <row r="475" spans="1:8" x14ac:dyDescent="0.45">
      <c r="A475" s="18"/>
      <c r="G475" s="9"/>
      <c r="H475" s="9"/>
    </row>
    <row r="476" spans="1:8" x14ac:dyDescent="0.45">
      <c r="A476" s="18"/>
      <c r="G476" s="9"/>
      <c r="H476" s="9"/>
    </row>
    <row r="477" spans="1:8" x14ac:dyDescent="0.45">
      <c r="A477" s="18"/>
      <c r="G477" s="9"/>
      <c r="H477" s="9"/>
    </row>
    <row r="478" spans="1:8" x14ac:dyDescent="0.45">
      <c r="A478" s="18"/>
      <c r="G478" s="9"/>
      <c r="H478" s="9"/>
    </row>
    <row r="479" spans="1:8" x14ac:dyDescent="0.45">
      <c r="A479" s="18"/>
      <c r="G479" s="9"/>
      <c r="H479" s="9"/>
    </row>
    <row r="480" spans="1:8" x14ac:dyDescent="0.45">
      <c r="A480" s="18"/>
      <c r="G480" s="9"/>
      <c r="H480" s="9"/>
    </row>
    <row r="481" spans="1:8" x14ac:dyDescent="0.45">
      <c r="A481" s="18"/>
      <c r="G481" s="9"/>
      <c r="H481" s="9"/>
    </row>
    <row r="482" spans="1:8" x14ac:dyDescent="0.45">
      <c r="A482" s="18"/>
      <c r="G482" s="9"/>
      <c r="H482" s="9"/>
    </row>
    <row r="483" spans="1:8" x14ac:dyDescent="0.45">
      <c r="A483" s="18"/>
      <c r="G483" s="9"/>
      <c r="H483" s="9"/>
    </row>
    <row r="484" spans="1:8" x14ac:dyDescent="0.45">
      <c r="A484" s="18"/>
      <c r="G484" s="9"/>
      <c r="H484" s="9"/>
    </row>
    <row r="485" spans="1:8" x14ac:dyDescent="0.45">
      <c r="A485" s="18"/>
      <c r="G485" s="9"/>
      <c r="H485" s="9"/>
    </row>
    <row r="486" spans="1:8" x14ac:dyDescent="0.45">
      <c r="A486" s="18"/>
      <c r="G486" s="9"/>
      <c r="H486" s="9"/>
    </row>
    <row r="487" spans="1:8" x14ac:dyDescent="0.45">
      <c r="A487" s="18"/>
      <c r="G487" s="9"/>
      <c r="H487" s="9"/>
    </row>
    <row r="488" spans="1:8" x14ac:dyDescent="0.45">
      <c r="A488" s="18"/>
      <c r="G488" s="9"/>
      <c r="H488" s="9"/>
    </row>
    <row r="489" spans="1:8" x14ac:dyDescent="0.45">
      <c r="A489" s="18"/>
      <c r="G489" s="9"/>
      <c r="H489" s="9"/>
    </row>
    <row r="490" spans="1:8" x14ac:dyDescent="0.45">
      <c r="A490" s="18"/>
      <c r="G490" s="9"/>
      <c r="H490" s="9"/>
    </row>
    <row r="491" spans="1:8" x14ac:dyDescent="0.45">
      <c r="A491" s="18"/>
      <c r="G491" s="9"/>
      <c r="H491" s="9"/>
    </row>
    <row r="492" spans="1:8" x14ac:dyDescent="0.45">
      <c r="A492" s="18"/>
      <c r="G492" s="9"/>
      <c r="H492" s="9"/>
    </row>
    <row r="493" spans="1:8" x14ac:dyDescent="0.45">
      <c r="A493" s="18"/>
      <c r="G493" s="9"/>
      <c r="H493" s="9"/>
    </row>
    <row r="494" spans="1:8" x14ac:dyDescent="0.45">
      <c r="A494" s="18"/>
      <c r="G494" s="9"/>
      <c r="H494" s="9"/>
    </row>
    <row r="495" spans="1:8" x14ac:dyDescent="0.45">
      <c r="A495" s="18"/>
      <c r="G495" s="9"/>
      <c r="H495" s="9"/>
    </row>
    <row r="496" spans="1:8" x14ac:dyDescent="0.45">
      <c r="A496" s="18"/>
      <c r="G496" s="9"/>
      <c r="H496" s="9"/>
    </row>
    <row r="497" spans="1:8" x14ac:dyDescent="0.45">
      <c r="A497" s="18"/>
      <c r="G497" s="9"/>
      <c r="H497" s="9"/>
    </row>
    <row r="498" spans="1:8" x14ac:dyDescent="0.45">
      <c r="A498" s="18"/>
      <c r="G498" s="9"/>
      <c r="H498" s="9"/>
    </row>
    <row r="499" spans="1:8" x14ac:dyDescent="0.45">
      <c r="A499" s="18"/>
      <c r="G499" s="9"/>
      <c r="H499" s="9"/>
    </row>
    <row r="500" spans="1:8" x14ac:dyDescent="0.45">
      <c r="A500" s="18"/>
      <c r="G500" s="9"/>
      <c r="H500" s="9"/>
    </row>
    <row r="501" spans="1:8" x14ac:dyDescent="0.45">
      <c r="A501" s="18"/>
      <c r="G501" s="9"/>
      <c r="H501" s="9"/>
    </row>
    <row r="502" spans="1:8" x14ac:dyDescent="0.45">
      <c r="A502" s="18"/>
      <c r="G502" s="9"/>
      <c r="H502" s="9"/>
    </row>
    <row r="503" spans="1:8" x14ac:dyDescent="0.45">
      <c r="A503" s="18"/>
      <c r="G503" s="9"/>
      <c r="H503" s="9"/>
    </row>
    <row r="504" spans="1:8" x14ac:dyDescent="0.45">
      <c r="A504" s="18"/>
      <c r="G504" s="9"/>
      <c r="H504" s="9"/>
    </row>
    <row r="505" spans="1:8" x14ac:dyDescent="0.45">
      <c r="A505" s="18"/>
    </row>
    <row r="506" spans="1:8" x14ac:dyDescent="0.45">
      <c r="A506" s="18"/>
    </row>
    <row r="507" spans="1:8" x14ac:dyDescent="0.45">
      <c r="A507" s="18"/>
      <c r="G507" s="9"/>
      <c r="H507" s="9"/>
    </row>
    <row r="508" spans="1:8" x14ac:dyDescent="0.45">
      <c r="A508" s="18"/>
      <c r="G508" s="9"/>
      <c r="H508" s="9"/>
    </row>
    <row r="509" spans="1:8" x14ac:dyDescent="0.45">
      <c r="A509" s="18"/>
      <c r="G509" s="9"/>
      <c r="H509" s="9"/>
    </row>
    <row r="510" spans="1:8" x14ac:dyDescent="0.45">
      <c r="A510" s="18"/>
      <c r="G510" s="9"/>
      <c r="H510" s="9"/>
    </row>
    <row r="511" spans="1:8" x14ac:dyDescent="0.45">
      <c r="A511" s="18"/>
      <c r="G511" s="9"/>
      <c r="H511" s="9"/>
    </row>
    <row r="512" spans="1:8" x14ac:dyDescent="0.45">
      <c r="A512" s="18"/>
      <c r="G512" s="9"/>
      <c r="H512" s="9"/>
    </row>
    <row r="513" spans="1:8" x14ac:dyDescent="0.45">
      <c r="A513" s="18"/>
      <c r="G513" s="9"/>
      <c r="H513" s="9"/>
    </row>
    <row r="514" spans="1:8" x14ac:dyDescent="0.45">
      <c r="A514" s="18"/>
      <c r="G514" s="9"/>
      <c r="H514" s="9"/>
    </row>
    <row r="515" spans="1:8" x14ac:dyDescent="0.45">
      <c r="A515" s="18"/>
      <c r="G515" s="9"/>
      <c r="H515" s="9"/>
    </row>
    <row r="516" spans="1:8" x14ac:dyDescent="0.45">
      <c r="A516" s="18"/>
      <c r="G516" s="9"/>
      <c r="H516" s="9"/>
    </row>
    <row r="517" spans="1:8" x14ac:dyDescent="0.45">
      <c r="A517" s="18"/>
      <c r="G517" s="9"/>
      <c r="H517" s="9"/>
    </row>
    <row r="518" spans="1:8" x14ac:dyDescent="0.45">
      <c r="A518" s="18"/>
      <c r="G518" s="9"/>
      <c r="H518" s="9"/>
    </row>
    <row r="519" spans="1:8" x14ac:dyDescent="0.45">
      <c r="A519" s="18"/>
      <c r="G519" s="9"/>
      <c r="H519" s="9"/>
    </row>
    <row r="520" spans="1:8" x14ac:dyDescent="0.45">
      <c r="A520" s="18"/>
      <c r="G520" s="9"/>
      <c r="H520" s="9"/>
    </row>
    <row r="521" spans="1:8" x14ac:dyDescent="0.45">
      <c r="A521" s="18"/>
      <c r="G521" s="9"/>
      <c r="H521" s="9"/>
    </row>
    <row r="522" spans="1:8" x14ac:dyDescent="0.45">
      <c r="A522" s="18"/>
      <c r="G522" s="9"/>
      <c r="H522" s="9"/>
    </row>
    <row r="523" spans="1:8" x14ac:dyDescent="0.45">
      <c r="A523" s="18"/>
      <c r="G523" s="9"/>
      <c r="H523" s="9"/>
    </row>
    <row r="524" spans="1:8" x14ac:dyDescent="0.45">
      <c r="A524" s="18"/>
      <c r="G524" s="9"/>
      <c r="H524" s="9"/>
    </row>
    <row r="525" spans="1:8" x14ac:dyDescent="0.45">
      <c r="A525" s="18"/>
      <c r="G525" s="9"/>
      <c r="H525" s="9"/>
    </row>
    <row r="526" spans="1:8" x14ac:dyDescent="0.45">
      <c r="A526" s="18"/>
      <c r="G526" s="9"/>
      <c r="H526" s="9"/>
    </row>
    <row r="527" spans="1:8" x14ac:dyDescent="0.45">
      <c r="A527" s="18"/>
      <c r="G527" s="9"/>
      <c r="H527" s="9"/>
    </row>
    <row r="528" spans="1:8" x14ac:dyDescent="0.45">
      <c r="A528" s="18"/>
      <c r="G528" s="9"/>
      <c r="H528" s="9"/>
    </row>
    <row r="529" spans="1:8" x14ac:dyDescent="0.45">
      <c r="A529" s="18"/>
      <c r="G529" s="9"/>
      <c r="H529" s="9"/>
    </row>
    <row r="530" spans="1:8" x14ac:dyDescent="0.45">
      <c r="A530" s="18"/>
      <c r="G530" s="9"/>
      <c r="H530" s="9"/>
    </row>
    <row r="531" spans="1:8" x14ac:dyDescent="0.45">
      <c r="A531" s="18"/>
      <c r="G531" s="9"/>
      <c r="H531" s="9"/>
    </row>
    <row r="532" spans="1:8" x14ac:dyDescent="0.45">
      <c r="A532" s="18"/>
      <c r="G532" s="9"/>
      <c r="H532" s="9"/>
    </row>
    <row r="533" spans="1:8" x14ac:dyDescent="0.45">
      <c r="A533" s="18"/>
      <c r="G533" s="9"/>
      <c r="H533" s="9"/>
    </row>
    <row r="534" spans="1:8" x14ac:dyDescent="0.45">
      <c r="A534" s="18"/>
      <c r="G534" s="9"/>
      <c r="H534" s="9"/>
    </row>
    <row r="535" spans="1:8" x14ac:dyDescent="0.45">
      <c r="A535" s="18"/>
      <c r="G535" s="9"/>
      <c r="H535" s="9"/>
    </row>
    <row r="536" spans="1:8" x14ac:dyDescent="0.45">
      <c r="A536" s="18"/>
      <c r="G536" s="9"/>
      <c r="H536" s="9"/>
    </row>
    <row r="537" spans="1:8" x14ac:dyDescent="0.45">
      <c r="A537" s="18"/>
      <c r="G537" s="9"/>
      <c r="H537" s="9"/>
    </row>
    <row r="538" spans="1:8" x14ac:dyDescent="0.45">
      <c r="A538" s="18"/>
      <c r="G538" s="9"/>
      <c r="H538" s="9"/>
    </row>
    <row r="539" spans="1:8" x14ac:dyDescent="0.45">
      <c r="A539" s="18"/>
      <c r="G539" s="9"/>
      <c r="H539" s="9"/>
    </row>
    <row r="540" spans="1:8" x14ac:dyDescent="0.45">
      <c r="A540" s="18"/>
      <c r="G540" s="9"/>
      <c r="H540" s="9"/>
    </row>
    <row r="541" spans="1:8" x14ac:dyDescent="0.45">
      <c r="A541" s="18"/>
      <c r="G541" s="9"/>
      <c r="H541" s="9"/>
    </row>
    <row r="542" spans="1:8" x14ac:dyDescent="0.45">
      <c r="A542" s="18"/>
      <c r="G542" s="9"/>
      <c r="H542" s="9"/>
    </row>
    <row r="543" spans="1:8" x14ac:dyDescent="0.45">
      <c r="A543" s="18"/>
      <c r="G543" s="9"/>
      <c r="H543" s="9"/>
    </row>
    <row r="544" spans="1:8" x14ac:dyDescent="0.45">
      <c r="A544" s="18"/>
      <c r="G544" s="9"/>
      <c r="H544" s="9"/>
    </row>
    <row r="545" spans="1:8" x14ac:dyDescent="0.45">
      <c r="A545" s="18"/>
      <c r="G545" s="9"/>
      <c r="H545" s="9"/>
    </row>
    <row r="546" spans="1:8" x14ac:dyDescent="0.45">
      <c r="A546" s="18"/>
      <c r="G546" s="9"/>
      <c r="H546" s="9"/>
    </row>
    <row r="547" spans="1:8" x14ac:dyDescent="0.45">
      <c r="A547" s="18"/>
      <c r="G547" s="9"/>
      <c r="H547" s="9"/>
    </row>
    <row r="548" spans="1:8" x14ac:dyDescent="0.45">
      <c r="A548" s="18"/>
      <c r="G548" s="9"/>
      <c r="H548" s="9"/>
    </row>
    <row r="549" spans="1:8" x14ac:dyDescent="0.45">
      <c r="A549" s="18"/>
      <c r="G549" s="9"/>
      <c r="H549" s="9"/>
    </row>
    <row r="550" spans="1:8" x14ac:dyDescent="0.45">
      <c r="A550" s="18"/>
      <c r="G550" s="9"/>
      <c r="H550" s="9"/>
    </row>
    <row r="551" spans="1:8" x14ac:dyDescent="0.45">
      <c r="A551" s="18"/>
      <c r="G551" s="9"/>
      <c r="H551" s="9"/>
    </row>
    <row r="552" spans="1:8" x14ac:dyDescent="0.45">
      <c r="A552" s="18"/>
      <c r="G552" s="9"/>
      <c r="H552" s="9"/>
    </row>
    <row r="553" spans="1:8" x14ac:dyDescent="0.45">
      <c r="A553" s="18"/>
      <c r="G553" s="9"/>
      <c r="H553" s="9"/>
    </row>
    <row r="554" spans="1:8" x14ac:dyDescent="0.45">
      <c r="A554" s="18"/>
      <c r="G554" s="9"/>
      <c r="H554" s="9"/>
    </row>
    <row r="555" spans="1:8" x14ac:dyDescent="0.45">
      <c r="A555" s="18"/>
      <c r="G555" s="9"/>
      <c r="H555" s="9"/>
    </row>
    <row r="556" spans="1:8" x14ac:dyDescent="0.45">
      <c r="A556" s="18"/>
      <c r="G556" s="9"/>
      <c r="H556" s="9"/>
    </row>
    <row r="557" spans="1:8" x14ac:dyDescent="0.45">
      <c r="A557" s="18"/>
      <c r="G557" s="9"/>
      <c r="H557" s="9"/>
    </row>
    <row r="558" spans="1:8" x14ac:dyDescent="0.45">
      <c r="A558" s="18"/>
      <c r="G558" s="9"/>
      <c r="H558" s="9"/>
    </row>
    <row r="559" spans="1:8" x14ac:dyDescent="0.45">
      <c r="A559" s="18"/>
      <c r="G559" s="9"/>
      <c r="H559" s="9"/>
    </row>
    <row r="560" spans="1:8" x14ac:dyDescent="0.45">
      <c r="A560" s="18"/>
      <c r="G560" s="9"/>
      <c r="H560" s="9"/>
    </row>
    <row r="561" spans="1:8" x14ac:dyDescent="0.45">
      <c r="A561" s="18"/>
      <c r="G561" s="9"/>
      <c r="H561" s="9"/>
    </row>
    <row r="562" spans="1:8" x14ac:dyDescent="0.45">
      <c r="A562" s="18"/>
      <c r="G562" s="9"/>
      <c r="H562" s="9"/>
    </row>
    <row r="563" spans="1:8" x14ac:dyDescent="0.45">
      <c r="A563" s="18"/>
      <c r="G563" s="9"/>
      <c r="H563" s="9"/>
    </row>
    <row r="564" spans="1:8" x14ac:dyDescent="0.45">
      <c r="A564" s="18"/>
      <c r="G564" s="9"/>
      <c r="H564" s="9"/>
    </row>
    <row r="565" spans="1:8" x14ac:dyDescent="0.45">
      <c r="A565" s="18"/>
      <c r="G565" s="9"/>
      <c r="H565" s="9"/>
    </row>
    <row r="566" spans="1:8" x14ac:dyDescent="0.45">
      <c r="A566" s="18"/>
      <c r="G566" s="9"/>
      <c r="H566" s="9"/>
    </row>
    <row r="567" spans="1:8" x14ac:dyDescent="0.45">
      <c r="A567" s="18"/>
      <c r="G567" s="9"/>
      <c r="H567" s="9"/>
    </row>
    <row r="568" spans="1:8" x14ac:dyDescent="0.45">
      <c r="A568" s="18"/>
      <c r="G568" s="9"/>
      <c r="H568" s="9"/>
    </row>
    <row r="569" spans="1:8" x14ac:dyDescent="0.45">
      <c r="A569" s="18"/>
      <c r="G569" s="9"/>
      <c r="H569" s="9"/>
    </row>
    <row r="570" spans="1:8" x14ac:dyDescent="0.45">
      <c r="A570" s="18"/>
      <c r="G570" s="9"/>
      <c r="H570" s="9"/>
    </row>
    <row r="571" spans="1:8" x14ac:dyDescent="0.45">
      <c r="A571" s="18"/>
      <c r="G571" s="9"/>
      <c r="H571" s="9"/>
    </row>
    <row r="572" spans="1:8" x14ac:dyDescent="0.45">
      <c r="A572" s="18"/>
      <c r="G572" s="9"/>
      <c r="H572" s="9"/>
    </row>
    <row r="573" spans="1:8" x14ac:dyDescent="0.45">
      <c r="A573" s="18"/>
      <c r="G573" s="9"/>
      <c r="H573" s="9"/>
    </row>
    <row r="574" spans="1:8" x14ac:dyDescent="0.45">
      <c r="A574" s="18"/>
      <c r="G574" s="9"/>
      <c r="H574" s="9"/>
    </row>
    <row r="575" spans="1:8" x14ac:dyDescent="0.45">
      <c r="A575" s="18"/>
      <c r="G575" s="9"/>
      <c r="H575" s="9"/>
    </row>
    <row r="576" spans="1:8" x14ac:dyDescent="0.45">
      <c r="A576" s="18"/>
      <c r="G576" s="9"/>
      <c r="H576" s="9"/>
    </row>
    <row r="577" spans="1:8" x14ac:dyDescent="0.45">
      <c r="A577" s="18"/>
    </row>
    <row r="578" spans="1:8" x14ac:dyDescent="0.45">
      <c r="A578" s="18"/>
    </row>
    <row r="579" spans="1:8" x14ac:dyDescent="0.45">
      <c r="A579" s="18"/>
      <c r="G579" s="9"/>
      <c r="H579" s="9"/>
    </row>
    <row r="580" spans="1:8" x14ac:dyDescent="0.45">
      <c r="A580" s="18"/>
      <c r="G580" s="9"/>
      <c r="H580" s="9"/>
    </row>
    <row r="581" spans="1:8" x14ac:dyDescent="0.45">
      <c r="A581" s="18"/>
      <c r="G581" s="9"/>
      <c r="H581" s="9"/>
    </row>
    <row r="582" spans="1:8" x14ac:dyDescent="0.45">
      <c r="A582" s="18"/>
      <c r="G582" s="9"/>
      <c r="H582" s="9"/>
    </row>
    <row r="583" spans="1:8" x14ac:dyDescent="0.45">
      <c r="A583" s="18"/>
      <c r="G583" s="9"/>
      <c r="H583" s="9"/>
    </row>
    <row r="584" spans="1:8" x14ac:dyDescent="0.45">
      <c r="A584" s="18"/>
      <c r="G584" s="9"/>
      <c r="H584" s="9"/>
    </row>
    <row r="585" spans="1:8" x14ac:dyDescent="0.45">
      <c r="A585" s="18"/>
      <c r="G585" s="9"/>
      <c r="H585" s="9"/>
    </row>
    <row r="586" spans="1:8" x14ac:dyDescent="0.45">
      <c r="A586" s="18"/>
      <c r="G586" s="9"/>
      <c r="H586" s="9"/>
    </row>
    <row r="587" spans="1:8" x14ac:dyDescent="0.45">
      <c r="A587" s="18"/>
      <c r="G587" s="9"/>
      <c r="H587" s="9"/>
    </row>
    <row r="588" spans="1:8" x14ac:dyDescent="0.45">
      <c r="A588" s="18"/>
      <c r="G588" s="9"/>
      <c r="H588" s="9"/>
    </row>
    <row r="589" spans="1:8" x14ac:dyDescent="0.45">
      <c r="A589" s="18"/>
      <c r="G589" s="9"/>
      <c r="H589" s="9"/>
    </row>
    <row r="590" spans="1:8" x14ac:dyDescent="0.45">
      <c r="A590" s="18"/>
      <c r="G590" s="9"/>
      <c r="H590" s="9"/>
    </row>
    <row r="591" spans="1:8" x14ac:dyDescent="0.45">
      <c r="A591" s="18"/>
      <c r="G591" s="9"/>
      <c r="H591" s="9"/>
    </row>
    <row r="592" spans="1:8" x14ac:dyDescent="0.45">
      <c r="A592" s="18"/>
      <c r="G592" s="9"/>
      <c r="H592" s="9"/>
    </row>
    <row r="593" spans="1:8" x14ac:dyDescent="0.45">
      <c r="A593" s="18"/>
      <c r="G593" s="9"/>
      <c r="H593" s="9"/>
    </row>
    <row r="594" spans="1:8" x14ac:dyDescent="0.45">
      <c r="A594" s="18"/>
      <c r="G594" s="9"/>
      <c r="H594" s="9"/>
    </row>
    <row r="595" spans="1:8" x14ac:dyDescent="0.45">
      <c r="A595" s="18"/>
      <c r="G595" s="9"/>
      <c r="H595" s="9"/>
    </row>
    <row r="596" spans="1:8" x14ac:dyDescent="0.45">
      <c r="A596" s="18"/>
      <c r="G596" s="9"/>
      <c r="H596" s="9"/>
    </row>
    <row r="597" spans="1:8" x14ac:dyDescent="0.45">
      <c r="A597" s="18"/>
      <c r="G597" s="9"/>
      <c r="H597" s="9"/>
    </row>
    <row r="598" spans="1:8" x14ac:dyDescent="0.45">
      <c r="A598" s="18"/>
      <c r="G598" s="9"/>
      <c r="H598" s="9"/>
    </row>
    <row r="599" spans="1:8" x14ac:dyDescent="0.45">
      <c r="A599" s="18"/>
      <c r="G599" s="9"/>
      <c r="H599" s="9"/>
    </row>
    <row r="600" spans="1:8" x14ac:dyDescent="0.45">
      <c r="A600" s="18"/>
      <c r="G600" s="9"/>
      <c r="H600" s="9"/>
    </row>
    <row r="601" spans="1:8" x14ac:dyDescent="0.45">
      <c r="A601" s="18"/>
      <c r="G601" s="9"/>
      <c r="H601" s="9"/>
    </row>
    <row r="602" spans="1:8" x14ac:dyDescent="0.45">
      <c r="A602" s="18"/>
      <c r="G602" s="9"/>
      <c r="H602" s="9"/>
    </row>
    <row r="603" spans="1:8" x14ac:dyDescent="0.45">
      <c r="A603" s="18"/>
      <c r="G603" s="9"/>
      <c r="H603" s="9"/>
    </row>
    <row r="604" spans="1:8" x14ac:dyDescent="0.45">
      <c r="A604" s="18"/>
      <c r="G604" s="9"/>
      <c r="H604" s="9"/>
    </row>
    <row r="605" spans="1:8" x14ac:dyDescent="0.45">
      <c r="A605" s="18"/>
      <c r="G605" s="9"/>
      <c r="H605" s="9"/>
    </row>
    <row r="606" spans="1:8" x14ac:dyDescent="0.45">
      <c r="A606" s="18"/>
      <c r="G606" s="9"/>
      <c r="H606" s="9"/>
    </row>
    <row r="607" spans="1:8" x14ac:dyDescent="0.45">
      <c r="A607" s="18"/>
      <c r="G607" s="9"/>
      <c r="H607" s="9"/>
    </row>
    <row r="608" spans="1:8" x14ac:dyDescent="0.45">
      <c r="A608" s="18"/>
      <c r="G608" s="9"/>
      <c r="H608" s="9"/>
    </row>
    <row r="609" spans="1:8" x14ac:dyDescent="0.45">
      <c r="A609" s="18"/>
      <c r="G609" s="9"/>
      <c r="H609" s="9"/>
    </row>
    <row r="610" spans="1:8" x14ac:dyDescent="0.45">
      <c r="A610" s="18"/>
      <c r="G610" s="9"/>
      <c r="H610" s="9"/>
    </row>
    <row r="611" spans="1:8" x14ac:dyDescent="0.45">
      <c r="A611" s="18"/>
      <c r="G611" s="9"/>
      <c r="H611" s="9"/>
    </row>
    <row r="612" spans="1:8" x14ac:dyDescent="0.45">
      <c r="A612" s="18"/>
      <c r="G612" s="9"/>
      <c r="H612" s="9"/>
    </row>
    <row r="613" spans="1:8" x14ac:dyDescent="0.45">
      <c r="A613" s="18"/>
      <c r="G613" s="9"/>
      <c r="H613" s="9"/>
    </row>
    <row r="614" spans="1:8" x14ac:dyDescent="0.45">
      <c r="A614" s="18"/>
      <c r="G614" s="9"/>
      <c r="H614" s="9"/>
    </row>
    <row r="615" spans="1:8" x14ac:dyDescent="0.45">
      <c r="A615" s="18"/>
      <c r="G615" s="9"/>
      <c r="H615" s="9"/>
    </row>
    <row r="616" spans="1:8" x14ac:dyDescent="0.45">
      <c r="A616" s="18"/>
      <c r="G616" s="9"/>
      <c r="H616" s="9"/>
    </row>
    <row r="617" spans="1:8" x14ac:dyDescent="0.45">
      <c r="A617" s="18"/>
      <c r="G617" s="9"/>
      <c r="H617" s="9"/>
    </row>
    <row r="618" spans="1:8" x14ac:dyDescent="0.45">
      <c r="A618" s="18"/>
      <c r="G618" s="9"/>
      <c r="H618" s="9"/>
    </row>
    <row r="619" spans="1:8" x14ac:dyDescent="0.45">
      <c r="A619" s="18"/>
      <c r="G619" s="9"/>
      <c r="H619" s="9"/>
    </row>
    <row r="620" spans="1:8" x14ac:dyDescent="0.45">
      <c r="A620" s="18"/>
      <c r="G620" s="9"/>
      <c r="H620" s="9"/>
    </row>
    <row r="621" spans="1:8" x14ac:dyDescent="0.45">
      <c r="A621" s="18"/>
      <c r="G621" s="9"/>
      <c r="H621" s="9"/>
    </row>
    <row r="622" spans="1:8" x14ac:dyDescent="0.45">
      <c r="A622" s="18"/>
      <c r="G622" s="9"/>
      <c r="H622" s="9"/>
    </row>
    <row r="623" spans="1:8" x14ac:dyDescent="0.45">
      <c r="A623" s="18"/>
      <c r="G623" s="9"/>
      <c r="H623" s="9"/>
    </row>
    <row r="624" spans="1:8" x14ac:dyDescent="0.45">
      <c r="A624" s="18"/>
      <c r="G624" s="9"/>
      <c r="H624" s="9"/>
    </row>
    <row r="625" spans="1:8" x14ac:dyDescent="0.45">
      <c r="A625" s="18"/>
      <c r="G625" s="9"/>
      <c r="H625" s="9"/>
    </row>
    <row r="626" spans="1:8" x14ac:dyDescent="0.45">
      <c r="A626" s="18"/>
      <c r="G626" s="9"/>
      <c r="H626" s="9"/>
    </row>
    <row r="627" spans="1:8" x14ac:dyDescent="0.45">
      <c r="A627" s="18"/>
      <c r="G627" s="9"/>
      <c r="H627" s="9"/>
    </row>
    <row r="628" spans="1:8" x14ac:dyDescent="0.45">
      <c r="A628" s="18"/>
      <c r="G628" s="9"/>
      <c r="H628" s="9"/>
    </row>
    <row r="629" spans="1:8" x14ac:dyDescent="0.45">
      <c r="A629" s="18"/>
      <c r="G629" s="9"/>
      <c r="H629" s="9"/>
    </row>
    <row r="630" spans="1:8" x14ac:dyDescent="0.45">
      <c r="A630" s="18"/>
      <c r="G630" s="9"/>
      <c r="H630" s="9"/>
    </row>
    <row r="631" spans="1:8" x14ac:dyDescent="0.45">
      <c r="A631" s="18"/>
      <c r="G631" s="9"/>
      <c r="H631" s="9"/>
    </row>
    <row r="632" spans="1:8" x14ac:dyDescent="0.45">
      <c r="A632" s="18"/>
      <c r="G632" s="9"/>
      <c r="H632" s="9"/>
    </row>
    <row r="633" spans="1:8" x14ac:dyDescent="0.45">
      <c r="A633" s="18"/>
      <c r="G633" s="9"/>
      <c r="H633" s="9"/>
    </row>
    <row r="634" spans="1:8" x14ac:dyDescent="0.45">
      <c r="A634" s="18"/>
      <c r="G634" s="9"/>
      <c r="H634" s="9"/>
    </row>
    <row r="635" spans="1:8" x14ac:dyDescent="0.45">
      <c r="A635" s="18"/>
      <c r="G635" s="9"/>
      <c r="H635" s="9"/>
    </row>
    <row r="636" spans="1:8" x14ac:dyDescent="0.45">
      <c r="A636" s="18"/>
      <c r="G636" s="9"/>
      <c r="H636" s="9"/>
    </row>
    <row r="637" spans="1:8" x14ac:dyDescent="0.45">
      <c r="A637" s="18"/>
      <c r="G637" s="9"/>
      <c r="H637" s="9"/>
    </row>
    <row r="638" spans="1:8" x14ac:dyDescent="0.45">
      <c r="A638" s="18"/>
      <c r="G638" s="9"/>
      <c r="H638" s="9"/>
    </row>
    <row r="639" spans="1:8" x14ac:dyDescent="0.45">
      <c r="A639" s="18"/>
      <c r="G639" s="9"/>
      <c r="H639" s="9"/>
    </row>
    <row r="640" spans="1:8" x14ac:dyDescent="0.45">
      <c r="A640" s="18"/>
      <c r="G640" s="9"/>
      <c r="H640" s="9"/>
    </row>
    <row r="641" spans="1:8" x14ac:dyDescent="0.45">
      <c r="A641" s="18"/>
      <c r="G641" s="9"/>
      <c r="H641" s="9"/>
    </row>
    <row r="642" spans="1:8" x14ac:dyDescent="0.45">
      <c r="A642" s="18"/>
      <c r="G642" s="9"/>
      <c r="H642" s="9"/>
    </row>
    <row r="643" spans="1:8" x14ac:dyDescent="0.45">
      <c r="A643" s="18"/>
      <c r="G643" s="9"/>
      <c r="H643" s="9"/>
    </row>
    <row r="644" spans="1:8" x14ac:dyDescent="0.45">
      <c r="A644" s="18"/>
      <c r="G644" s="9"/>
      <c r="H644" s="9"/>
    </row>
    <row r="645" spans="1:8" x14ac:dyDescent="0.45">
      <c r="A645" s="18"/>
      <c r="G645" s="9"/>
      <c r="H645" s="9"/>
    </row>
    <row r="646" spans="1:8" x14ac:dyDescent="0.45">
      <c r="A646" s="18"/>
      <c r="G646" s="9"/>
      <c r="H646" s="9"/>
    </row>
    <row r="647" spans="1:8" x14ac:dyDescent="0.45">
      <c r="A647" s="18"/>
      <c r="G647" s="9"/>
      <c r="H647" s="9"/>
    </row>
    <row r="648" spans="1:8" x14ac:dyDescent="0.45">
      <c r="A648" s="18"/>
      <c r="G648" s="9"/>
      <c r="H648" s="9"/>
    </row>
    <row r="649" spans="1:8" x14ac:dyDescent="0.45">
      <c r="A649" s="18"/>
      <c r="G649" s="9"/>
      <c r="H649" s="9"/>
    </row>
    <row r="650" spans="1:8" x14ac:dyDescent="0.45">
      <c r="A650" s="18"/>
      <c r="G650" s="9"/>
      <c r="H650" s="9"/>
    </row>
    <row r="651" spans="1:8" x14ac:dyDescent="0.45">
      <c r="A651" s="18"/>
      <c r="G651" s="9"/>
      <c r="H651" s="9"/>
    </row>
    <row r="652" spans="1:8" x14ac:dyDescent="0.45">
      <c r="A652" s="18"/>
      <c r="G652" s="9"/>
      <c r="H652" s="9"/>
    </row>
    <row r="653" spans="1:8" x14ac:dyDescent="0.45">
      <c r="A653" s="18"/>
      <c r="G653" s="9"/>
      <c r="H653" s="9"/>
    </row>
    <row r="654" spans="1:8" x14ac:dyDescent="0.45">
      <c r="A654" s="18"/>
      <c r="G654" s="9"/>
      <c r="H654" s="9"/>
    </row>
    <row r="655" spans="1:8" x14ac:dyDescent="0.45">
      <c r="A655" s="18"/>
      <c r="G655" s="9"/>
      <c r="H655" s="9"/>
    </row>
    <row r="656" spans="1:8" x14ac:dyDescent="0.45">
      <c r="A656" s="18"/>
      <c r="G656" s="9"/>
      <c r="H656" s="9"/>
    </row>
    <row r="657" spans="1:8" x14ac:dyDescent="0.45">
      <c r="A657" s="18"/>
      <c r="G657" s="9"/>
      <c r="H657" s="9"/>
    </row>
    <row r="658" spans="1:8" x14ac:dyDescent="0.45">
      <c r="A658" s="18"/>
      <c r="G658" s="9"/>
      <c r="H658" s="9"/>
    </row>
    <row r="659" spans="1:8" x14ac:dyDescent="0.45">
      <c r="A659" s="18"/>
      <c r="G659" s="9"/>
      <c r="H659" s="9"/>
    </row>
    <row r="660" spans="1:8" x14ac:dyDescent="0.45">
      <c r="A660" s="18"/>
      <c r="G660" s="9"/>
      <c r="H660" s="9"/>
    </row>
    <row r="661" spans="1:8" x14ac:dyDescent="0.45">
      <c r="A661" s="18"/>
      <c r="G661" s="9"/>
      <c r="H661" s="9"/>
    </row>
    <row r="662" spans="1:8" x14ac:dyDescent="0.45">
      <c r="A662" s="18"/>
      <c r="G662" s="9"/>
      <c r="H662" s="9"/>
    </row>
    <row r="663" spans="1:8" x14ac:dyDescent="0.45">
      <c r="A663" s="18"/>
      <c r="G663" s="9"/>
      <c r="H663" s="9"/>
    </row>
    <row r="664" spans="1:8" x14ac:dyDescent="0.45">
      <c r="A664" s="18"/>
      <c r="G664" s="9"/>
      <c r="H664" s="9"/>
    </row>
    <row r="665" spans="1:8" x14ac:dyDescent="0.45">
      <c r="A665" s="18"/>
      <c r="G665" s="9"/>
      <c r="H665" s="9"/>
    </row>
    <row r="666" spans="1:8" x14ac:dyDescent="0.45">
      <c r="A666" s="18"/>
      <c r="G666" s="9"/>
      <c r="H666" s="9"/>
    </row>
    <row r="667" spans="1:8" x14ac:dyDescent="0.45">
      <c r="A667" s="18"/>
      <c r="G667" s="9"/>
      <c r="H667" s="9"/>
    </row>
    <row r="668" spans="1:8" x14ac:dyDescent="0.45">
      <c r="A668" s="18"/>
      <c r="G668" s="9"/>
      <c r="H668" s="9"/>
    </row>
    <row r="669" spans="1:8" x14ac:dyDescent="0.45">
      <c r="A669" s="18"/>
      <c r="G669" s="9"/>
      <c r="H669" s="9"/>
    </row>
    <row r="670" spans="1:8" x14ac:dyDescent="0.45">
      <c r="A670" s="18"/>
      <c r="G670" s="9"/>
      <c r="H670" s="9"/>
    </row>
    <row r="671" spans="1:8" x14ac:dyDescent="0.45">
      <c r="A671" s="18"/>
      <c r="G671" s="9"/>
      <c r="H671" s="9"/>
    </row>
    <row r="672" spans="1:8" x14ac:dyDescent="0.45">
      <c r="A672" s="18"/>
      <c r="G672" s="9"/>
      <c r="H672" s="9"/>
    </row>
    <row r="673" spans="1:8" x14ac:dyDescent="0.45">
      <c r="A673" s="18"/>
      <c r="G673" s="9"/>
      <c r="H673" s="9"/>
    </row>
    <row r="674" spans="1:8" x14ac:dyDescent="0.45">
      <c r="A674" s="18"/>
      <c r="G674" s="9"/>
      <c r="H674" s="9"/>
    </row>
    <row r="675" spans="1:8" x14ac:dyDescent="0.45">
      <c r="A675" s="18"/>
      <c r="G675" s="9"/>
      <c r="H675" s="9"/>
    </row>
    <row r="676" spans="1:8" x14ac:dyDescent="0.45">
      <c r="A676" s="18"/>
      <c r="G676" s="9"/>
      <c r="H676" s="9"/>
    </row>
    <row r="677" spans="1:8" x14ac:dyDescent="0.45">
      <c r="A677" s="18"/>
      <c r="G677" s="9"/>
      <c r="H677" s="9"/>
    </row>
    <row r="678" spans="1:8" x14ac:dyDescent="0.45">
      <c r="A678" s="18"/>
      <c r="G678" s="9"/>
      <c r="H678" s="9"/>
    </row>
    <row r="679" spans="1:8" x14ac:dyDescent="0.45">
      <c r="A679" s="18"/>
      <c r="G679" s="9"/>
      <c r="H679" s="9"/>
    </row>
    <row r="680" spans="1:8" x14ac:dyDescent="0.45">
      <c r="A680" s="18"/>
      <c r="G680" s="9"/>
      <c r="H680" s="9"/>
    </row>
    <row r="681" spans="1:8" x14ac:dyDescent="0.45">
      <c r="A681" s="18"/>
      <c r="G681" s="9"/>
      <c r="H681" s="9"/>
    </row>
    <row r="682" spans="1:8" x14ac:dyDescent="0.45">
      <c r="A682" s="18"/>
      <c r="G682" s="9"/>
      <c r="H682" s="9"/>
    </row>
    <row r="683" spans="1:8" x14ac:dyDescent="0.45">
      <c r="A683" s="18"/>
      <c r="G683" s="9"/>
      <c r="H683" s="9"/>
    </row>
    <row r="684" spans="1:8" x14ac:dyDescent="0.45">
      <c r="A684" s="18"/>
      <c r="G684" s="9"/>
      <c r="H684" s="9"/>
    </row>
    <row r="685" spans="1:8" x14ac:dyDescent="0.45">
      <c r="A685" s="18"/>
      <c r="G685" s="9"/>
      <c r="H685" s="9"/>
    </row>
    <row r="686" spans="1:8" x14ac:dyDescent="0.45">
      <c r="A686" s="18"/>
      <c r="G686" s="9"/>
      <c r="H686" s="9"/>
    </row>
    <row r="687" spans="1:8" x14ac:dyDescent="0.45">
      <c r="A687" s="18"/>
      <c r="G687" s="9"/>
      <c r="H687" s="9"/>
    </row>
    <row r="688" spans="1:8" x14ac:dyDescent="0.45">
      <c r="A688" s="18"/>
      <c r="G688" s="9"/>
      <c r="H688" s="9"/>
    </row>
    <row r="689" spans="1:8" x14ac:dyDescent="0.45">
      <c r="A689" s="18"/>
      <c r="G689" s="9"/>
      <c r="H689" s="9"/>
    </row>
    <row r="690" spans="1:8" x14ac:dyDescent="0.45">
      <c r="A690" s="18"/>
      <c r="G690" s="9"/>
      <c r="H690" s="9"/>
    </row>
    <row r="691" spans="1:8" x14ac:dyDescent="0.45">
      <c r="A691" s="18"/>
      <c r="G691" s="9"/>
      <c r="H691" s="9"/>
    </row>
    <row r="692" spans="1:8" x14ac:dyDescent="0.45">
      <c r="A692" s="18"/>
      <c r="G692" s="9"/>
      <c r="H692" s="9"/>
    </row>
    <row r="693" spans="1:8" x14ac:dyDescent="0.45">
      <c r="A693" s="18"/>
      <c r="G693" s="9"/>
      <c r="H693" s="9"/>
    </row>
    <row r="694" spans="1:8" x14ac:dyDescent="0.45">
      <c r="A694" s="18"/>
      <c r="G694" s="9"/>
      <c r="H694" s="9"/>
    </row>
    <row r="695" spans="1:8" x14ac:dyDescent="0.45">
      <c r="A695" s="18"/>
      <c r="G695" s="9"/>
      <c r="H695" s="9"/>
    </row>
    <row r="696" spans="1:8" x14ac:dyDescent="0.45">
      <c r="A696" s="18"/>
      <c r="G696" s="9"/>
      <c r="H696" s="9"/>
    </row>
    <row r="697" spans="1:8" x14ac:dyDescent="0.45">
      <c r="A697" s="18"/>
      <c r="G697" s="9"/>
      <c r="H697" s="9"/>
    </row>
    <row r="698" spans="1:8" x14ac:dyDescent="0.45">
      <c r="A698" s="18"/>
      <c r="G698" s="9"/>
      <c r="H698" s="9"/>
    </row>
    <row r="699" spans="1:8" x14ac:dyDescent="0.45">
      <c r="A699" s="18"/>
      <c r="G699" s="9"/>
      <c r="H699" s="9"/>
    </row>
    <row r="700" spans="1:8" x14ac:dyDescent="0.45">
      <c r="A700" s="18"/>
      <c r="G700" s="9"/>
      <c r="H700" s="9"/>
    </row>
    <row r="701" spans="1:8" x14ac:dyDescent="0.45">
      <c r="A701" s="18"/>
      <c r="G701" s="9"/>
      <c r="H701" s="9"/>
    </row>
    <row r="702" spans="1:8" x14ac:dyDescent="0.45">
      <c r="A702" s="18"/>
      <c r="G702" s="9"/>
      <c r="H702" s="9"/>
    </row>
    <row r="703" spans="1:8" x14ac:dyDescent="0.45">
      <c r="A703" s="18"/>
      <c r="G703" s="9"/>
      <c r="H703" s="9"/>
    </row>
    <row r="704" spans="1:8" x14ac:dyDescent="0.45">
      <c r="A704" s="18"/>
      <c r="G704" s="9"/>
      <c r="H704" s="9"/>
    </row>
    <row r="705" spans="1:8" x14ac:dyDescent="0.45">
      <c r="A705" s="18"/>
      <c r="G705" s="9"/>
      <c r="H705" s="9"/>
    </row>
    <row r="706" spans="1:8" x14ac:dyDescent="0.45">
      <c r="A706" s="18"/>
      <c r="G706" s="9"/>
      <c r="H706" s="9"/>
    </row>
    <row r="707" spans="1:8" x14ac:dyDescent="0.45">
      <c r="A707" s="18"/>
      <c r="G707" s="9"/>
      <c r="H707" s="9"/>
    </row>
    <row r="708" spans="1:8" x14ac:dyDescent="0.45">
      <c r="A708" s="18"/>
      <c r="G708" s="9"/>
      <c r="H708" s="9"/>
    </row>
    <row r="709" spans="1:8" x14ac:dyDescent="0.45">
      <c r="A709" s="18"/>
      <c r="G709" s="9"/>
      <c r="H709" s="9"/>
    </row>
    <row r="710" spans="1:8" x14ac:dyDescent="0.45">
      <c r="A710" s="18"/>
      <c r="G710" s="9"/>
      <c r="H710" s="9"/>
    </row>
    <row r="711" spans="1:8" x14ac:dyDescent="0.45">
      <c r="A711" s="18"/>
      <c r="G711" s="9"/>
      <c r="H711" s="9"/>
    </row>
    <row r="712" spans="1:8" x14ac:dyDescent="0.45">
      <c r="A712" s="18"/>
      <c r="G712" s="9"/>
      <c r="H712" s="9"/>
    </row>
    <row r="713" spans="1:8" x14ac:dyDescent="0.45">
      <c r="A713" s="18"/>
      <c r="G713" s="9"/>
      <c r="H713" s="9"/>
    </row>
    <row r="714" spans="1:8" x14ac:dyDescent="0.45">
      <c r="A714" s="18"/>
      <c r="G714" s="9"/>
      <c r="H714" s="9"/>
    </row>
    <row r="715" spans="1:8" x14ac:dyDescent="0.45">
      <c r="A715" s="18"/>
      <c r="G715" s="9"/>
      <c r="H715" s="9"/>
    </row>
    <row r="716" spans="1:8" x14ac:dyDescent="0.45">
      <c r="A716" s="18"/>
      <c r="G716" s="9"/>
      <c r="H716" s="9"/>
    </row>
    <row r="717" spans="1:8" x14ac:dyDescent="0.45">
      <c r="A717" s="18"/>
      <c r="G717" s="9"/>
      <c r="H717" s="9"/>
    </row>
    <row r="718" spans="1:8" x14ac:dyDescent="0.45">
      <c r="A718" s="18"/>
      <c r="G718" s="9"/>
      <c r="H718" s="9"/>
    </row>
    <row r="719" spans="1:8" x14ac:dyDescent="0.45">
      <c r="A719" s="18"/>
      <c r="G719" s="9"/>
      <c r="H719" s="9"/>
    </row>
    <row r="720" spans="1:8" x14ac:dyDescent="0.45">
      <c r="A720" s="18"/>
      <c r="G720" s="9"/>
      <c r="H720" s="9"/>
    </row>
    <row r="721" spans="1:8" x14ac:dyDescent="0.45">
      <c r="A721" s="18"/>
    </row>
    <row r="722" spans="1:8" x14ac:dyDescent="0.45">
      <c r="A722" s="18"/>
    </row>
    <row r="723" spans="1:8" x14ac:dyDescent="0.45">
      <c r="A723" s="18"/>
      <c r="G723" s="9"/>
      <c r="H723" s="9"/>
    </row>
    <row r="724" spans="1:8" x14ac:dyDescent="0.45">
      <c r="A724" s="18"/>
      <c r="G724" s="9"/>
      <c r="H724" s="9"/>
    </row>
    <row r="725" spans="1:8" x14ac:dyDescent="0.45">
      <c r="A725" s="18"/>
      <c r="G725" s="9"/>
      <c r="H725" s="9"/>
    </row>
    <row r="726" spans="1:8" x14ac:dyDescent="0.45">
      <c r="A726" s="18"/>
      <c r="G726" s="9"/>
      <c r="H726" s="9"/>
    </row>
    <row r="727" spans="1:8" x14ac:dyDescent="0.45">
      <c r="A727" s="18"/>
      <c r="G727" s="9"/>
      <c r="H727" s="9"/>
    </row>
    <row r="728" spans="1:8" x14ac:dyDescent="0.45">
      <c r="A728" s="18"/>
      <c r="G728" s="9"/>
      <c r="H728" s="9"/>
    </row>
    <row r="729" spans="1:8" x14ac:dyDescent="0.45">
      <c r="A729" s="18"/>
      <c r="G729" s="9"/>
      <c r="H729" s="9"/>
    </row>
    <row r="730" spans="1:8" x14ac:dyDescent="0.45">
      <c r="A730" s="18"/>
      <c r="G730" s="9"/>
      <c r="H730" s="9"/>
    </row>
    <row r="731" spans="1:8" x14ac:dyDescent="0.45">
      <c r="A731" s="18"/>
      <c r="G731" s="9"/>
      <c r="H731" s="9"/>
    </row>
    <row r="732" spans="1:8" x14ac:dyDescent="0.45">
      <c r="A732" s="18"/>
      <c r="G732" s="9"/>
      <c r="H732" s="9"/>
    </row>
    <row r="733" spans="1:8" x14ac:dyDescent="0.45">
      <c r="A733" s="18"/>
      <c r="G733" s="9"/>
      <c r="H733" s="9"/>
    </row>
    <row r="734" spans="1:8" x14ac:dyDescent="0.45">
      <c r="A734" s="18"/>
      <c r="G734" s="9"/>
      <c r="H734" s="9"/>
    </row>
    <row r="735" spans="1:8" x14ac:dyDescent="0.45">
      <c r="A735" s="18"/>
      <c r="G735" s="9"/>
      <c r="H735" s="9"/>
    </row>
    <row r="736" spans="1:8" x14ac:dyDescent="0.45">
      <c r="A736" s="18"/>
      <c r="G736" s="9"/>
      <c r="H736" s="9"/>
    </row>
    <row r="737" spans="1:8" x14ac:dyDescent="0.45">
      <c r="A737" s="18"/>
      <c r="G737" s="9"/>
      <c r="H737" s="9"/>
    </row>
    <row r="738" spans="1:8" x14ac:dyDescent="0.45">
      <c r="A738" s="18"/>
      <c r="G738" s="9"/>
      <c r="H738" s="9"/>
    </row>
    <row r="739" spans="1:8" x14ac:dyDescent="0.45">
      <c r="A739" s="18"/>
      <c r="G739" s="9"/>
      <c r="H739" s="9"/>
    </row>
    <row r="740" spans="1:8" x14ac:dyDescent="0.45">
      <c r="A740" s="18"/>
      <c r="G740" s="9"/>
      <c r="H740" s="9"/>
    </row>
    <row r="741" spans="1:8" x14ac:dyDescent="0.45">
      <c r="A741" s="18"/>
      <c r="G741" s="9"/>
      <c r="H741" s="9"/>
    </row>
    <row r="742" spans="1:8" x14ac:dyDescent="0.45">
      <c r="A742" s="18"/>
      <c r="G742" s="9"/>
      <c r="H742" s="9"/>
    </row>
    <row r="743" spans="1:8" x14ac:dyDescent="0.45">
      <c r="A743" s="18"/>
      <c r="G743" s="9"/>
      <c r="H743" s="9"/>
    </row>
    <row r="744" spans="1:8" x14ac:dyDescent="0.45">
      <c r="A744" s="18"/>
      <c r="G744" s="9"/>
      <c r="H744" s="9"/>
    </row>
    <row r="745" spans="1:8" x14ac:dyDescent="0.45">
      <c r="A745" s="18"/>
      <c r="G745" s="9"/>
      <c r="H745" s="9"/>
    </row>
    <row r="746" spans="1:8" x14ac:dyDescent="0.45">
      <c r="A746" s="18"/>
      <c r="G746" s="9"/>
      <c r="H746" s="9"/>
    </row>
    <row r="747" spans="1:8" x14ac:dyDescent="0.45">
      <c r="A747" s="18"/>
      <c r="G747" s="9"/>
      <c r="H747" s="9"/>
    </row>
    <row r="748" spans="1:8" x14ac:dyDescent="0.45">
      <c r="A748" s="18"/>
      <c r="G748" s="9"/>
      <c r="H748" s="9"/>
    </row>
    <row r="749" spans="1:8" x14ac:dyDescent="0.45">
      <c r="A749" s="18"/>
      <c r="G749" s="9"/>
      <c r="H749" s="9"/>
    </row>
    <row r="750" spans="1:8" x14ac:dyDescent="0.45">
      <c r="A750" s="18"/>
      <c r="G750" s="9"/>
      <c r="H750" s="9"/>
    </row>
    <row r="751" spans="1:8" x14ac:dyDescent="0.45">
      <c r="A751" s="18"/>
      <c r="G751" s="9"/>
      <c r="H751" s="9"/>
    </row>
    <row r="752" spans="1:8" x14ac:dyDescent="0.45">
      <c r="A752" s="18"/>
      <c r="G752" s="9"/>
      <c r="H752" s="9"/>
    </row>
    <row r="753" spans="1:8" x14ac:dyDescent="0.45">
      <c r="A753" s="18"/>
      <c r="G753" s="9"/>
      <c r="H753" s="9"/>
    </row>
    <row r="754" spans="1:8" x14ac:dyDescent="0.45">
      <c r="A754" s="18"/>
      <c r="G754" s="9"/>
      <c r="H754" s="9"/>
    </row>
    <row r="755" spans="1:8" x14ac:dyDescent="0.45">
      <c r="A755" s="18"/>
      <c r="G755" s="9"/>
      <c r="H755" s="9"/>
    </row>
    <row r="756" spans="1:8" x14ac:dyDescent="0.45">
      <c r="A756" s="18"/>
      <c r="G756" s="9"/>
      <c r="H756" s="9"/>
    </row>
    <row r="757" spans="1:8" x14ac:dyDescent="0.45">
      <c r="A757" s="18"/>
      <c r="G757" s="9"/>
      <c r="H757" s="9"/>
    </row>
    <row r="758" spans="1:8" x14ac:dyDescent="0.45">
      <c r="A758" s="18"/>
      <c r="G758" s="9"/>
      <c r="H758" s="9"/>
    </row>
    <row r="759" spans="1:8" x14ac:dyDescent="0.45">
      <c r="A759" s="18"/>
      <c r="G759" s="9"/>
      <c r="H759" s="9"/>
    </row>
    <row r="760" spans="1:8" x14ac:dyDescent="0.45">
      <c r="A760" s="18"/>
      <c r="G760" s="9"/>
      <c r="H760" s="9"/>
    </row>
    <row r="761" spans="1:8" x14ac:dyDescent="0.45">
      <c r="A761" s="18"/>
      <c r="G761" s="9"/>
      <c r="H761" s="9"/>
    </row>
    <row r="762" spans="1:8" x14ac:dyDescent="0.45">
      <c r="A762" s="18"/>
      <c r="G762" s="9"/>
      <c r="H762" s="9"/>
    </row>
    <row r="763" spans="1:8" x14ac:dyDescent="0.45">
      <c r="A763" s="18"/>
      <c r="G763" s="9"/>
      <c r="H763" s="9"/>
    </row>
    <row r="764" spans="1:8" x14ac:dyDescent="0.45">
      <c r="A764" s="18"/>
      <c r="G764" s="9"/>
      <c r="H764" s="9"/>
    </row>
    <row r="765" spans="1:8" x14ac:dyDescent="0.45">
      <c r="A765" s="18"/>
      <c r="G765" s="9"/>
      <c r="H765" s="9"/>
    </row>
    <row r="766" spans="1:8" x14ac:dyDescent="0.45">
      <c r="A766" s="18"/>
      <c r="G766" s="9"/>
      <c r="H766" s="9"/>
    </row>
    <row r="767" spans="1:8" x14ac:dyDescent="0.45">
      <c r="A767" s="18"/>
      <c r="G767" s="9"/>
      <c r="H767" s="9"/>
    </row>
    <row r="768" spans="1:8" x14ac:dyDescent="0.45">
      <c r="A768" s="18"/>
      <c r="G768" s="9"/>
      <c r="H768" s="9"/>
    </row>
    <row r="769" spans="1:8" x14ac:dyDescent="0.45">
      <c r="A769" s="18"/>
      <c r="G769" s="9"/>
      <c r="H769" s="9"/>
    </row>
    <row r="770" spans="1:8" x14ac:dyDescent="0.45">
      <c r="A770" s="18"/>
      <c r="G770" s="9"/>
      <c r="H770" s="9"/>
    </row>
    <row r="771" spans="1:8" x14ac:dyDescent="0.45">
      <c r="A771" s="18"/>
      <c r="G771" s="9"/>
      <c r="H771" s="9"/>
    </row>
    <row r="772" spans="1:8" x14ac:dyDescent="0.45">
      <c r="A772" s="18"/>
      <c r="G772" s="9"/>
      <c r="H772" s="9"/>
    </row>
    <row r="773" spans="1:8" x14ac:dyDescent="0.45">
      <c r="A773" s="18"/>
      <c r="G773" s="9"/>
      <c r="H773" s="9"/>
    </row>
    <row r="774" spans="1:8" x14ac:dyDescent="0.45">
      <c r="A774" s="18"/>
      <c r="G774" s="9"/>
      <c r="H774" s="9"/>
    </row>
    <row r="775" spans="1:8" x14ac:dyDescent="0.45">
      <c r="A775" s="18"/>
      <c r="G775" s="9"/>
      <c r="H775" s="9"/>
    </row>
    <row r="776" spans="1:8" x14ac:dyDescent="0.45">
      <c r="A776" s="18"/>
      <c r="G776" s="9"/>
      <c r="H776" s="9"/>
    </row>
    <row r="777" spans="1:8" x14ac:dyDescent="0.45">
      <c r="A777" s="18"/>
      <c r="G777" s="9"/>
      <c r="H777" s="9"/>
    </row>
    <row r="778" spans="1:8" x14ac:dyDescent="0.45">
      <c r="A778" s="18"/>
      <c r="G778" s="9"/>
      <c r="H778" s="9"/>
    </row>
    <row r="779" spans="1:8" x14ac:dyDescent="0.45">
      <c r="A779" s="18"/>
      <c r="G779" s="9"/>
      <c r="H779" s="9"/>
    </row>
    <row r="780" spans="1:8" x14ac:dyDescent="0.45">
      <c r="A780" s="18"/>
      <c r="G780" s="9"/>
      <c r="H780" s="9"/>
    </row>
    <row r="781" spans="1:8" x14ac:dyDescent="0.45">
      <c r="A781" s="18"/>
      <c r="G781" s="9"/>
      <c r="H781" s="9"/>
    </row>
    <row r="782" spans="1:8" x14ac:dyDescent="0.45">
      <c r="A782" s="18"/>
      <c r="G782" s="9"/>
      <c r="H782" s="9"/>
    </row>
    <row r="783" spans="1:8" x14ac:dyDescent="0.45">
      <c r="A783" s="18"/>
      <c r="G783" s="9"/>
      <c r="H783" s="9"/>
    </row>
    <row r="784" spans="1:8" x14ac:dyDescent="0.45">
      <c r="A784" s="18"/>
      <c r="G784" s="9"/>
      <c r="H784" s="9"/>
    </row>
    <row r="785" spans="1:8" x14ac:dyDescent="0.45">
      <c r="A785" s="18"/>
      <c r="G785" s="9"/>
      <c r="H785" s="9"/>
    </row>
    <row r="786" spans="1:8" x14ac:dyDescent="0.45">
      <c r="A786" s="18"/>
      <c r="G786" s="9"/>
      <c r="H786" s="9"/>
    </row>
    <row r="787" spans="1:8" x14ac:dyDescent="0.45">
      <c r="A787" s="18"/>
      <c r="G787" s="9"/>
      <c r="H787" s="9"/>
    </row>
    <row r="788" spans="1:8" x14ac:dyDescent="0.45">
      <c r="A788" s="18"/>
      <c r="G788" s="9"/>
      <c r="H788" s="9"/>
    </row>
    <row r="789" spans="1:8" x14ac:dyDescent="0.45">
      <c r="A789" s="18"/>
      <c r="G789" s="9"/>
      <c r="H789" s="9"/>
    </row>
    <row r="790" spans="1:8" x14ac:dyDescent="0.45">
      <c r="A790" s="18"/>
      <c r="G790" s="9"/>
      <c r="H790" s="9"/>
    </row>
    <row r="791" spans="1:8" x14ac:dyDescent="0.45">
      <c r="A791" s="18"/>
      <c r="G791" s="9"/>
      <c r="H791" s="9"/>
    </row>
    <row r="792" spans="1:8" x14ac:dyDescent="0.45">
      <c r="A792" s="18"/>
      <c r="G792" s="9"/>
      <c r="H792" s="9"/>
    </row>
    <row r="793" spans="1:8" x14ac:dyDescent="0.45">
      <c r="A793" s="18"/>
      <c r="G793" s="9"/>
      <c r="H793" s="9"/>
    </row>
    <row r="794" spans="1:8" x14ac:dyDescent="0.45">
      <c r="A794" s="18"/>
      <c r="G794" s="9"/>
      <c r="H794" s="9"/>
    </row>
    <row r="795" spans="1:8" x14ac:dyDescent="0.45">
      <c r="A795" s="18"/>
      <c r="G795" s="9"/>
      <c r="H795" s="9"/>
    </row>
    <row r="796" spans="1:8" x14ac:dyDescent="0.45">
      <c r="A796" s="18"/>
      <c r="G796" s="9"/>
      <c r="H796" s="9"/>
    </row>
    <row r="797" spans="1:8" x14ac:dyDescent="0.45">
      <c r="A797" s="18"/>
      <c r="G797" s="9"/>
      <c r="H797" s="9"/>
    </row>
    <row r="798" spans="1:8" x14ac:dyDescent="0.45">
      <c r="A798" s="18"/>
      <c r="G798" s="9"/>
      <c r="H798" s="9"/>
    </row>
    <row r="799" spans="1:8" x14ac:dyDescent="0.45">
      <c r="A799" s="18"/>
      <c r="G799" s="9"/>
      <c r="H799" s="9"/>
    </row>
    <row r="800" spans="1:8" x14ac:dyDescent="0.45">
      <c r="A800" s="18"/>
      <c r="G800" s="9"/>
      <c r="H800" s="9"/>
    </row>
    <row r="801" spans="1:8" x14ac:dyDescent="0.45">
      <c r="A801" s="18"/>
      <c r="G801" s="9"/>
      <c r="H801" s="9"/>
    </row>
    <row r="802" spans="1:8" x14ac:dyDescent="0.45">
      <c r="A802" s="18"/>
      <c r="G802" s="9"/>
      <c r="H802" s="9"/>
    </row>
    <row r="803" spans="1:8" x14ac:dyDescent="0.45">
      <c r="A803" s="18"/>
      <c r="G803" s="9"/>
      <c r="H803" s="9"/>
    </row>
    <row r="804" spans="1:8" x14ac:dyDescent="0.45">
      <c r="A804" s="18"/>
      <c r="G804" s="9"/>
      <c r="H804" s="9"/>
    </row>
    <row r="805" spans="1:8" x14ac:dyDescent="0.45">
      <c r="A805" s="18"/>
      <c r="G805" s="9"/>
      <c r="H805" s="9"/>
    </row>
    <row r="806" spans="1:8" x14ac:dyDescent="0.45">
      <c r="A806" s="18"/>
      <c r="G806" s="9"/>
      <c r="H806" s="9"/>
    </row>
    <row r="807" spans="1:8" x14ac:dyDescent="0.45">
      <c r="A807" s="18"/>
      <c r="G807" s="9"/>
      <c r="H807" s="9"/>
    </row>
    <row r="808" spans="1:8" x14ac:dyDescent="0.45">
      <c r="A808" s="18"/>
      <c r="G808" s="9"/>
      <c r="H808" s="9"/>
    </row>
    <row r="809" spans="1:8" x14ac:dyDescent="0.45">
      <c r="A809" s="18"/>
      <c r="G809" s="9"/>
      <c r="H809" s="9"/>
    </row>
    <row r="810" spans="1:8" x14ac:dyDescent="0.45">
      <c r="A810" s="18"/>
      <c r="G810" s="9"/>
      <c r="H810" s="9"/>
    </row>
    <row r="811" spans="1:8" x14ac:dyDescent="0.45">
      <c r="A811" s="18"/>
      <c r="G811" s="9"/>
      <c r="H811" s="9"/>
    </row>
    <row r="812" spans="1:8" x14ac:dyDescent="0.45">
      <c r="A812" s="18"/>
      <c r="G812" s="9"/>
      <c r="H812" s="9"/>
    </row>
    <row r="813" spans="1:8" x14ac:dyDescent="0.45">
      <c r="A813" s="18"/>
      <c r="G813" s="9"/>
      <c r="H813" s="9"/>
    </row>
    <row r="814" spans="1:8" x14ac:dyDescent="0.45">
      <c r="A814" s="18"/>
      <c r="G814" s="9"/>
      <c r="H814" s="9"/>
    </row>
    <row r="815" spans="1:8" x14ac:dyDescent="0.45">
      <c r="A815" s="18"/>
      <c r="G815" s="9"/>
      <c r="H815" s="9"/>
    </row>
    <row r="816" spans="1:8" x14ac:dyDescent="0.45">
      <c r="A816" s="18"/>
      <c r="G816" s="9"/>
      <c r="H816" s="9"/>
    </row>
    <row r="817" spans="1:8" x14ac:dyDescent="0.45">
      <c r="A817" s="18"/>
      <c r="G817" s="9"/>
      <c r="H817" s="9"/>
    </row>
    <row r="818" spans="1:8" x14ac:dyDescent="0.45">
      <c r="A818" s="18"/>
      <c r="G818" s="9"/>
      <c r="H818" s="9"/>
    </row>
    <row r="819" spans="1:8" x14ac:dyDescent="0.45">
      <c r="A819" s="18"/>
      <c r="G819" s="9"/>
      <c r="H819" s="9"/>
    </row>
    <row r="820" spans="1:8" x14ac:dyDescent="0.45">
      <c r="A820" s="18"/>
      <c r="G820" s="9"/>
      <c r="H820" s="9"/>
    </row>
    <row r="821" spans="1:8" x14ac:dyDescent="0.45">
      <c r="A821" s="18"/>
      <c r="G821" s="9"/>
      <c r="H821" s="9"/>
    </row>
    <row r="822" spans="1:8" x14ac:dyDescent="0.45">
      <c r="A822" s="18"/>
      <c r="G822" s="9"/>
      <c r="H822" s="9"/>
    </row>
    <row r="823" spans="1:8" x14ac:dyDescent="0.45">
      <c r="A823" s="18"/>
      <c r="G823" s="9"/>
      <c r="H823" s="9"/>
    </row>
    <row r="824" spans="1:8" x14ac:dyDescent="0.45">
      <c r="A824" s="18"/>
      <c r="G824" s="9"/>
      <c r="H824" s="9"/>
    </row>
    <row r="825" spans="1:8" x14ac:dyDescent="0.45">
      <c r="A825" s="18"/>
      <c r="G825" s="9"/>
      <c r="H825" s="9"/>
    </row>
    <row r="826" spans="1:8" x14ac:dyDescent="0.45">
      <c r="A826" s="18"/>
      <c r="G826" s="9"/>
      <c r="H826" s="9"/>
    </row>
    <row r="827" spans="1:8" x14ac:dyDescent="0.45">
      <c r="A827" s="18"/>
      <c r="G827" s="9"/>
      <c r="H827" s="9"/>
    </row>
    <row r="828" spans="1:8" x14ac:dyDescent="0.45">
      <c r="A828" s="18"/>
      <c r="G828" s="9"/>
      <c r="H828" s="9"/>
    </row>
    <row r="829" spans="1:8" x14ac:dyDescent="0.45">
      <c r="A829" s="18"/>
      <c r="G829" s="9"/>
      <c r="H829" s="9"/>
    </row>
    <row r="830" spans="1:8" x14ac:dyDescent="0.45">
      <c r="A830" s="18"/>
      <c r="G830" s="9"/>
      <c r="H830" s="9"/>
    </row>
    <row r="831" spans="1:8" x14ac:dyDescent="0.45">
      <c r="A831" s="18"/>
      <c r="G831" s="9"/>
      <c r="H831" s="9"/>
    </row>
    <row r="832" spans="1:8" x14ac:dyDescent="0.45">
      <c r="A832" s="18"/>
      <c r="G832" s="9"/>
      <c r="H832" s="9"/>
    </row>
    <row r="833" spans="1:8" x14ac:dyDescent="0.45">
      <c r="A833" s="18"/>
      <c r="G833" s="9"/>
      <c r="H833" s="9"/>
    </row>
    <row r="834" spans="1:8" x14ac:dyDescent="0.45">
      <c r="A834" s="18"/>
      <c r="G834" s="9"/>
      <c r="H834" s="9"/>
    </row>
    <row r="835" spans="1:8" x14ac:dyDescent="0.45">
      <c r="A835" s="18"/>
      <c r="G835" s="9"/>
      <c r="H835" s="9"/>
    </row>
    <row r="836" spans="1:8" x14ac:dyDescent="0.45">
      <c r="A836" s="18"/>
      <c r="G836" s="9"/>
      <c r="H836" s="9"/>
    </row>
    <row r="837" spans="1:8" x14ac:dyDescent="0.45">
      <c r="A837" s="18"/>
      <c r="G837" s="9"/>
      <c r="H837" s="9"/>
    </row>
    <row r="838" spans="1:8" x14ac:dyDescent="0.45">
      <c r="A838" s="18"/>
      <c r="G838" s="9"/>
      <c r="H838" s="9"/>
    </row>
    <row r="839" spans="1:8" x14ac:dyDescent="0.45">
      <c r="A839" s="18"/>
      <c r="G839" s="9"/>
      <c r="H839" s="9"/>
    </row>
    <row r="840" spans="1:8" x14ac:dyDescent="0.45">
      <c r="A840" s="18"/>
      <c r="G840" s="9"/>
      <c r="H840" s="9"/>
    </row>
    <row r="841" spans="1:8" x14ac:dyDescent="0.45">
      <c r="A841" s="18"/>
      <c r="G841" s="9"/>
      <c r="H841" s="9"/>
    </row>
    <row r="842" spans="1:8" x14ac:dyDescent="0.45">
      <c r="A842" s="18"/>
      <c r="G842" s="9"/>
      <c r="H842" s="9"/>
    </row>
    <row r="843" spans="1:8" x14ac:dyDescent="0.45">
      <c r="A843" s="18"/>
      <c r="G843" s="9"/>
      <c r="H843" s="9"/>
    </row>
    <row r="844" spans="1:8" x14ac:dyDescent="0.45">
      <c r="A844" s="18"/>
      <c r="G844" s="9"/>
      <c r="H844" s="9"/>
    </row>
    <row r="845" spans="1:8" x14ac:dyDescent="0.45">
      <c r="A845" s="18"/>
      <c r="G845" s="9"/>
      <c r="H845" s="9"/>
    </row>
    <row r="846" spans="1:8" x14ac:dyDescent="0.45">
      <c r="A846" s="18"/>
      <c r="G846" s="9"/>
      <c r="H846" s="9"/>
    </row>
    <row r="847" spans="1:8" x14ac:dyDescent="0.45">
      <c r="A847" s="18"/>
      <c r="G847" s="9"/>
      <c r="H847" s="9"/>
    </row>
    <row r="848" spans="1:8" x14ac:dyDescent="0.45">
      <c r="A848" s="18"/>
      <c r="G848" s="9"/>
      <c r="H848" s="9"/>
    </row>
    <row r="849" spans="1:8" x14ac:dyDescent="0.45">
      <c r="A849" s="18"/>
      <c r="G849" s="9"/>
      <c r="H849" s="9"/>
    </row>
    <row r="850" spans="1:8" x14ac:dyDescent="0.45">
      <c r="A850" s="18"/>
      <c r="G850" s="9"/>
      <c r="H850" s="9"/>
    </row>
    <row r="851" spans="1:8" x14ac:dyDescent="0.45">
      <c r="A851" s="18"/>
      <c r="G851" s="9"/>
      <c r="H851" s="9"/>
    </row>
    <row r="852" spans="1:8" x14ac:dyDescent="0.45">
      <c r="A852" s="18"/>
      <c r="G852" s="9"/>
      <c r="H852" s="9"/>
    </row>
    <row r="853" spans="1:8" x14ac:dyDescent="0.45">
      <c r="A853" s="18"/>
      <c r="G853" s="9"/>
      <c r="H853" s="9"/>
    </row>
    <row r="854" spans="1:8" x14ac:dyDescent="0.45">
      <c r="A854" s="18"/>
      <c r="G854" s="9"/>
      <c r="H854" s="9"/>
    </row>
    <row r="855" spans="1:8" x14ac:dyDescent="0.45">
      <c r="A855" s="18"/>
      <c r="G855" s="9"/>
      <c r="H855" s="9"/>
    </row>
    <row r="856" spans="1:8" x14ac:dyDescent="0.45">
      <c r="A856" s="18"/>
      <c r="G856" s="9"/>
      <c r="H856" s="9"/>
    </row>
    <row r="857" spans="1:8" x14ac:dyDescent="0.45">
      <c r="A857" s="18"/>
      <c r="G857" s="9"/>
      <c r="H857" s="9"/>
    </row>
    <row r="858" spans="1:8" x14ac:dyDescent="0.45">
      <c r="A858" s="18"/>
      <c r="G858" s="9"/>
      <c r="H858" s="9"/>
    </row>
    <row r="859" spans="1:8" x14ac:dyDescent="0.45">
      <c r="A859" s="18"/>
      <c r="G859" s="9"/>
      <c r="H859" s="9"/>
    </row>
    <row r="860" spans="1:8" x14ac:dyDescent="0.45">
      <c r="A860" s="18"/>
      <c r="G860" s="9"/>
      <c r="H860" s="9"/>
    </row>
    <row r="861" spans="1:8" x14ac:dyDescent="0.45">
      <c r="A861" s="18"/>
      <c r="G861" s="9"/>
      <c r="H861" s="9"/>
    </row>
    <row r="862" spans="1:8" x14ac:dyDescent="0.45">
      <c r="A862" s="18"/>
      <c r="G862" s="9"/>
      <c r="H862" s="9"/>
    </row>
    <row r="863" spans="1:8" x14ac:dyDescent="0.45">
      <c r="A863" s="18"/>
      <c r="G863" s="9"/>
      <c r="H863" s="9"/>
    </row>
    <row r="864" spans="1:8" x14ac:dyDescent="0.45">
      <c r="A864" s="18"/>
      <c r="G864" s="9"/>
      <c r="H864" s="9"/>
    </row>
    <row r="865" spans="1:8" x14ac:dyDescent="0.45">
      <c r="A865" s="18"/>
    </row>
    <row r="866" spans="1:8" x14ac:dyDescent="0.45">
      <c r="A866" s="18"/>
    </row>
    <row r="867" spans="1:8" x14ac:dyDescent="0.45">
      <c r="A867" s="18"/>
      <c r="G867" s="9"/>
      <c r="H867" s="9"/>
    </row>
    <row r="868" spans="1:8" x14ac:dyDescent="0.45">
      <c r="A868" s="18"/>
      <c r="G868" s="9"/>
      <c r="H868" s="9"/>
    </row>
    <row r="869" spans="1:8" x14ac:dyDescent="0.45">
      <c r="A869" s="18"/>
      <c r="G869" s="9"/>
      <c r="H869" s="9"/>
    </row>
    <row r="870" spans="1:8" x14ac:dyDescent="0.45">
      <c r="A870" s="18"/>
      <c r="G870" s="9"/>
      <c r="H870" s="9"/>
    </row>
    <row r="871" spans="1:8" x14ac:dyDescent="0.45">
      <c r="A871" s="18"/>
      <c r="G871" s="9"/>
      <c r="H871" s="9"/>
    </row>
    <row r="872" spans="1:8" x14ac:dyDescent="0.45">
      <c r="A872" s="18"/>
      <c r="G872" s="9"/>
      <c r="H872" s="9"/>
    </row>
    <row r="873" spans="1:8" x14ac:dyDescent="0.45">
      <c r="A873" s="18"/>
      <c r="G873" s="9"/>
      <c r="H873" s="9"/>
    </row>
    <row r="874" spans="1:8" x14ac:dyDescent="0.45">
      <c r="A874" s="18"/>
      <c r="G874" s="9"/>
      <c r="H874" s="9"/>
    </row>
    <row r="875" spans="1:8" x14ac:dyDescent="0.45">
      <c r="A875" s="18"/>
      <c r="G875" s="9"/>
      <c r="H875" s="9"/>
    </row>
    <row r="876" spans="1:8" x14ac:dyDescent="0.45">
      <c r="A876" s="18"/>
      <c r="G876" s="9"/>
      <c r="H876" s="9"/>
    </row>
    <row r="877" spans="1:8" x14ac:dyDescent="0.45">
      <c r="A877" s="18"/>
      <c r="G877" s="9"/>
      <c r="H877" s="9"/>
    </row>
    <row r="878" spans="1:8" x14ac:dyDescent="0.45">
      <c r="A878" s="18"/>
      <c r="G878" s="9"/>
      <c r="H878" s="9"/>
    </row>
    <row r="879" spans="1:8" x14ac:dyDescent="0.45">
      <c r="A879" s="18"/>
      <c r="G879" s="9"/>
      <c r="H879" s="9"/>
    </row>
    <row r="880" spans="1:8" x14ac:dyDescent="0.45">
      <c r="A880" s="18"/>
      <c r="G880" s="9"/>
      <c r="H880" s="9"/>
    </row>
    <row r="881" spans="1:8" x14ac:dyDescent="0.45">
      <c r="A881" s="18"/>
      <c r="G881" s="9"/>
      <c r="H881" s="9"/>
    </row>
    <row r="882" spans="1:8" x14ac:dyDescent="0.45">
      <c r="A882" s="18"/>
      <c r="G882" s="9"/>
      <c r="H882" s="9"/>
    </row>
    <row r="883" spans="1:8" x14ac:dyDescent="0.45">
      <c r="A883" s="18"/>
      <c r="G883" s="9"/>
      <c r="H883" s="9"/>
    </row>
    <row r="884" spans="1:8" x14ac:dyDescent="0.45">
      <c r="A884" s="18"/>
      <c r="G884" s="9"/>
      <c r="H884" s="9"/>
    </row>
    <row r="885" spans="1:8" x14ac:dyDescent="0.45">
      <c r="A885" s="18"/>
      <c r="G885" s="9"/>
      <c r="H885" s="9"/>
    </row>
    <row r="886" spans="1:8" x14ac:dyDescent="0.45">
      <c r="A886" s="18"/>
      <c r="G886" s="9"/>
      <c r="H886" s="9"/>
    </row>
    <row r="887" spans="1:8" x14ac:dyDescent="0.45">
      <c r="A887" s="18"/>
      <c r="G887" s="9"/>
      <c r="H887" s="9"/>
    </row>
    <row r="888" spans="1:8" x14ac:dyDescent="0.45">
      <c r="A888" s="18"/>
      <c r="G888" s="9"/>
      <c r="H888" s="9"/>
    </row>
    <row r="889" spans="1:8" x14ac:dyDescent="0.45">
      <c r="A889" s="18"/>
      <c r="G889" s="9"/>
      <c r="H889" s="9"/>
    </row>
    <row r="890" spans="1:8" x14ac:dyDescent="0.45">
      <c r="A890" s="18"/>
      <c r="G890" s="9"/>
      <c r="H890" s="9"/>
    </row>
    <row r="891" spans="1:8" x14ac:dyDescent="0.45">
      <c r="A891" s="18"/>
      <c r="G891" s="9"/>
      <c r="H891" s="9"/>
    </row>
    <row r="892" spans="1:8" x14ac:dyDescent="0.45">
      <c r="A892" s="18"/>
      <c r="G892" s="9"/>
      <c r="H892" s="9"/>
    </row>
    <row r="893" spans="1:8" x14ac:dyDescent="0.45">
      <c r="A893" s="18"/>
      <c r="G893" s="9"/>
      <c r="H893" s="9"/>
    </row>
    <row r="894" spans="1:8" x14ac:dyDescent="0.45">
      <c r="A894" s="18"/>
      <c r="G894" s="9"/>
      <c r="H894" s="9"/>
    </row>
    <row r="895" spans="1:8" x14ac:dyDescent="0.45">
      <c r="A895" s="18"/>
      <c r="G895" s="9"/>
      <c r="H895" s="9"/>
    </row>
    <row r="896" spans="1:8" x14ac:dyDescent="0.45">
      <c r="A896" s="18"/>
      <c r="G896" s="9"/>
      <c r="H896" s="9"/>
    </row>
    <row r="897" spans="1:8" x14ac:dyDescent="0.45">
      <c r="A897" s="18"/>
      <c r="G897" s="9"/>
      <c r="H897" s="9"/>
    </row>
    <row r="898" spans="1:8" x14ac:dyDescent="0.45">
      <c r="A898" s="18"/>
      <c r="G898" s="9"/>
      <c r="H898" s="9"/>
    </row>
    <row r="899" spans="1:8" x14ac:dyDescent="0.45">
      <c r="A899" s="18"/>
      <c r="G899" s="9"/>
      <c r="H899" s="9"/>
    </row>
    <row r="900" spans="1:8" x14ac:dyDescent="0.45">
      <c r="A900" s="18"/>
      <c r="G900" s="9"/>
      <c r="H900" s="9"/>
    </row>
    <row r="901" spans="1:8" x14ac:dyDescent="0.45">
      <c r="A901" s="18"/>
      <c r="G901" s="9"/>
      <c r="H901" s="9"/>
    </row>
    <row r="902" spans="1:8" x14ac:dyDescent="0.45">
      <c r="A902" s="18"/>
      <c r="G902" s="9"/>
      <c r="H902" s="9"/>
    </row>
    <row r="903" spans="1:8" x14ac:dyDescent="0.45">
      <c r="A903" s="18"/>
      <c r="G903" s="9"/>
      <c r="H903" s="9"/>
    </row>
    <row r="904" spans="1:8" x14ac:dyDescent="0.45">
      <c r="A904" s="18"/>
      <c r="G904" s="9"/>
      <c r="H904" s="9"/>
    </row>
    <row r="905" spans="1:8" x14ac:dyDescent="0.45">
      <c r="A905" s="18"/>
      <c r="G905" s="9"/>
      <c r="H905" s="9"/>
    </row>
    <row r="906" spans="1:8" x14ac:dyDescent="0.45">
      <c r="A906" s="18"/>
      <c r="G906" s="9"/>
      <c r="H906" s="9"/>
    </row>
    <row r="907" spans="1:8" x14ac:dyDescent="0.45">
      <c r="A907" s="18"/>
      <c r="G907" s="9"/>
      <c r="H907" s="9"/>
    </row>
    <row r="908" spans="1:8" x14ac:dyDescent="0.45">
      <c r="A908" s="18"/>
      <c r="G908" s="9"/>
      <c r="H908" s="9"/>
    </row>
    <row r="909" spans="1:8" x14ac:dyDescent="0.45">
      <c r="A909" s="18"/>
      <c r="G909" s="9"/>
      <c r="H909" s="9"/>
    </row>
    <row r="910" spans="1:8" x14ac:dyDescent="0.45">
      <c r="A910" s="18"/>
      <c r="G910" s="9"/>
      <c r="H910" s="9"/>
    </row>
    <row r="911" spans="1:8" x14ac:dyDescent="0.45">
      <c r="A911" s="18"/>
      <c r="G911" s="9"/>
      <c r="H911" s="9"/>
    </row>
    <row r="912" spans="1:8" x14ac:dyDescent="0.45">
      <c r="A912" s="18"/>
      <c r="G912" s="9"/>
      <c r="H912" s="9"/>
    </row>
    <row r="913" spans="1:8" x14ac:dyDescent="0.45">
      <c r="A913" s="18"/>
      <c r="G913" s="9"/>
      <c r="H913" s="9"/>
    </row>
    <row r="914" spans="1:8" x14ac:dyDescent="0.45">
      <c r="A914" s="18"/>
      <c r="G914" s="9"/>
      <c r="H914" s="9"/>
    </row>
    <row r="915" spans="1:8" x14ac:dyDescent="0.45">
      <c r="A915" s="18"/>
      <c r="G915" s="9"/>
      <c r="H915" s="9"/>
    </row>
    <row r="916" spans="1:8" x14ac:dyDescent="0.45">
      <c r="A916" s="18"/>
      <c r="G916" s="9"/>
      <c r="H916" s="9"/>
    </row>
    <row r="917" spans="1:8" x14ac:dyDescent="0.45">
      <c r="A917" s="18"/>
      <c r="G917" s="9"/>
      <c r="H917" s="9"/>
    </row>
    <row r="918" spans="1:8" x14ac:dyDescent="0.45">
      <c r="A918" s="18"/>
      <c r="G918" s="9"/>
      <c r="H918" s="9"/>
    </row>
    <row r="919" spans="1:8" x14ac:dyDescent="0.45">
      <c r="A919" s="18"/>
      <c r="G919" s="9"/>
      <c r="H919" s="9"/>
    </row>
    <row r="920" spans="1:8" x14ac:dyDescent="0.45">
      <c r="A920" s="18"/>
      <c r="G920" s="9"/>
      <c r="H920" s="9"/>
    </row>
    <row r="921" spans="1:8" x14ac:dyDescent="0.45">
      <c r="A921" s="18"/>
      <c r="G921" s="9"/>
      <c r="H921" s="9"/>
    </row>
    <row r="922" spans="1:8" x14ac:dyDescent="0.45">
      <c r="A922" s="18"/>
      <c r="G922" s="9"/>
      <c r="H922" s="9"/>
    </row>
    <row r="923" spans="1:8" x14ac:dyDescent="0.45">
      <c r="A923" s="18"/>
      <c r="G923" s="9"/>
      <c r="H923" s="9"/>
    </row>
    <row r="924" spans="1:8" x14ac:dyDescent="0.45">
      <c r="A924" s="18"/>
      <c r="G924" s="9"/>
      <c r="H924" s="9"/>
    </row>
    <row r="925" spans="1:8" x14ac:dyDescent="0.45">
      <c r="A925" s="18"/>
      <c r="G925" s="9"/>
      <c r="H925" s="9"/>
    </row>
    <row r="926" spans="1:8" x14ac:dyDescent="0.45">
      <c r="A926" s="18"/>
      <c r="G926" s="9"/>
      <c r="H926" s="9"/>
    </row>
    <row r="927" spans="1:8" x14ac:dyDescent="0.45">
      <c r="A927" s="18"/>
      <c r="G927" s="9"/>
      <c r="H927" s="9"/>
    </row>
    <row r="928" spans="1:8" x14ac:dyDescent="0.45">
      <c r="A928" s="18"/>
      <c r="G928" s="9"/>
      <c r="H928" s="9"/>
    </row>
    <row r="929" spans="1:8" x14ac:dyDescent="0.45">
      <c r="A929" s="18"/>
      <c r="G929" s="9"/>
      <c r="H929" s="9"/>
    </row>
    <row r="930" spans="1:8" x14ac:dyDescent="0.45">
      <c r="A930" s="18"/>
      <c r="G930" s="9"/>
      <c r="H930" s="9"/>
    </row>
    <row r="931" spans="1:8" x14ac:dyDescent="0.45">
      <c r="A931" s="18"/>
      <c r="G931" s="9"/>
      <c r="H931" s="9"/>
    </row>
    <row r="932" spans="1:8" x14ac:dyDescent="0.45">
      <c r="A932" s="18"/>
      <c r="G932" s="9"/>
      <c r="H932" s="9"/>
    </row>
    <row r="933" spans="1:8" x14ac:dyDescent="0.45">
      <c r="A933" s="18"/>
      <c r="G933" s="9"/>
      <c r="H933" s="9"/>
    </row>
    <row r="934" spans="1:8" x14ac:dyDescent="0.45">
      <c r="A934" s="18"/>
      <c r="G934" s="9"/>
      <c r="H934" s="9"/>
    </row>
    <row r="935" spans="1:8" x14ac:dyDescent="0.45">
      <c r="A935" s="18"/>
      <c r="G935" s="9"/>
      <c r="H935" s="9"/>
    </row>
    <row r="936" spans="1:8" x14ac:dyDescent="0.45">
      <c r="A936" s="18"/>
      <c r="G936" s="9"/>
      <c r="H936" s="9"/>
    </row>
    <row r="937" spans="1:8" x14ac:dyDescent="0.45">
      <c r="A937" s="18"/>
      <c r="G937" s="9"/>
      <c r="H937" s="9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121"/>
  <sheetViews>
    <sheetView topLeftCell="A79" workbookViewId="0">
      <selection activeCell="B41" sqref="B41"/>
    </sheetView>
  </sheetViews>
  <sheetFormatPr baseColWidth="10" defaultColWidth="9.06640625" defaultRowHeight="14.25" x14ac:dyDescent="0.45"/>
  <cols>
    <col min="2" max="2" width="22" bestFit="1" customWidth="1"/>
    <col min="3" max="3" width="148.19921875" bestFit="1" customWidth="1"/>
    <col min="4" max="4" width="41.19921875" bestFit="1" customWidth="1"/>
  </cols>
  <sheetData>
    <row r="2" spans="2:3" x14ac:dyDescent="0.45">
      <c r="B2" s="20" t="s">
        <v>76</v>
      </c>
      <c r="C2" s="20" t="s">
        <v>77</v>
      </c>
    </row>
    <row r="3" spans="2:3" x14ac:dyDescent="0.45">
      <c r="B3" s="20" t="s">
        <v>78</v>
      </c>
      <c r="C3" s="20" t="s">
        <v>79</v>
      </c>
    </row>
    <row r="4" spans="2:3" x14ac:dyDescent="0.45">
      <c r="B4" s="20" t="s">
        <v>80</v>
      </c>
      <c r="C4" s="20"/>
    </row>
    <row r="5" spans="2:3" x14ac:dyDescent="0.45">
      <c r="B5" s="20" t="s">
        <v>81</v>
      </c>
      <c r="C5" s="20"/>
    </row>
    <row r="6" spans="2:3" x14ac:dyDescent="0.45">
      <c r="B6" s="20" t="s">
        <v>82</v>
      </c>
      <c r="C6" s="20" t="s">
        <v>83</v>
      </c>
    </row>
    <row r="7" spans="2:3" x14ac:dyDescent="0.45">
      <c r="B7" s="20" t="s">
        <v>84</v>
      </c>
      <c r="C7" s="20" t="s">
        <v>85</v>
      </c>
    </row>
    <row r="8" spans="2:3" x14ac:dyDescent="0.45">
      <c r="B8" s="20" t="s">
        <v>86</v>
      </c>
      <c r="C8" s="20" t="s">
        <v>87</v>
      </c>
    </row>
    <row r="9" spans="2:3" x14ac:dyDescent="0.45">
      <c r="B9" s="20" t="s">
        <v>88</v>
      </c>
      <c r="C9" s="20" t="s">
        <v>89</v>
      </c>
    </row>
    <row r="10" spans="2:3" x14ac:dyDescent="0.45">
      <c r="B10" s="20" t="s">
        <v>90</v>
      </c>
      <c r="C10" s="20" t="s">
        <v>91</v>
      </c>
    </row>
    <row r="11" spans="2:3" x14ac:dyDescent="0.45">
      <c r="B11" s="20" t="s">
        <v>92</v>
      </c>
      <c r="C11" s="20" t="s">
        <v>93</v>
      </c>
    </row>
    <row r="12" spans="2:3" x14ac:dyDescent="0.45">
      <c r="B12" s="20" t="s">
        <v>94</v>
      </c>
      <c r="C12" s="20" t="s">
        <v>91</v>
      </c>
    </row>
    <row r="13" spans="2:3" x14ac:dyDescent="0.45">
      <c r="B13" s="20" t="s">
        <v>95</v>
      </c>
      <c r="C13" s="20" t="s">
        <v>96</v>
      </c>
    </row>
    <row r="14" spans="2:3" x14ac:dyDescent="0.45">
      <c r="B14" s="20" t="s">
        <v>97</v>
      </c>
      <c r="C14" s="20" t="s">
        <v>98</v>
      </c>
    </row>
    <row r="15" spans="2:3" x14ac:dyDescent="0.45">
      <c r="B15" s="20" t="s">
        <v>99</v>
      </c>
      <c r="C15" s="20" t="s">
        <v>100</v>
      </c>
    </row>
    <row r="16" spans="2:3" x14ac:dyDescent="0.45">
      <c r="B16" s="20" t="s">
        <v>101</v>
      </c>
      <c r="C16" s="20" t="s">
        <v>102</v>
      </c>
    </row>
    <row r="17" spans="2:3" x14ac:dyDescent="0.45">
      <c r="B17" s="20" t="s">
        <v>103</v>
      </c>
      <c r="C17" s="20" t="s">
        <v>104</v>
      </c>
    </row>
    <row r="18" spans="2:3" x14ac:dyDescent="0.45">
      <c r="B18" s="20" t="s">
        <v>105</v>
      </c>
      <c r="C18" s="20" t="s">
        <v>106</v>
      </c>
    </row>
    <row r="19" spans="2:3" x14ac:dyDescent="0.45">
      <c r="B19" s="20" t="s">
        <v>107</v>
      </c>
      <c r="C19" s="20" t="s">
        <v>108</v>
      </c>
    </row>
    <row r="20" spans="2:3" x14ac:dyDescent="0.45">
      <c r="B20" s="20" t="s">
        <v>109</v>
      </c>
      <c r="C20" s="20" t="s">
        <v>110</v>
      </c>
    </row>
    <row r="21" spans="2:3" x14ac:dyDescent="0.45">
      <c r="B21" s="20" t="s">
        <v>111</v>
      </c>
      <c r="C21" s="20" t="s">
        <v>112</v>
      </c>
    </row>
    <row r="22" spans="2:3" x14ac:dyDescent="0.45">
      <c r="B22" s="20" t="s">
        <v>113</v>
      </c>
      <c r="C22" s="20" t="s">
        <v>114</v>
      </c>
    </row>
    <row r="23" spans="2:3" x14ac:dyDescent="0.45">
      <c r="B23" s="20" t="s">
        <v>115</v>
      </c>
      <c r="C23" s="20"/>
    </row>
    <row r="24" spans="2:3" x14ac:dyDescent="0.45">
      <c r="B24" s="20" t="s">
        <v>116</v>
      </c>
      <c r="C24" s="20" t="s">
        <v>117</v>
      </c>
    </row>
    <row r="25" spans="2:3" x14ac:dyDescent="0.45">
      <c r="B25" s="20" t="s">
        <v>118</v>
      </c>
      <c r="C25" s="20" t="s">
        <v>119</v>
      </c>
    </row>
    <row r="26" spans="2:3" x14ac:dyDescent="0.45">
      <c r="B26" s="20" t="s">
        <v>120</v>
      </c>
      <c r="C26" s="20" t="s">
        <v>121</v>
      </c>
    </row>
    <row r="27" spans="2:3" x14ac:dyDescent="0.45">
      <c r="B27" s="20" t="s">
        <v>122</v>
      </c>
      <c r="C27" s="20" t="s">
        <v>123</v>
      </c>
    </row>
    <row r="28" spans="2:3" x14ac:dyDescent="0.45">
      <c r="B28" s="20" t="s">
        <v>124</v>
      </c>
      <c r="C28" s="20" t="s">
        <v>125</v>
      </c>
    </row>
    <row r="29" spans="2:3" x14ac:dyDescent="0.45">
      <c r="B29" s="20" t="s">
        <v>126</v>
      </c>
      <c r="C29" s="20" t="s">
        <v>127</v>
      </c>
    </row>
    <row r="30" spans="2:3" x14ac:dyDescent="0.45">
      <c r="B30" s="20" t="s">
        <v>128</v>
      </c>
      <c r="C30" s="20"/>
    </row>
    <row r="31" spans="2:3" x14ac:dyDescent="0.45">
      <c r="B31" s="20" t="s">
        <v>129</v>
      </c>
      <c r="C31" s="20"/>
    </row>
    <row r="32" spans="2:3" x14ac:dyDescent="0.45">
      <c r="B32" s="20" t="s">
        <v>130</v>
      </c>
      <c r="C32" s="20"/>
    </row>
    <row r="33" spans="2:3" x14ac:dyDescent="0.45">
      <c r="B33" s="20" t="s">
        <v>131</v>
      </c>
      <c r="C33" s="20"/>
    </row>
    <row r="34" spans="2:3" x14ac:dyDescent="0.45">
      <c r="B34" s="20" t="s">
        <v>132</v>
      </c>
      <c r="C34" s="20"/>
    </row>
    <row r="35" spans="2:3" x14ac:dyDescent="0.45">
      <c r="B35" s="20" t="s">
        <v>133</v>
      </c>
      <c r="C35" s="20"/>
    </row>
    <row r="36" spans="2:3" x14ac:dyDescent="0.45">
      <c r="B36" s="20" t="s">
        <v>134</v>
      </c>
      <c r="C36" s="20"/>
    </row>
    <row r="37" spans="2:3" x14ac:dyDescent="0.45">
      <c r="B37" s="20" t="s">
        <v>135</v>
      </c>
      <c r="C37" s="20"/>
    </row>
    <row r="38" spans="2:3" x14ac:dyDescent="0.45">
      <c r="B38" s="20" t="s">
        <v>136</v>
      </c>
      <c r="C38" s="20"/>
    </row>
    <row r="39" spans="2:3" x14ac:dyDescent="0.45">
      <c r="B39" s="20" t="s">
        <v>137</v>
      </c>
      <c r="C39" s="20"/>
    </row>
    <row r="40" spans="2:3" x14ac:dyDescent="0.45">
      <c r="B40" s="20" t="s">
        <v>138</v>
      </c>
      <c r="C40" s="20"/>
    </row>
    <row r="41" spans="2:3" x14ac:dyDescent="0.45">
      <c r="B41" s="20" t="s">
        <v>139</v>
      </c>
      <c r="C41" s="20"/>
    </row>
    <row r="42" spans="2:3" x14ac:dyDescent="0.45">
      <c r="B42" s="20" t="s">
        <v>140</v>
      </c>
      <c r="C42" s="20"/>
    </row>
    <row r="43" spans="2:3" x14ac:dyDescent="0.45">
      <c r="B43" s="20" t="s">
        <v>141</v>
      </c>
      <c r="C43" s="20"/>
    </row>
    <row r="44" spans="2:3" x14ac:dyDescent="0.45">
      <c r="B44" s="20" t="s">
        <v>142</v>
      </c>
      <c r="C44" s="20"/>
    </row>
    <row r="45" spans="2:3" x14ac:dyDescent="0.45">
      <c r="B45" s="20" t="s">
        <v>143</v>
      </c>
      <c r="C45" s="20"/>
    </row>
    <row r="46" spans="2:3" x14ac:dyDescent="0.45">
      <c r="B46" s="20" t="s">
        <v>144</v>
      </c>
      <c r="C46" s="20"/>
    </row>
    <row r="47" spans="2:3" x14ac:dyDescent="0.45">
      <c r="B47" s="20" t="s">
        <v>145</v>
      </c>
      <c r="C47" s="20"/>
    </row>
    <row r="48" spans="2:3" x14ac:dyDescent="0.45">
      <c r="B48" s="20" t="s">
        <v>146</v>
      </c>
      <c r="C48" s="20" t="s">
        <v>147</v>
      </c>
    </row>
    <row r="49" spans="2:3" x14ac:dyDescent="0.45">
      <c r="B49" s="20" t="s">
        <v>148</v>
      </c>
      <c r="C49" s="20" t="s">
        <v>149</v>
      </c>
    </row>
    <row r="50" spans="2:3" x14ac:dyDescent="0.45">
      <c r="B50" s="20" t="s">
        <v>150</v>
      </c>
      <c r="C50" s="20" t="s">
        <v>151</v>
      </c>
    </row>
    <row r="51" spans="2:3" x14ac:dyDescent="0.45">
      <c r="B51" s="20" t="s">
        <v>152</v>
      </c>
      <c r="C51" s="20" t="s">
        <v>153</v>
      </c>
    </row>
    <row r="52" spans="2:3" x14ac:dyDescent="0.45">
      <c r="B52" s="20" t="s">
        <v>154</v>
      </c>
      <c r="C52" s="20" t="s">
        <v>155</v>
      </c>
    </row>
    <row r="53" spans="2:3" x14ac:dyDescent="0.45">
      <c r="B53" s="20" t="s">
        <v>156</v>
      </c>
      <c r="C53" s="20" t="s">
        <v>157</v>
      </c>
    </row>
    <row r="54" spans="2:3" x14ac:dyDescent="0.45">
      <c r="B54" s="20" t="s">
        <v>158</v>
      </c>
      <c r="C54" s="20"/>
    </row>
    <row r="55" spans="2:3" x14ac:dyDescent="0.45">
      <c r="B55" s="20" t="s">
        <v>159</v>
      </c>
      <c r="C55" s="20" t="s">
        <v>160</v>
      </c>
    </row>
    <row r="56" spans="2:3" x14ac:dyDescent="0.45">
      <c r="B56" s="20" t="s">
        <v>161</v>
      </c>
      <c r="C56" s="20" t="s">
        <v>162</v>
      </c>
    </row>
    <row r="57" spans="2:3" x14ac:dyDescent="0.45">
      <c r="B57" s="20" t="s">
        <v>163</v>
      </c>
      <c r="C57" s="20" t="s">
        <v>162</v>
      </c>
    </row>
    <row r="58" spans="2:3" x14ac:dyDescent="0.45">
      <c r="B58" s="20" t="s">
        <v>164</v>
      </c>
      <c r="C58" s="20" t="s">
        <v>165</v>
      </c>
    </row>
    <row r="59" spans="2:3" x14ac:dyDescent="0.45">
      <c r="B59" s="20" t="s">
        <v>166</v>
      </c>
      <c r="C59" s="20" t="s">
        <v>167</v>
      </c>
    </row>
    <row r="60" spans="2:3" x14ac:dyDescent="0.45">
      <c r="B60" s="20" t="s">
        <v>168</v>
      </c>
      <c r="C60" s="20" t="s">
        <v>169</v>
      </c>
    </row>
    <row r="61" spans="2:3" x14ac:dyDescent="0.45">
      <c r="B61" s="20" t="s">
        <v>170</v>
      </c>
      <c r="C61" s="20" t="s">
        <v>171</v>
      </c>
    </row>
    <row r="62" spans="2:3" x14ac:dyDescent="0.45">
      <c r="B62" s="20" t="s">
        <v>172</v>
      </c>
      <c r="C62" s="20" t="s">
        <v>173</v>
      </c>
    </row>
    <row r="63" spans="2:3" x14ac:dyDescent="0.45">
      <c r="B63" s="20" t="s">
        <v>174</v>
      </c>
      <c r="C63" s="20"/>
    </row>
    <row r="64" spans="2:3" x14ac:dyDescent="0.45">
      <c r="B64" s="20" t="s">
        <v>175</v>
      </c>
      <c r="C64" s="20"/>
    </row>
    <row r="65" spans="2:27" x14ac:dyDescent="0.45">
      <c r="B65" s="20" t="s">
        <v>176</v>
      </c>
      <c r="C65" s="20"/>
    </row>
    <row r="66" spans="2:27" x14ac:dyDescent="0.45">
      <c r="B66" s="20" t="s">
        <v>177</v>
      </c>
      <c r="C66" s="20"/>
    </row>
    <row r="67" spans="2:27" x14ac:dyDescent="0.45">
      <c r="B67" s="20" t="s">
        <v>178</v>
      </c>
      <c r="C67" s="20"/>
    </row>
    <row r="68" spans="2:27" x14ac:dyDescent="0.45">
      <c r="B68" s="20" t="s">
        <v>179</v>
      </c>
      <c r="C68" s="20"/>
    </row>
    <row r="69" spans="2:27" x14ac:dyDescent="0.45">
      <c r="B69" s="20" t="s">
        <v>180</v>
      </c>
      <c r="C69" s="20"/>
    </row>
    <row r="70" spans="2:27" x14ac:dyDescent="0.45">
      <c r="B70" s="20" t="s">
        <v>181</v>
      </c>
      <c r="C70" s="20" t="s">
        <v>182</v>
      </c>
    </row>
    <row r="74" spans="2:27" x14ac:dyDescent="0.45">
      <c r="B74" s="20"/>
      <c r="E74" t="s">
        <v>185</v>
      </c>
      <c r="F74" t="s">
        <v>212</v>
      </c>
      <c r="X74" s="20"/>
      <c r="Y74" s="20"/>
      <c r="Z74" s="20"/>
      <c r="AA74" s="20"/>
    </row>
    <row r="75" spans="2:27" x14ac:dyDescent="0.45">
      <c r="B75" s="20"/>
      <c r="C75" s="20" t="s">
        <v>183</v>
      </c>
      <c r="D75" s="20" t="s">
        <v>184</v>
      </c>
      <c r="E75" s="20">
        <v>2194</v>
      </c>
      <c r="F75" s="20">
        <v>10490</v>
      </c>
      <c r="G75" s="20" t="s">
        <v>186</v>
      </c>
      <c r="H75" s="20" t="s">
        <v>187</v>
      </c>
      <c r="I75" s="20"/>
      <c r="J75" s="20"/>
      <c r="K75" s="20"/>
      <c r="L75" s="20"/>
      <c r="M75" s="20" t="s">
        <v>188</v>
      </c>
      <c r="N75" s="20"/>
      <c r="X75" s="20"/>
      <c r="Y75" s="20"/>
      <c r="Z75" s="20"/>
      <c r="AA75" s="20"/>
    </row>
    <row r="76" spans="2:27" x14ac:dyDescent="0.45">
      <c r="B76" s="20"/>
      <c r="C76" s="20" t="s">
        <v>189</v>
      </c>
      <c r="D76" s="20" t="s">
        <v>184</v>
      </c>
      <c r="E76" s="20">
        <v>2300</v>
      </c>
      <c r="F76" s="20">
        <v>3992</v>
      </c>
      <c r="G76" s="20" t="s">
        <v>186</v>
      </c>
      <c r="H76" s="20" t="s">
        <v>187</v>
      </c>
      <c r="I76" s="20"/>
      <c r="J76" s="20"/>
      <c r="K76" s="20"/>
      <c r="L76" s="20"/>
      <c r="M76" s="20" t="s">
        <v>188</v>
      </c>
      <c r="N76" s="20"/>
      <c r="X76" s="20"/>
      <c r="Y76" s="20"/>
      <c r="Z76" s="20"/>
      <c r="AA76" s="20"/>
    </row>
    <row r="77" spans="2:27" x14ac:dyDescent="0.45">
      <c r="B77" s="20"/>
      <c r="C77" s="20" t="s">
        <v>190</v>
      </c>
      <c r="D77" s="20" t="s">
        <v>184</v>
      </c>
      <c r="E77" s="20">
        <v>1143</v>
      </c>
      <c r="F77" s="20">
        <v>4318</v>
      </c>
      <c r="G77" s="20" t="s">
        <v>186</v>
      </c>
      <c r="H77" s="20" t="s">
        <v>187</v>
      </c>
      <c r="I77" s="20"/>
      <c r="J77" s="20"/>
      <c r="K77" s="20"/>
      <c r="L77" s="20"/>
      <c r="M77" s="20" t="s">
        <v>188</v>
      </c>
      <c r="N77" s="20"/>
      <c r="X77" s="20"/>
      <c r="Y77" s="20"/>
      <c r="Z77" s="20"/>
      <c r="AA77" s="20"/>
    </row>
    <row r="78" spans="2:27" x14ac:dyDescent="0.45">
      <c r="B78" s="20"/>
      <c r="C78" s="20" t="s">
        <v>191</v>
      </c>
      <c r="D78" s="20" t="s">
        <v>184</v>
      </c>
      <c r="E78" s="20">
        <v>1143</v>
      </c>
      <c r="F78" s="20">
        <v>10000</v>
      </c>
      <c r="G78" s="20" t="s">
        <v>186</v>
      </c>
      <c r="H78" s="20" t="s">
        <v>187</v>
      </c>
      <c r="I78" s="20"/>
      <c r="J78" s="20"/>
      <c r="K78" s="20"/>
      <c r="L78" s="20"/>
      <c r="M78" s="20" t="s">
        <v>188</v>
      </c>
      <c r="N78" s="20"/>
      <c r="X78" s="20"/>
      <c r="Y78" s="20"/>
      <c r="Z78" s="20"/>
      <c r="AA78" s="20"/>
    </row>
    <row r="79" spans="2:27" x14ac:dyDescent="0.45">
      <c r="B79" s="20"/>
      <c r="C79" s="20" t="s">
        <v>192</v>
      </c>
      <c r="D79" s="20" t="s">
        <v>184</v>
      </c>
      <c r="E79" s="20">
        <v>67</v>
      </c>
      <c r="F79" s="20">
        <v>3331</v>
      </c>
      <c r="G79" s="20" t="s">
        <v>186</v>
      </c>
      <c r="H79" s="20" t="s">
        <v>187</v>
      </c>
      <c r="I79" s="20"/>
      <c r="J79" s="20"/>
      <c r="K79" s="20"/>
      <c r="L79" s="20"/>
      <c r="M79" s="20" t="s">
        <v>188</v>
      </c>
      <c r="N79" s="20"/>
      <c r="X79" s="20"/>
      <c r="Y79" s="20"/>
      <c r="Z79" s="20"/>
      <c r="AA79" s="20"/>
    </row>
    <row r="80" spans="2:27" x14ac:dyDescent="0.45">
      <c r="B80" s="20"/>
      <c r="C80" s="20" t="s">
        <v>193</v>
      </c>
      <c r="D80" s="20" t="s">
        <v>184</v>
      </c>
      <c r="E80" s="20">
        <v>1369</v>
      </c>
      <c r="F80" s="20">
        <v>6426</v>
      </c>
      <c r="G80" s="20" t="s">
        <v>186</v>
      </c>
      <c r="H80" s="20" t="s">
        <v>187</v>
      </c>
      <c r="I80" s="20"/>
      <c r="J80" s="20"/>
      <c r="K80" s="20"/>
      <c r="L80" s="20"/>
      <c r="M80" s="20" t="s">
        <v>188</v>
      </c>
      <c r="N80" s="20"/>
      <c r="X80" s="20"/>
      <c r="Y80" s="20"/>
      <c r="Z80" s="20"/>
      <c r="AA80" s="20"/>
    </row>
    <row r="81" spans="2:27" x14ac:dyDescent="0.45">
      <c r="B81" s="20"/>
      <c r="C81" s="20" t="s">
        <v>194</v>
      </c>
      <c r="D81" s="20" t="s">
        <v>184</v>
      </c>
      <c r="E81" s="20">
        <v>60</v>
      </c>
      <c r="F81" s="20">
        <v>1470</v>
      </c>
      <c r="G81" s="20" t="s">
        <v>186</v>
      </c>
      <c r="H81" s="20" t="s">
        <v>187</v>
      </c>
      <c r="I81" s="20"/>
      <c r="J81" s="20"/>
      <c r="K81" s="20"/>
      <c r="L81" s="20"/>
      <c r="M81" s="20" t="s">
        <v>188</v>
      </c>
      <c r="N81" s="20"/>
      <c r="X81" s="20"/>
      <c r="Y81" s="20"/>
      <c r="Z81" s="20"/>
      <c r="AA81" s="20"/>
    </row>
    <row r="82" spans="2:27" x14ac:dyDescent="0.45">
      <c r="B82" s="20"/>
      <c r="C82" s="20" t="s">
        <v>195</v>
      </c>
      <c r="D82" s="20" t="s">
        <v>184</v>
      </c>
      <c r="E82" s="20">
        <v>792</v>
      </c>
      <c r="F82" s="20">
        <v>1500</v>
      </c>
      <c r="G82" s="20" t="s">
        <v>186</v>
      </c>
      <c r="H82" s="20" t="s">
        <v>187</v>
      </c>
      <c r="I82" s="20"/>
      <c r="J82" s="20"/>
      <c r="K82" s="20"/>
      <c r="L82" s="20"/>
      <c r="M82" s="20" t="s">
        <v>188</v>
      </c>
      <c r="N82" s="20"/>
      <c r="X82" s="20"/>
      <c r="Y82" s="20"/>
      <c r="Z82" s="20"/>
      <c r="AA82" s="20"/>
    </row>
    <row r="83" spans="2:27" x14ac:dyDescent="0.45">
      <c r="B83" s="20"/>
      <c r="C83" s="20" t="s">
        <v>196</v>
      </c>
      <c r="D83" s="20" t="s">
        <v>184</v>
      </c>
      <c r="E83" s="20">
        <v>399</v>
      </c>
      <c r="F83" s="20">
        <v>1125</v>
      </c>
      <c r="G83" s="20" t="s">
        <v>186</v>
      </c>
      <c r="H83" s="20" t="s">
        <v>187</v>
      </c>
      <c r="I83" s="20"/>
      <c r="J83" s="20"/>
      <c r="K83" s="20"/>
      <c r="L83" s="20"/>
      <c r="M83" s="20" t="s">
        <v>188</v>
      </c>
      <c r="N83" s="20"/>
      <c r="X83" s="20"/>
      <c r="Y83" s="20"/>
      <c r="Z83" s="20"/>
      <c r="AA83" s="20"/>
    </row>
    <row r="84" spans="2:27" x14ac:dyDescent="0.45">
      <c r="B84" s="20"/>
      <c r="C84" s="20" t="s">
        <v>197</v>
      </c>
      <c r="D84" s="20" t="s">
        <v>184</v>
      </c>
      <c r="E84" s="20">
        <v>6</v>
      </c>
      <c r="F84" s="20">
        <v>750</v>
      </c>
      <c r="G84" s="20" t="s">
        <v>186</v>
      </c>
      <c r="H84" s="20" t="s">
        <v>187</v>
      </c>
      <c r="I84" s="20"/>
      <c r="J84" s="20"/>
      <c r="K84" s="20"/>
      <c r="L84" s="20"/>
      <c r="M84" s="20" t="s">
        <v>188</v>
      </c>
      <c r="N84" s="20"/>
      <c r="X84" s="20"/>
      <c r="Y84" s="20"/>
      <c r="Z84" s="20"/>
      <c r="AA84" s="20"/>
    </row>
    <row r="85" spans="2:27" x14ac:dyDescent="0.45">
      <c r="B85" s="20"/>
      <c r="C85" s="20" t="s">
        <v>198</v>
      </c>
      <c r="D85" s="20" t="s">
        <v>184</v>
      </c>
      <c r="E85" s="20">
        <v>792</v>
      </c>
      <c r="F85" s="20">
        <v>1500</v>
      </c>
      <c r="G85" s="20" t="s">
        <v>186</v>
      </c>
      <c r="H85" s="20" t="s">
        <v>187</v>
      </c>
      <c r="I85" s="20"/>
      <c r="J85" s="20"/>
      <c r="K85" s="20"/>
      <c r="L85" s="20"/>
      <c r="M85" s="20" t="s">
        <v>188</v>
      </c>
      <c r="N85" s="20"/>
      <c r="X85" s="20"/>
      <c r="Y85" s="20"/>
      <c r="Z85" s="20"/>
      <c r="AA85" s="20"/>
    </row>
    <row r="86" spans="2:27" x14ac:dyDescent="0.45">
      <c r="B86" s="20"/>
      <c r="C86" s="20" t="s">
        <v>199</v>
      </c>
      <c r="D86" s="20" t="s">
        <v>184</v>
      </c>
      <c r="E86" s="20">
        <v>399</v>
      </c>
      <c r="F86" s="20">
        <v>1125</v>
      </c>
      <c r="G86" s="20" t="s">
        <v>186</v>
      </c>
      <c r="H86" s="20" t="s">
        <v>187</v>
      </c>
      <c r="I86" s="20"/>
      <c r="J86" s="20"/>
      <c r="K86" s="20"/>
      <c r="L86" s="20"/>
      <c r="M86" s="20" t="s">
        <v>188</v>
      </c>
      <c r="N86" s="20"/>
      <c r="X86" s="20"/>
      <c r="Y86" s="20"/>
      <c r="Z86" s="20"/>
      <c r="AA86" s="20"/>
    </row>
    <row r="87" spans="2:27" x14ac:dyDescent="0.45">
      <c r="B87" s="20"/>
      <c r="C87" s="20" t="s">
        <v>200</v>
      </c>
      <c r="D87" s="20" t="s">
        <v>184</v>
      </c>
      <c r="E87" s="20">
        <v>1003</v>
      </c>
      <c r="F87" s="20">
        <v>1100</v>
      </c>
      <c r="G87" s="20" t="s">
        <v>186</v>
      </c>
      <c r="H87" s="20" t="s">
        <v>187</v>
      </c>
      <c r="I87" s="20"/>
      <c r="J87" s="20"/>
      <c r="K87" s="20"/>
      <c r="L87" s="20"/>
      <c r="M87" s="20" t="s">
        <v>188</v>
      </c>
      <c r="N87" s="20"/>
      <c r="X87" s="20"/>
      <c r="Y87" s="20"/>
      <c r="Z87" s="20"/>
      <c r="AA87" s="20"/>
    </row>
    <row r="88" spans="2:27" x14ac:dyDescent="0.45">
      <c r="B88" s="20"/>
      <c r="C88" s="20" t="s">
        <v>201</v>
      </c>
      <c r="D88" s="20" t="s">
        <v>184</v>
      </c>
      <c r="E88" s="20">
        <v>1068</v>
      </c>
      <c r="F88" s="20">
        <v>2192</v>
      </c>
      <c r="G88" s="20" t="s">
        <v>186</v>
      </c>
      <c r="H88" s="20" t="s">
        <v>187</v>
      </c>
      <c r="I88" s="20"/>
      <c r="J88" s="20"/>
      <c r="K88" s="20"/>
      <c r="L88" s="20"/>
      <c r="M88" s="20" t="s">
        <v>188</v>
      </c>
      <c r="N88" s="20"/>
      <c r="X88" s="20"/>
      <c r="Y88" s="20"/>
      <c r="Z88" s="20"/>
      <c r="AA88" s="20"/>
    </row>
    <row r="89" spans="2:27" x14ac:dyDescent="0.45">
      <c r="B89" s="20"/>
      <c r="C89" s="20" t="s">
        <v>202</v>
      </c>
      <c r="D89" s="20" t="s">
        <v>184</v>
      </c>
      <c r="E89" s="20">
        <v>1091</v>
      </c>
      <c r="F89" s="20">
        <v>2192</v>
      </c>
      <c r="G89" s="20" t="s">
        <v>186</v>
      </c>
      <c r="H89" s="20" t="s">
        <v>187</v>
      </c>
      <c r="I89" s="20"/>
      <c r="J89" s="20"/>
      <c r="K89" s="20"/>
      <c r="L89" s="20"/>
      <c r="M89" s="20" t="s">
        <v>188</v>
      </c>
      <c r="N89" s="20"/>
      <c r="X89" s="20"/>
      <c r="Y89" s="20"/>
      <c r="Z89" s="20"/>
      <c r="AA89" s="20"/>
    </row>
    <row r="90" spans="2:27" x14ac:dyDescent="0.45">
      <c r="B90" s="20"/>
      <c r="C90" s="20" t="s">
        <v>203</v>
      </c>
      <c r="D90" s="20" t="s">
        <v>184</v>
      </c>
      <c r="E90" s="20">
        <v>698</v>
      </c>
      <c r="F90" s="20">
        <v>1442</v>
      </c>
      <c r="G90" s="20" t="s">
        <v>186</v>
      </c>
      <c r="H90" s="20" t="s">
        <v>187</v>
      </c>
      <c r="I90" s="20"/>
      <c r="J90" s="20"/>
      <c r="K90" s="20"/>
      <c r="L90" s="20"/>
      <c r="M90" s="20" t="s">
        <v>188</v>
      </c>
      <c r="N90" s="20"/>
      <c r="X90" s="20"/>
      <c r="Y90" s="20"/>
      <c r="Z90" s="20"/>
      <c r="AA90" s="20"/>
    </row>
    <row r="91" spans="2:27" x14ac:dyDescent="0.45">
      <c r="B91" s="20"/>
      <c r="C91" s="20" t="s">
        <v>204</v>
      </c>
      <c r="D91" s="20" t="s">
        <v>184</v>
      </c>
      <c r="E91" s="20">
        <v>5237</v>
      </c>
      <c r="F91" s="20">
        <v>5945</v>
      </c>
      <c r="G91" s="20" t="s">
        <v>186</v>
      </c>
      <c r="H91" s="20" t="s">
        <v>187</v>
      </c>
      <c r="I91" s="20"/>
      <c r="J91" s="20"/>
      <c r="K91" s="20"/>
      <c r="L91" s="20"/>
      <c r="M91" s="20" t="s">
        <v>188</v>
      </c>
      <c r="N91" s="20"/>
      <c r="X91" s="20"/>
      <c r="Y91" s="20"/>
      <c r="Z91" s="20"/>
      <c r="AA91" s="20"/>
    </row>
    <row r="92" spans="2:27" x14ac:dyDescent="0.45">
      <c r="B92" s="20"/>
      <c r="C92" s="20" t="s">
        <v>205</v>
      </c>
      <c r="D92" s="20" t="s">
        <v>184</v>
      </c>
      <c r="E92" s="20">
        <v>4844</v>
      </c>
      <c r="F92" s="20">
        <v>5570</v>
      </c>
      <c r="G92" s="20" t="s">
        <v>186</v>
      </c>
      <c r="H92" s="20" t="s">
        <v>187</v>
      </c>
      <c r="I92" s="20"/>
      <c r="J92" s="20"/>
      <c r="K92" s="20"/>
      <c r="L92" s="20"/>
      <c r="M92" s="20" t="s">
        <v>188</v>
      </c>
      <c r="N92" s="20"/>
      <c r="X92" s="20"/>
      <c r="Y92" s="20"/>
      <c r="Z92" s="20"/>
      <c r="AA92" s="20"/>
    </row>
    <row r="93" spans="2:27" x14ac:dyDescent="0.45">
      <c r="B93" s="20"/>
      <c r="C93" s="20" t="s">
        <v>206</v>
      </c>
      <c r="D93" s="20" t="s">
        <v>184</v>
      </c>
      <c r="E93" s="20">
        <v>4451</v>
      </c>
      <c r="F93" s="20">
        <v>5195</v>
      </c>
      <c r="G93" s="20" t="s">
        <v>186</v>
      </c>
      <c r="H93" s="20" t="s">
        <v>187</v>
      </c>
      <c r="I93" s="20"/>
      <c r="J93" s="20"/>
      <c r="K93" s="20"/>
      <c r="L93" s="20"/>
      <c r="M93" s="20" t="s">
        <v>188</v>
      </c>
      <c r="N93" s="20"/>
      <c r="X93" s="20"/>
      <c r="Y93" s="20"/>
      <c r="Z93" s="20"/>
      <c r="AA93" s="20"/>
    </row>
    <row r="94" spans="2:27" x14ac:dyDescent="0.45">
      <c r="B94" s="20"/>
      <c r="C94" s="20" t="s">
        <v>207</v>
      </c>
      <c r="D94" s="20" t="s">
        <v>184</v>
      </c>
      <c r="E94" s="20">
        <v>305</v>
      </c>
      <c r="F94" s="20">
        <v>5570</v>
      </c>
      <c r="G94" s="20" t="s">
        <v>186</v>
      </c>
      <c r="H94" s="20" t="s">
        <v>187</v>
      </c>
      <c r="I94" s="20"/>
      <c r="J94" s="20"/>
      <c r="K94" s="20"/>
      <c r="L94" s="20"/>
      <c r="M94" s="20" t="s">
        <v>188</v>
      </c>
      <c r="N94" s="20"/>
      <c r="X94" s="20"/>
      <c r="Y94" s="20"/>
      <c r="Z94" s="20"/>
      <c r="AA94" s="20"/>
    </row>
    <row r="95" spans="2:27" x14ac:dyDescent="0.45">
      <c r="B95" s="20"/>
      <c r="C95" s="20" t="s">
        <v>208</v>
      </c>
      <c r="D95" s="20" t="s">
        <v>184</v>
      </c>
      <c r="E95" s="20">
        <v>5929</v>
      </c>
      <c r="F95" s="20">
        <v>6637</v>
      </c>
      <c r="G95" s="20" t="s">
        <v>186</v>
      </c>
      <c r="H95" s="20" t="s">
        <v>187</v>
      </c>
      <c r="I95" s="20"/>
      <c r="J95" s="20"/>
      <c r="K95" s="20"/>
      <c r="L95" s="20"/>
      <c r="M95" s="20" t="s">
        <v>188</v>
      </c>
      <c r="N95" s="20"/>
      <c r="X95" s="20"/>
      <c r="Y95" s="20"/>
      <c r="Z95" s="20"/>
      <c r="AA95" s="20"/>
    </row>
    <row r="96" spans="2:27" x14ac:dyDescent="0.45">
      <c r="B96" s="20"/>
      <c r="C96" s="20" t="s">
        <v>209</v>
      </c>
      <c r="D96" s="20" t="s">
        <v>184</v>
      </c>
      <c r="E96" s="20">
        <v>5536</v>
      </c>
      <c r="F96" s="20">
        <v>6262</v>
      </c>
      <c r="G96" s="20" t="s">
        <v>186</v>
      </c>
      <c r="H96" s="20" t="s">
        <v>187</v>
      </c>
      <c r="I96" s="20"/>
      <c r="J96" s="20"/>
      <c r="K96" s="20"/>
      <c r="L96" s="20"/>
      <c r="M96" s="20" t="s">
        <v>188</v>
      </c>
      <c r="N96" s="20"/>
      <c r="X96" s="20"/>
      <c r="Y96" s="20"/>
      <c r="Z96" s="20"/>
      <c r="AA96" s="20"/>
    </row>
    <row r="97" spans="2:27" x14ac:dyDescent="0.45">
      <c r="B97" s="20"/>
      <c r="C97" s="20" t="s">
        <v>210</v>
      </c>
      <c r="D97" s="20" t="s">
        <v>184</v>
      </c>
      <c r="E97" s="20">
        <v>5143</v>
      </c>
      <c r="F97" s="20">
        <v>5887</v>
      </c>
      <c r="G97" s="20" t="s">
        <v>186</v>
      </c>
      <c r="H97" s="20" t="s">
        <v>187</v>
      </c>
      <c r="I97" s="20"/>
      <c r="J97" s="20"/>
      <c r="K97" s="20"/>
      <c r="L97" s="20"/>
      <c r="M97" s="20" t="s">
        <v>188</v>
      </c>
      <c r="N97" s="20"/>
      <c r="X97" s="20"/>
      <c r="Y97" s="20"/>
      <c r="Z97" s="20"/>
      <c r="AA97" s="20"/>
    </row>
    <row r="98" spans="2:27" x14ac:dyDescent="0.45">
      <c r="B98" s="20"/>
      <c r="C98" s="20" t="s">
        <v>211</v>
      </c>
      <c r="D98" s="20" t="s">
        <v>184</v>
      </c>
      <c r="E98" s="20">
        <v>997</v>
      </c>
      <c r="F98" s="20">
        <v>6262</v>
      </c>
      <c r="G98" s="20" t="s">
        <v>186</v>
      </c>
      <c r="H98" s="20" t="s">
        <v>187</v>
      </c>
      <c r="I98" s="20"/>
      <c r="J98" s="20"/>
      <c r="K98" s="20"/>
      <c r="L98" s="20"/>
      <c r="M98" s="20" t="s">
        <v>188</v>
      </c>
      <c r="N98" s="20"/>
      <c r="V98" s="20"/>
      <c r="W98" s="20"/>
      <c r="X98" s="20"/>
      <c r="Y98" s="20"/>
      <c r="Z98" s="20"/>
      <c r="AA98" s="20"/>
    </row>
    <row r="99" spans="2:27" x14ac:dyDescent="0.45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2:27" x14ac:dyDescent="0.4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</row>
    <row r="101" spans="2:27" x14ac:dyDescent="0.45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</row>
    <row r="102" spans="2:27" x14ac:dyDescent="0.45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2:27" x14ac:dyDescent="0.4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2:27" x14ac:dyDescent="0.45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2:27" x14ac:dyDescent="0.45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2:27" x14ac:dyDescent="0.4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2:27" x14ac:dyDescent="0.45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2:27" x14ac:dyDescent="0.45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2:27" x14ac:dyDescent="0.45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2:27" x14ac:dyDescent="0.45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2:27" x14ac:dyDescent="0.45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2:27" x14ac:dyDescent="0.45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</row>
    <row r="113" spans="2:27" x14ac:dyDescent="0.45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2:27" x14ac:dyDescent="0.45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</row>
    <row r="115" spans="2:27" x14ac:dyDescent="0.45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</row>
    <row r="116" spans="2:27" x14ac:dyDescent="0.45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</row>
    <row r="117" spans="2:27" x14ac:dyDescent="0.45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</row>
    <row r="118" spans="2:27" x14ac:dyDescent="0.45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</row>
    <row r="119" spans="2:27" x14ac:dyDescent="0.45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</row>
    <row r="120" spans="2:27" x14ac:dyDescent="0.45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</row>
    <row r="121" spans="2:27" x14ac:dyDescent="0.45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43"/>
  <sheetViews>
    <sheetView workbookViewId="0">
      <pane xSplit="3" ySplit="4" topLeftCell="D23" activePane="bottomRight" state="frozen"/>
      <selection pane="topRight" activeCell="D1" sqref="D1"/>
      <selection pane="bottomLeft" activeCell="A5" sqref="A5"/>
      <selection pane="bottomRight" activeCell="J33" sqref="J33"/>
    </sheetView>
  </sheetViews>
  <sheetFormatPr baseColWidth="10" defaultRowHeight="14.25" x14ac:dyDescent="0.45"/>
  <cols>
    <col min="1" max="1" width="6.19921875" customWidth="1"/>
    <col min="2" max="2" width="3.9296875" customWidth="1"/>
    <col min="3" max="3" width="26.06640625" bestFit="1" customWidth="1"/>
    <col min="5" max="5" width="10.6640625" style="9"/>
    <col min="15" max="15" width="13.1328125" customWidth="1"/>
    <col min="18" max="18" width="12.33203125" customWidth="1"/>
  </cols>
  <sheetData>
    <row r="4" spans="3:22" ht="141.75" x14ac:dyDescent="0.45">
      <c r="C4" s="4" t="s">
        <v>260</v>
      </c>
      <c r="D4" s="29" t="s">
        <v>4</v>
      </c>
      <c r="E4" s="30" t="s">
        <v>5</v>
      </c>
      <c r="F4" s="29" t="s">
        <v>7</v>
      </c>
      <c r="G4" s="29" t="s">
        <v>2</v>
      </c>
      <c r="H4" s="29" t="s">
        <v>286</v>
      </c>
      <c r="I4" s="29" t="s">
        <v>11</v>
      </c>
      <c r="J4" s="29" t="s">
        <v>12</v>
      </c>
      <c r="K4" s="29" t="s">
        <v>294</v>
      </c>
      <c r="L4" s="29" t="s">
        <v>296</v>
      </c>
      <c r="M4" s="29" t="s">
        <v>298</v>
      </c>
      <c r="N4" s="29" t="s">
        <v>301</v>
      </c>
      <c r="O4" s="29" t="s">
        <v>10</v>
      </c>
      <c r="P4" s="29"/>
      <c r="Q4" s="29"/>
      <c r="R4" s="29"/>
      <c r="S4" s="29"/>
      <c r="T4" s="29"/>
      <c r="U4" s="29"/>
      <c r="V4" s="29"/>
    </row>
    <row r="5" spans="3:22" x14ac:dyDescent="0.45">
      <c r="C5" s="4" t="s">
        <v>261</v>
      </c>
      <c r="D5" s="9" t="s">
        <v>259</v>
      </c>
      <c r="E5" s="31" t="s">
        <v>283</v>
      </c>
      <c r="F5" t="s">
        <v>280</v>
      </c>
      <c r="G5" t="s">
        <v>284</v>
      </c>
      <c r="H5" s="31" t="s">
        <v>283</v>
      </c>
      <c r="I5" t="s">
        <v>288</v>
      </c>
      <c r="J5" t="s">
        <v>291</v>
      </c>
      <c r="K5" t="s">
        <v>293</v>
      </c>
      <c r="L5" s="31" t="s">
        <v>297</v>
      </c>
      <c r="M5" t="s">
        <v>299</v>
      </c>
      <c r="N5" t="s">
        <v>302</v>
      </c>
      <c r="O5" t="s">
        <v>305</v>
      </c>
      <c r="P5" s="11" t="s">
        <v>307</v>
      </c>
    </row>
    <row r="6" spans="3:22" x14ac:dyDescent="0.45">
      <c r="C6" s="4" t="s">
        <v>262</v>
      </c>
      <c r="D6" s="9" t="s">
        <v>263</v>
      </c>
      <c r="E6" s="31" t="s">
        <v>283</v>
      </c>
      <c r="F6" t="s">
        <v>281</v>
      </c>
      <c r="G6" t="s">
        <v>285</v>
      </c>
      <c r="H6" s="31" t="s">
        <v>283</v>
      </c>
      <c r="I6" t="s">
        <v>289</v>
      </c>
      <c r="J6" t="s">
        <v>290</v>
      </c>
      <c r="K6" t="s">
        <v>295</v>
      </c>
      <c r="L6" s="31" t="s">
        <v>297</v>
      </c>
      <c r="M6" t="s">
        <v>300</v>
      </c>
      <c r="N6" t="s">
        <v>303</v>
      </c>
      <c r="O6" t="s">
        <v>306</v>
      </c>
      <c r="P6" s="11" t="s">
        <v>14</v>
      </c>
    </row>
    <row r="7" spans="3:22" s="9" customFormat="1" x14ac:dyDescent="0.45">
      <c r="C7" s="4"/>
      <c r="E7" s="31"/>
      <c r="H7" s="31"/>
      <c r="L7" s="31"/>
      <c r="P7" s="11"/>
    </row>
    <row r="8" spans="3:22" s="9" customFormat="1" x14ac:dyDescent="0.45">
      <c r="C8" s="4"/>
      <c r="E8" s="31"/>
      <c r="H8" s="31"/>
      <c r="L8" s="31"/>
      <c r="O8" s="4" t="s">
        <v>313</v>
      </c>
      <c r="P8" s="32"/>
      <c r="Q8" s="33"/>
      <c r="R8" s="34" t="s">
        <v>314</v>
      </c>
      <c r="S8" s="35"/>
    </row>
    <row r="9" spans="3:22" s="9" customFormat="1" x14ac:dyDescent="0.45">
      <c r="C9" s="4"/>
      <c r="E9" s="31"/>
      <c r="H9" s="31"/>
      <c r="L9" s="31"/>
      <c r="O9" t="s">
        <v>304</v>
      </c>
      <c r="P9" s="36">
        <v>3.13</v>
      </c>
      <c r="Q9" s="19" t="s">
        <v>312</v>
      </c>
      <c r="R9" s="19" t="s">
        <v>316</v>
      </c>
      <c r="S9" s="37" t="s">
        <v>317</v>
      </c>
      <c r="T9" s="9" t="s">
        <v>318</v>
      </c>
    </row>
    <row r="10" spans="3:22" s="9" customFormat="1" x14ac:dyDescent="0.45">
      <c r="C10" s="4"/>
      <c r="E10" s="31"/>
      <c r="H10" s="31"/>
      <c r="L10" s="31"/>
      <c r="O10" s="9" t="s">
        <v>308</v>
      </c>
      <c r="P10" s="36">
        <v>4402</v>
      </c>
      <c r="Q10" s="19" t="s">
        <v>311</v>
      </c>
      <c r="R10" s="19" t="s">
        <v>315</v>
      </c>
      <c r="S10" s="37"/>
    </row>
    <row r="11" spans="3:22" s="9" customFormat="1" x14ac:dyDescent="0.45">
      <c r="C11" s="4"/>
      <c r="E11" s="31"/>
      <c r="H11" s="31"/>
      <c r="L11" s="31"/>
      <c r="O11" t="s">
        <v>309</v>
      </c>
      <c r="P11" s="36">
        <v>4274</v>
      </c>
      <c r="Q11" s="19" t="s">
        <v>311</v>
      </c>
      <c r="R11" s="19" t="s">
        <v>316</v>
      </c>
      <c r="S11" s="37" t="s">
        <v>321</v>
      </c>
      <c r="T11" s="9" t="s">
        <v>322</v>
      </c>
    </row>
    <row r="12" spans="3:22" s="9" customFormat="1" x14ac:dyDescent="0.45">
      <c r="C12" s="4"/>
      <c r="E12" s="31"/>
      <c r="H12" s="31"/>
      <c r="L12" s="31"/>
      <c r="O12" t="s">
        <v>310</v>
      </c>
      <c r="P12" s="36">
        <v>1</v>
      </c>
      <c r="Q12" s="19" t="s">
        <v>312</v>
      </c>
      <c r="R12" s="19" t="s">
        <v>316</v>
      </c>
      <c r="S12" s="37" t="s">
        <v>319</v>
      </c>
      <c r="T12" s="9" t="s">
        <v>320</v>
      </c>
    </row>
    <row r="13" spans="3:22" s="9" customFormat="1" x14ac:dyDescent="0.45">
      <c r="C13" s="4"/>
      <c r="E13" s="31"/>
      <c r="H13" s="31"/>
      <c r="L13" s="31"/>
      <c r="P13" s="38" t="s">
        <v>304</v>
      </c>
      <c r="Q13" s="39" t="s">
        <v>308</v>
      </c>
      <c r="R13" s="39" t="s">
        <v>309</v>
      </c>
      <c r="S13" s="40" t="s">
        <v>310</v>
      </c>
    </row>
    <row r="14" spans="3:22" x14ac:dyDescent="0.45">
      <c r="C14" s="4" t="s">
        <v>265</v>
      </c>
      <c r="D14" s="26">
        <v>400</v>
      </c>
      <c r="E14" s="26">
        <v>400</v>
      </c>
      <c r="F14" s="26">
        <v>9130</v>
      </c>
      <c r="G14" s="26">
        <v>500</v>
      </c>
      <c r="H14" s="26">
        <v>500</v>
      </c>
      <c r="I14" s="26">
        <v>2</v>
      </c>
      <c r="J14" s="26">
        <v>4.5</v>
      </c>
      <c r="K14" s="26">
        <v>1000</v>
      </c>
      <c r="M14">
        <v>30</v>
      </c>
      <c r="N14">
        <v>50</v>
      </c>
      <c r="O14">
        <v>5.0000000000000001E-4</v>
      </c>
      <c r="P14" s="36"/>
      <c r="Q14" s="19"/>
      <c r="R14" s="19"/>
      <c r="S14" s="37"/>
    </row>
    <row r="15" spans="3:22" x14ac:dyDescent="0.45">
      <c r="C15" s="4" t="s">
        <v>264</v>
      </c>
      <c r="D15" s="26">
        <v>180000</v>
      </c>
      <c r="E15" s="26"/>
      <c r="F15" s="28"/>
      <c r="G15" s="26"/>
      <c r="P15" s="36"/>
      <c r="Q15" s="19"/>
      <c r="R15" s="19"/>
      <c r="S15" s="37"/>
    </row>
    <row r="16" spans="3:22" x14ac:dyDescent="0.45">
      <c r="C16" s="25" t="s">
        <v>278</v>
      </c>
      <c r="D16" s="26"/>
      <c r="E16" s="26"/>
      <c r="F16" s="28"/>
      <c r="G16" s="26"/>
      <c r="P16" s="36"/>
      <c r="Q16" s="19"/>
      <c r="R16" s="19"/>
      <c r="S16" s="37"/>
    </row>
    <row r="17" spans="3:19" x14ac:dyDescent="0.45">
      <c r="C17" s="4" t="s">
        <v>254</v>
      </c>
      <c r="D17" s="26">
        <f>8800000/1000000</f>
        <v>8.8000000000000007</v>
      </c>
      <c r="E17" s="26">
        <f>2*D17</f>
        <v>17.600000000000001</v>
      </c>
      <c r="F17" s="28">
        <v>171</v>
      </c>
      <c r="G17" s="26">
        <v>42.2</v>
      </c>
      <c r="H17">
        <f>2*G17</f>
        <v>84.4</v>
      </c>
      <c r="I17">
        <v>0.08</v>
      </c>
      <c r="J17">
        <v>0.158</v>
      </c>
      <c r="K17">
        <v>33.700000000000003</v>
      </c>
      <c r="L17">
        <f>G17</f>
        <v>42.2</v>
      </c>
      <c r="N17">
        <v>19.663391000000001</v>
      </c>
      <c r="O17">
        <f>SUM(P17:S17)</f>
        <v>3.09865E-2</v>
      </c>
      <c r="P17" s="36"/>
      <c r="Q17" s="19"/>
      <c r="R17" s="19">
        <f>7.25*P11/1000000</f>
        <v>3.09865E-2</v>
      </c>
      <c r="S17" s="37"/>
    </row>
    <row r="18" spans="3:19" x14ac:dyDescent="0.45">
      <c r="C18" s="4" t="s">
        <v>253</v>
      </c>
      <c r="D18" s="26"/>
      <c r="E18" s="26"/>
      <c r="F18" s="28">
        <v>768</v>
      </c>
      <c r="G18" s="26">
        <v>3.6</v>
      </c>
      <c r="H18" s="9">
        <f t="shared" ref="H18:I25" si="0">2*G18</f>
        <v>7.2</v>
      </c>
      <c r="I18">
        <f>0.122+0.0159</f>
        <v>0.13789999999999999</v>
      </c>
      <c r="L18" s="9">
        <f t="shared" ref="L18:O40" si="1">G18</f>
        <v>3.6</v>
      </c>
      <c r="M18">
        <v>0.1168</v>
      </c>
      <c r="N18">
        <v>0.27500000000000002</v>
      </c>
      <c r="O18" s="9">
        <f t="shared" ref="O18:O27" si="2">SUM(P18:S18)</f>
        <v>4.5539399999999994E-3</v>
      </c>
      <c r="P18" s="36">
        <f>1438*P9/1000000</f>
        <v>4.5009399999999993E-3</v>
      </c>
      <c r="Q18" s="19"/>
      <c r="R18" s="19"/>
      <c r="S18" s="37">
        <f>53/1000000</f>
        <v>5.3000000000000001E-5</v>
      </c>
    </row>
    <row r="19" spans="3:19" x14ac:dyDescent="0.45">
      <c r="C19" s="4" t="s">
        <v>267</v>
      </c>
      <c r="D19" s="26">
        <f>1800000/1000000</f>
        <v>1.8</v>
      </c>
      <c r="E19" s="26">
        <f t="shared" ref="E18:E39" si="3">2*D19</f>
        <v>3.6</v>
      </c>
      <c r="F19" s="28">
        <v>192</v>
      </c>
      <c r="G19" s="26">
        <v>0.4</v>
      </c>
      <c r="H19" s="9">
        <f t="shared" si="0"/>
        <v>0.8</v>
      </c>
      <c r="I19">
        <v>5.16E-2</v>
      </c>
      <c r="J19">
        <v>6.4000000000000003E-3</v>
      </c>
      <c r="K19">
        <v>21.9</v>
      </c>
      <c r="L19" s="9">
        <f t="shared" si="1"/>
        <v>0.4</v>
      </c>
      <c r="M19">
        <v>0.3024</v>
      </c>
      <c r="N19">
        <v>0.44900000000000001</v>
      </c>
      <c r="O19" s="9">
        <f t="shared" si="2"/>
        <v>1.0685E-3</v>
      </c>
      <c r="P19" s="36"/>
      <c r="Q19" s="19"/>
      <c r="R19" s="19">
        <f>0.25*P11/1000000</f>
        <v>1.0685E-3</v>
      </c>
      <c r="S19" s="37"/>
    </row>
    <row r="20" spans="3:19" x14ac:dyDescent="0.45">
      <c r="C20" s="4" t="s">
        <v>255</v>
      </c>
      <c r="D20" s="26">
        <f>140800/1000000</f>
        <v>0.14080000000000001</v>
      </c>
      <c r="E20" s="26">
        <f t="shared" si="3"/>
        <v>0.28160000000000002</v>
      </c>
      <c r="F20" s="28"/>
      <c r="G20" s="26"/>
      <c r="H20" s="9"/>
      <c r="I20">
        <v>2.64E-2</v>
      </c>
      <c r="J20">
        <v>0.1</v>
      </c>
      <c r="K20">
        <v>5.57</v>
      </c>
      <c r="L20" s="9"/>
      <c r="N20">
        <v>9.8670999999999995E-2</v>
      </c>
      <c r="O20" s="9"/>
      <c r="P20" s="36"/>
      <c r="Q20" s="19"/>
      <c r="R20" s="19"/>
      <c r="S20" s="37"/>
    </row>
    <row r="21" spans="3:19" x14ac:dyDescent="0.45">
      <c r="C21" s="4" t="s">
        <v>252</v>
      </c>
      <c r="D21" s="26">
        <f>299200/1000000</f>
        <v>0.29920000000000002</v>
      </c>
      <c r="E21" s="26">
        <f t="shared" si="3"/>
        <v>0.59840000000000004</v>
      </c>
      <c r="F21" s="28"/>
      <c r="G21" s="26">
        <v>0.20399999999999999</v>
      </c>
      <c r="H21" s="9">
        <f t="shared" si="0"/>
        <v>0.40799999999999997</v>
      </c>
      <c r="I21">
        <v>8.4500000000000005E-4</v>
      </c>
      <c r="J21">
        <v>6.6100000000000002E-4</v>
      </c>
      <c r="K21">
        <v>0.13600000000000001</v>
      </c>
      <c r="L21" s="9">
        <f t="shared" si="1"/>
        <v>0.20399999999999999</v>
      </c>
      <c r="O21" s="9">
        <f t="shared" si="2"/>
        <v>2.3153952453987731E-2</v>
      </c>
      <c r="P21" s="36">
        <f>131*P9/1000000</f>
        <v>4.1002999999999998E-4</v>
      </c>
      <c r="Q21" s="19">
        <f>4402/1.63*2.123/1000000</f>
        <v>5.7334024539877314E-3</v>
      </c>
      <c r="R21" s="19">
        <f>3.98*P11/1000000</f>
        <v>1.7010520000000001E-2</v>
      </c>
      <c r="S21" s="37"/>
    </row>
    <row r="22" spans="3:19" x14ac:dyDescent="0.45">
      <c r="C22" s="4" t="s">
        <v>268</v>
      </c>
      <c r="D22" s="26"/>
      <c r="E22" s="26"/>
      <c r="F22" s="28"/>
      <c r="G22" s="26">
        <v>9.6000000000000002E-2</v>
      </c>
      <c r="H22" s="9">
        <f t="shared" si="0"/>
        <v>0.192</v>
      </c>
      <c r="J22">
        <v>3.1100000000000002E-4</v>
      </c>
      <c r="K22">
        <v>6.4000000000000001E-2</v>
      </c>
      <c r="L22" s="9">
        <f t="shared" si="1"/>
        <v>9.6000000000000002E-2</v>
      </c>
      <c r="O22" s="9"/>
      <c r="P22" s="36"/>
      <c r="Q22" s="19"/>
      <c r="R22" s="19"/>
      <c r="S22" s="37"/>
    </row>
    <row r="23" spans="3:19" x14ac:dyDescent="0.45">
      <c r="C23" s="4" t="s">
        <v>73</v>
      </c>
      <c r="D23" s="26">
        <f>440000/1000000</f>
        <v>0.44</v>
      </c>
      <c r="E23" s="26">
        <f t="shared" si="3"/>
        <v>0.88</v>
      </c>
      <c r="F23" s="28"/>
      <c r="G23" s="26">
        <v>0.65</v>
      </c>
      <c r="H23" s="9">
        <f t="shared" si="0"/>
        <v>1.3</v>
      </c>
      <c r="I23">
        <v>3.8999999999999998E-3</v>
      </c>
      <c r="J23">
        <v>4.3999999999999997E-2</v>
      </c>
      <c r="K23">
        <v>1.47</v>
      </c>
      <c r="L23" s="9">
        <f t="shared" si="1"/>
        <v>0.65</v>
      </c>
      <c r="N23">
        <v>1.9105E-2</v>
      </c>
      <c r="O23" s="9"/>
      <c r="P23" s="36"/>
      <c r="Q23" s="19"/>
      <c r="R23" s="19"/>
      <c r="S23" s="37"/>
    </row>
    <row r="24" spans="3:19" x14ac:dyDescent="0.45">
      <c r="C24" s="4" t="s">
        <v>269</v>
      </c>
      <c r="D24" s="26">
        <f>1300000/1000000</f>
        <v>1.3</v>
      </c>
      <c r="E24" s="26">
        <f t="shared" si="3"/>
        <v>2.6</v>
      </c>
      <c r="F24" s="28"/>
      <c r="G24" s="26">
        <v>0.5</v>
      </c>
      <c r="H24" s="9">
        <f t="shared" si="0"/>
        <v>1</v>
      </c>
      <c r="I24">
        <v>4.53E-2</v>
      </c>
      <c r="J24">
        <v>6.3E-2</v>
      </c>
      <c r="L24" s="9">
        <f t="shared" si="1"/>
        <v>0.5</v>
      </c>
      <c r="N24">
        <v>2.2258930000000001</v>
      </c>
      <c r="O24" s="9">
        <f t="shared" si="2"/>
        <v>4.9359509202453987E-3</v>
      </c>
      <c r="P24" s="36"/>
      <c r="Q24" s="19">
        <f>4402/1.63*1.55/1000000</f>
        <v>4.1859509202453989E-3</v>
      </c>
      <c r="R24" s="19"/>
      <c r="S24" s="37">
        <f>750/1000000</f>
        <v>7.5000000000000002E-4</v>
      </c>
    </row>
    <row r="25" spans="3:19" x14ac:dyDescent="0.45">
      <c r="C25" s="4" t="s">
        <v>277</v>
      </c>
      <c r="D25" s="26">
        <f>6000*2.3*0.13/1000</f>
        <v>1.7939999999999998</v>
      </c>
      <c r="E25" s="26">
        <f t="shared" si="3"/>
        <v>3.5879999999999996</v>
      </c>
      <c r="F25" s="28">
        <v>8970</v>
      </c>
      <c r="G25" s="26">
        <f>52500*2.3*0.13/1000</f>
        <v>15.697499999999998</v>
      </c>
      <c r="H25" s="9">
        <f t="shared" si="0"/>
        <v>31.394999999999996</v>
      </c>
      <c r="I25" s="26">
        <f>872*2.3*0.13/1000</f>
        <v>0.26072800000000002</v>
      </c>
      <c r="J25" s="26">
        <f>3086*2.3*0.13/1000</f>
        <v>0.92271399999999992</v>
      </c>
      <c r="K25" s="26">
        <f>180000*2.3*0.13/1000</f>
        <v>53.819999999999993</v>
      </c>
      <c r="L25" s="9">
        <f t="shared" si="1"/>
        <v>15.697499999999998</v>
      </c>
      <c r="N25">
        <f>33800*2.3*0.13/1000</f>
        <v>10.106200000000001</v>
      </c>
      <c r="O25" s="9">
        <f t="shared" si="2"/>
        <v>6.9008003999999987E-4</v>
      </c>
      <c r="P25" s="36"/>
      <c r="Q25" s="19"/>
      <c r="R25" s="19">
        <f>0.00054*P11*2.3*0.13/1000</f>
        <v>6.9008003999999987E-4</v>
      </c>
      <c r="S25" s="37"/>
    </row>
    <row r="26" spans="3:19" x14ac:dyDescent="0.45">
      <c r="C26" s="4" t="s">
        <v>271</v>
      </c>
      <c r="D26" s="26"/>
      <c r="E26" s="26"/>
      <c r="F26" s="28"/>
      <c r="G26" s="26"/>
      <c r="L26" s="9"/>
      <c r="O26" s="9"/>
      <c r="P26" s="36"/>
      <c r="Q26" s="19"/>
      <c r="R26" s="19"/>
      <c r="S26" s="37"/>
    </row>
    <row r="27" spans="3:19" x14ac:dyDescent="0.45">
      <c r="C27" s="4" t="s">
        <v>251</v>
      </c>
      <c r="D27" s="26"/>
      <c r="E27" s="26"/>
      <c r="F27" s="28"/>
      <c r="G27" s="26"/>
      <c r="L27" s="9"/>
      <c r="N27">
        <v>7.6099999999999996E-4</v>
      </c>
      <c r="O27" s="9">
        <f t="shared" si="2"/>
        <v>2.7E-6</v>
      </c>
      <c r="P27" s="41"/>
      <c r="Q27" s="42"/>
      <c r="R27" s="42"/>
      <c r="S27" s="43">
        <f>2.7/1000000</f>
        <v>2.7E-6</v>
      </c>
    </row>
    <row r="28" spans="3:19" x14ac:dyDescent="0.45">
      <c r="C28" s="4" t="s">
        <v>266</v>
      </c>
      <c r="D28" s="26"/>
      <c r="E28" s="26"/>
      <c r="F28" s="28"/>
      <c r="G28" s="26"/>
      <c r="L28" s="9"/>
    </row>
    <row r="29" spans="3:19" x14ac:dyDescent="0.45">
      <c r="C29" s="4" t="s">
        <v>272</v>
      </c>
      <c r="D29" s="26"/>
      <c r="E29" s="26"/>
      <c r="F29" s="28"/>
      <c r="G29" s="26"/>
      <c r="L29" s="9"/>
    </row>
    <row r="30" spans="3:19" x14ac:dyDescent="0.45">
      <c r="D30" s="26"/>
      <c r="E30" s="26"/>
      <c r="F30" s="28"/>
      <c r="G30" s="26"/>
      <c r="L30" s="9"/>
    </row>
    <row r="31" spans="3:19" x14ac:dyDescent="0.45">
      <c r="D31" s="26"/>
      <c r="E31" s="26"/>
      <c r="F31" s="28"/>
      <c r="G31" s="26"/>
      <c r="L31" s="9"/>
    </row>
    <row r="32" spans="3:19" x14ac:dyDescent="0.45">
      <c r="C32" s="4" t="s">
        <v>282</v>
      </c>
      <c r="D32" s="26" t="s">
        <v>279</v>
      </c>
      <c r="E32" s="26" t="s">
        <v>279</v>
      </c>
      <c r="F32" s="28" t="s">
        <v>279</v>
      </c>
      <c r="G32" s="28" t="s">
        <v>279</v>
      </c>
      <c r="H32" s="28" t="s">
        <v>279</v>
      </c>
      <c r="I32" s="28" t="s">
        <v>279</v>
      </c>
      <c r="J32" s="28" t="s">
        <v>279</v>
      </c>
      <c r="K32" s="28" t="s">
        <v>279</v>
      </c>
      <c r="L32" s="9" t="str">
        <f t="shared" si="1"/>
        <v>1 GW</v>
      </c>
      <c r="M32" s="9" t="str">
        <f t="shared" si="1"/>
        <v>1 GW</v>
      </c>
      <c r="N32" s="9" t="str">
        <f t="shared" si="1"/>
        <v>1 GW</v>
      </c>
      <c r="O32" s="9" t="str">
        <f t="shared" si="1"/>
        <v>1 GW</v>
      </c>
    </row>
    <row r="33" spans="1:15" x14ac:dyDescent="0.45">
      <c r="A33" t="s">
        <v>323</v>
      </c>
      <c r="C33" s="4" t="s">
        <v>254</v>
      </c>
      <c r="D33" s="26">
        <f>2.5*D17</f>
        <v>22</v>
      </c>
      <c r="E33" s="26">
        <f t="shared" si="3"/>
        <v>44</v>
      </c>
      <c r="F33" s="28">
        <f>F17/9.31</f>
        <v>18.367346938775508</v>
      </c>
      <c r="G33" s="26">
        <f>2*G17</f>
        <v>84.4</v>
      </c>
      <c r="H33" s="26">
        <f>2*H17</f>
        <v>168.8</v>
      </c>
      <c r="I33">
        <f>500*I17</f>
        <v>40</v>
      </c>
      <c r="J33">
        <f>222.22*J17</f>
        <v>35.110759999999999</v>
      </c>
      <c r="K33">
        <f>K17</f>
        <v>33.700000000000003</v>
      </c>
      <c r="L33" s="9">
        <f t="shared" si="1"/>
        <v>84.4</v>
      </c>
      <c r="M33">
        <v>0</v>
      </c>
      <c r="N33">
        <f>20*N17</f>
        <v>393.26782000000003</v>
      </c>
      <c r="O33">
        <f>2000*O17</f>
        <v>61.972999999999999</v>
      </c>
    </row>
    <row r="34" spans="1:15" x14ac:dyDescent="0.45">
      <c r="A34" s="9" t="s">
        <v>323</v>
      </c>
      <c r="C34" s="4" t="s">
        <v>267</v>
      </c>
      <c r="D34" s="26">
        <f>2.5*D19</f>
        <v>4.5</v>
      </c>
      <c r="E34" s="26">
        <f t="shared" si="3"/>
        <v>9</v>
      </c>
      <c r="F34" s="28">
        <f>F19/9.31</f>
        <v>20.622986036519869</v>
      </c>
      <c r="G34" s="26">
        <f>2*G19</f>
        <v>0.8</v>
      </c>
      <c r="H34" s="26">
        <f>2*H19</f>
        <v>1.6</v>
      </c>
      <c r="I34">
        <f>500*I19</f>
        <v>25.8</v>
      </c>
      <c r="J34">
        <f>222.22*J19</f>
        <v>1.4222080000000001</v>
      </c>
      <c r="K34">
        <f>K19</f>
        <v>21.9</v>
      </c>
      <c r="L34" s="9">
        <f t="shared" si="1"/>
        <v>0.8</v>
      </c>
      <c r="M34">
        <f>33.33*M19</f>
        <v>10.078992</v>
      </c>
      <c r="N34">
        <f>20*N19</f>
        <v>8.98</v>
      </c>
      <c r="O34">
        <f>2000*O19</f>
        <v>2.137</v>
      </c>
    </row>
    <row r="35" spans="1:15" x14ac:dyDescent="0.45">
      <c r="A35" s="9" t="s">
        <v>323</v>
      </c>
      <c r="C35" s="4" t="s">
        <v>255</v>
      </c>
      <c r="D35" s="26">
        <f t="shared" ref="D35:D36" si="4">2.5*D20</f>
        <v>0.35200000000000004</v>
      </c>
      <c r="E35" s="26">
        <f t="shared" si="3"/>
        <v>0.70400000000000007</v>
      </c>
      <c r="F35" s="28">
        <v>0</v>
      </c>
      <c r="G35" s="26">
        <f>2*G20</f>
        <v>0</v>
      </c>
      <c r="H35" s="26">
        <f>2*H20</f>
        <v>0</v>
      </c>
      <c r="I35">
        <f>500*I20</f>
        <v>13.2</v>
      </c>
      <c r="J35">
        <f>222.22*J20</f>
        <v>22.222000000000001</v>
      </c>
      <c r="K35">
        <f>K20</f>
        <v>5.57</v>
      </c>
      <c r="L35" s="9">
        <v>0</v>
      </c>
      <c r="M35">
        <v>0</v>
      </c>
      <c r="N35">
        <f>20*N20</f>
        <v>1.97342</v>
      </c>
      <c r="O35">
        <f>2000*O20</f>
        <v>0</v>
      </c>
    </row>
    <row r="36" spans="1:15" x14ac:dyDescent="0.45">
      <c r="A36" s="9" t="s">
        <v>323</v>
      </c>
      <c r="C36" s="4" t="s">
        <v>252</v>
      </c>
      <c r="D36" s="26">
        <f t="shared" si="4"/>
        <v>0.748</v>
      </c>
      <c r="E36" s="26">
        <f t="shared" si="3"/>
        <v>1.496</v>
      </c>
      <c r="F36" s="28">
        <v>0</v>
      </c>
      <c r="G36" s="26">
        <f>2*G21</f>
        <v>0.40799999999999997</v>
      </c>
      <c r="H36" s="26">
        <f>2*H21</f>
        <v>0.81599999999999995</v>
      </c>
      <c r="I36">
        <f>500*I21</f>
        <v>0.42250000000000004</v>
      </c>
      <c r="J36">
        <f>222.22*J21</f>
        <v>0.14688741999999999</v>
      </c>
      <c r="K36">
        <f>K21</f>
        <v>0.13600000000000001</v>
      </c>
      <c r="L36" s="9">
        <f t="shared" si="1"/>
        <v>0.40799999999999997</v>
      </c>
      <c r="M36">
        <v>0</v>
      </c>
      <c r="N36">
        <v>0</v>
      </c>
      <c r="O36">
        <f>2000*O21</f>
        <v>46.307904907975463</v>
      </c>
    </row>
    <row r="37" spans="1:15" x14ac:dyDescent="0.45">
      <c r="A37" s="9" t="s">
        <v>323</v>
      </c>
      <c r="C37" s="4" t="s">
        <v>269</v>
      </c>
      <c r="D37" s="26">
        <f>2.5*D24</f>
        <v>3.25</v>
      </c>
      <c r="E37" s="26">
        <f t="shared" si="3"/>
        <v>6.5</v>
      </c>
      <c r="F37" s="28">
        <v>0</v>
      </c>
      <c r="G37" s="26">
        <f>2*G24</f>
        <v>1</v>
      </c>
      <c r="H37" s="26">
        <f>2*H24</f>
        <v>2</v>
      </c>
      <c r="I37">
        <f>500*I24</f>
        <v>22.65</v>
      </c>
      <c r="J37">
        <f>222.22*J24</f>
        <v>13.99986</v>
      </c>
      <c r="K37">
        <v>0</v>
      </c>
      <c r="L37" s="9">
        <f t="shared" si="1"/>
        <v>1</v>
      </c>
      <c r="M37">
        <v>0</v>
      </c>
      <c r="N37">
        <f>20*N24</f>
        <v>44.517859999999999</v>
      </c>
      <c r="O37">
        <f>2000*O24</f>
        <v>9.8719018404907981</v>
      </c>
    </row>
    <row r="38" spans="1:15" x14ac:dyDescent="0.45">
      <c r="A38" s="9" t="s">
        <v>323</v>
      </c>
      <c r="B38" s="4" t="s">
        <v>292</v>
      </c>
      <c r="C38" s="4" t="s">
        <v>270</v>
      </c>
      <c r="D38" s="26">
        <f>2.5*D25</f>
        <v>4.4849999999999994</v>
      </c>
      <c r="E38" s="26">
        <f t="shared" si="3"/>
        <v>8.9699999999999989</v>
      </c>
      <c r="F38" s="28">
        <f>F25/9.31</f>
        <v>963.48012889366271</v>
      </c>
      <c r="G38" s="26">
        <f>2*G25</f>
        <v>31.394999999999996</v>
      </c>
      <c r="H38" s="26">
        <f>2*H25</f>
        <v>62.789999999999992</v>
      </c>
      <c r="I38">
        <f>500*I25</f>
        <v>130.364</v>
      </c>
      <c r="J38">
        <f>222.22*J25</f>
        <v>205.04550507999997</v>
      </c>
      <c r="K38">
        <f>K25</f>
        <v>53.819999999999993</v>
      </c>
      <c r="L38" s="9">
        <f t="shared" si="1"/>
        <v>31.394999999999996</v>
      </c>
      <c r="M38">
        <v>0</v>
      </c>
      <c r="N38">
        <f>20*N25</f>
        <v>202.12400000000002</v>
      </c>
      <c r="O38">
        <f>2000*O25</f>
        <v>1.3801600799999998</v>
      </c>
    </row>
    <row r="39" spans="1:15" x14ac:dyDescent="0.45">
      <c r="A39" s="9" t="s">
        <v>323</v>
      </c>
      <c r="C39" s="4" t="s">
        <v>253</v>
      </c>
      <c r="D39" s="26">
        <v>0</v>
      </c>
      <c r="E39" s="26">
        <v>0</v>
      </c>
      <c r="F39" s="28">
        <f>F18/9.31</f>
        <v>82.491944146079476</v>
      </c>
      <c r="G39" s="26">
        <f>2*G18</f>
        <v>7.2</v>
      </c>
      <c r="H39" s="26">
        <f>2*H18</f>
        <v>14.4</v>
      </c>
      <c r="I39">
        <f>500*I18</f>
        <v>68.95</v>
      </c>
      <c r="J39">
        <v>0</v>
      </c>
      <c r="K39">
        <v>0</v>
      </c>
      <c r="L39" s="9">
        <f t="shared" si="1"/>
        <v>7.2</v>
      </c>
      <c r="M39">
        <f>33.33*M18</f>
        <v>3.892944</v>
      </c>
      <c r="N39">
        <f>20*N18</f>
        <v>5.5</v>
      </c>
      <c r="O39">
        <f>2000*O18</f>
        <v>9.107879999999998</v>
      </c>
    </row>
    <row r="40" spans="1:15" x14ac:dyDescent="0.45">
      <c r="A40" s="9" t="s">
        <v>323</v>
      </c>
      <c r="C40" s="4" t="s">
        <v>268</v>
      </c>
      <c r="D40" s="26">
        <v>0</v>
      </c>
      <c r="E40" s="26">
        <v>0</v>
      </c>
      <c r="F40" s="27">
        <v>0</v>
      </c>
      <c r="G40" s="26">
        <f>2*G22</f>
        <v>0.192</v>
      </c>
      <c r="H40">
        <f>2*H22</f>
        <v>0.38400000000000001</v>
      </c>
      <c r="I40">
        <v>0</v>
      </c>
      <c r="J40">
        <f>222.22*J22</f>
        <v>6.9110420000000006E-2</v>
      </c>
      <c r="K40">
        <f>K22</f>
        <v>6.4000000000000001E-2</v>
      </c>
      <c r="L40" s="9">
        <f t="shared" si="1"/>
        <v>0.192</v>
      </c>
      <c r="M40">
        <v>0</v>
      </c>
      <c r="N40">
        <v>0</v>
      </c>
      <c r="O40">
        <f>2000*O22</f>
        <v>0</v>
      </c>
    </row>
    <row r="41" spans="1:15" x14ac:dyDescent="0.45">
      <c r="A41" s="9" t="s">
        <v>323</v>
      </c>
      <c r="C41" s="4" t="s">
        <v>251</v>
      </c>
      <c r="D41" s="26">
        <v>0</v>
      </c>
      <c r="E41" s="26">
        <v>0</v>
      </c>
      <c r="F41" s="27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>
        <f>20*N27</f>
        <v>1.5219999999999999E-2</v>
      </c>
      <c r="O41">
        <f>2000*O27</f>
        <v>5.4000000000000003E-3</v>
      </c>
    </row>
    <row r="42" spans="1:15" x14ac:dyDescent="0.45">
      <c r="D42" s="26"/>
      <c r="E42" s="26"/>
      <c r="F42" s="26"/>
      <c r="G42" s="26"/>
    </row>
    <row r="43" spans="1:15" x14ac:dyDescent="0.45">
      <c r="D43" s="26"/>
      <c r="E43" s="26"/>
      <c r="F43" s="26"/>
      <c r="G43" s="26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"/>
  <sheetViews>
    <sheetView workbookViewId="0">
      <selection activeCell="H7" sqref="H7"/>
    </sheetView>
  </sheetViews>
  <sheetFormatPr baseColWidth="10" defaultRowHeight="14.25" x14ac:dyDescent="0.45"/>
  <sheetData>
    <row r="2" spans="2:14" x14ac:dyDescent="0.45">
      <c r="B2" s="4" t="s">
        <v>219</v>
      </c>
      <c r="C2" s="4" t="s">
        <v>220</v>
      </c>
      <c r="D2" s="4" t="s">
        <v>221</v>
      </c>
      <c r="E2" s="4" t="s">
        <v>222</v>
      </c>
      <c r="F2" s="4" t="s">
        <v>223</v>
      </c>
      <c r="G2" s="4" t="s">
        <v>224</v>
      </c>
      <c r="H2" s="4" t="s">
        <v>225</v>
      </c>
      <c r="I2" s="4" t="s">
        <v>226</v>
      </c>
      <c r="J2" s="4" t="s">
        <v>227</v>
      </c>
      <c r="K2" s="4" t="s">
        <v>228</v>
      </c>
      <c r="L2" s="4" t="s">
        <v>229</v>
      </c>
      <c r="M2" s="4" t="s">
        <v>230</v>
      </c>
      <c r="N2" s="9"/>
    </row>
    <row r="3" spans="2:14" x14ac:dyDescent="0.45">
      <c r="B3" s="24">
        <v>43751</v>
      </c>
      <c r="D3" s="9" t="s">
        <v>17</v>
      </c>
      <c r="E3" s="9"/>
      <c r="F3" s="9" t="s">
        <v>231</v>
      </c>
      <c r="G3" s="9" t="s">
        <v>247</v>
      </c>
      <c r="H3" s="9" t="s">
        <v>248</v>
      </c>
      <c r="I3" s="9"/>
      <c r="J3" s="9"/>
      <c r="K3" s="9"/>
      <c r="L3" s="9"/>
      <c r="M3" s="9"/>
      <c r="N3" s="9"/>
    </row>
    <row r="4" spans="2:14" x14ac:dyDescent="0.4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2:14" x14ac:dyDescent="0.45">
      <c r="B5" s="24">
        <v>43911</v>
      </c>
      <c r="C5" s="9" t="s">
        <v>17</v>
      </c>
      <c r="D5" s="9" t="s">
        <v>217</v>
      </c>
      <c r="E5" s="9" t="s">
        <v>231</v>
      </c>
      <c r="F5" s="9" t="s">
        <v>216</v>
      </c>
      <c r="G5" s="9" t="s">
        <v>232</v>
      </c>
      <c r="H5" s="9" t="s">
        <v>273</v>
      </c>
    </row>
    <row r="6" spans="2:14" x14ac:dyDescent="0.45">
      <c r="G6" t="s">
        <v>232</v>
      </c>
      <c r="H6" t="s">
        <v>274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"/>
  <sheetViews>
    <sheetView workbookViewId="0">
      <selection activeCell="C21" sqref="C21"/>
    </sheetView>
  </sheetViews>
  <sheetFormatPr baseColWidth="10" defaultRowHeight="14.25" x14ac:dyDescent="0.45"/>
  <cols>
    <col min="2" max="2" width="17.6640625" bestFit="1" customWidth="1"/>
  </cols>
  <sheetData>
    <row r="2" spans="2:16" x14ac:dyDescent="0.45">
      <c r="B2" s="4" t="s">
        <v>233</v>
      </c>
      <c r="C2" s="4" t="s">
        <v>234</v>
      </c>
      <c r="D2" s="4" t="s">
        <v>235</v>
      </c>
      <c r="E2" s="4" t="s">
        <v>236</v>
      </c>
      <c r="F2" s="4"/>
      <c r="G2" s="4" t="s">
        <v>237</v>
      </c>
      <c r="H2" s="4" t="s">
        <v>238</v>
      </c>
      <c r="I2" s="4" t="s">
        <v>239</v>
      </c>
      <c r="J2" s="4" t="s">
        <v>240</v>
      </c>
      <c r="K2" s="4" t="s">
        <v>241</v>
      </c>
      <c r="L2" s="4" t="s">
        <v>242</v>
      </c>
      <c r="M2" s="4" t="s">
        <v>243</v>
      </c>
      <c r="N2" s="4" t="s">
        <v>244</v>
      </c>
      <c r="O2" s="4" t="s">
        <v>245</v>
      </c>
      <c r="P2" s="4" t="s">
        <v>246</v>
      </c>
    </row>
    <row r="3" spans="2:16" x14ac:dyDescent="0.45">
      <c r="B3" s="9" t="s">
        <v>20</v>
      </c>
      <c r="C3" s="9">
        <v>1</v>
      </c>
      <c r="D3" s="9"/>
      <c r="E3" s="9"/>
      <c r="F3" s="9"/>
      <c r="G3" s="9" t="s">
        <v>249</v>
      </c>
      <c r="H3" s="9"/>
      <c r="I3" s="9">
        <v>2018</v>
      </c>
      <c r="J3" s="9"/>
      <c r="K3" s="9"/>
      <c r="L3" s="9" t="s">
        <v>162</v>
      </c>
      <c r="M3" s="9"/>
      <c r="N3" s="9"/>
      <c r="O3" s="9"/>
      <c r="P3" s="9"/>
    </row>
    <row r="4" spans="2:16" x14ac:dyDescent="0.45">
      <c r="B4" s="9" t="s">
        <v>20</v>
      </c>
      <c r="C4" s="9">
        <v>2</v>
      </c>
      <c r="D4" s="9"/>
      <c r="E4" s="15" t="s">
        <v>250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6" x14ac:dyDescent="0.45">
      <c r="B5" s="9" t="s">
        <v>20</v>
      </c>
      <c r="C5" s="9">
        <v>3</v>
      </c>
      <c r="G5" t="s">
        <v>257</v>
      </c>
      <c r="I5">
        <v>2015</v>
      </c>
      <c r="L5" s="9" t="s">
        <v>256</v>
      </c>
    </row>
    <row r="6" spans="2:16" x14ac:dyDescent="0.45">
      <c r="B6" s="9" t="s">
        <v>20</v>
      </c>
      <c r="C6">
        <v>4</v>
      </c>
      <c r="G6" t="s">
        <v>275</v>
      </c>
      <c r="H6" t="s">
        <v>276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Cover</vt:lpstr>
      <vt:lpstr>Values_Master</vt:lpstr>
      <vt:lpstr>Raw data Cu</vt:lpstr>
      <vt:lpstr>ei_3.6</vt:lpstr>
      <vt:lpstr>log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Klose, Stefanie</dc:creator>
  <cp:lastModifiedBy>Stefan Pauliuk</cp:lastModifiedBy>
  <dcterms:created xsi:type="dcterms:W3CDTF">2006-09-16T00:00:00Z</dcterms:created>
  <dcterms:modified xsi:type="dcterms:W3CDTF">2020-03-21T19:49:04Z</dcterms:modified>
</cp:coreProperties>
</file>