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958" yWindow="-23543" windowWidth="38400" windowHeight="23543" tabRatio="514" activeTab="6"/>
  </bookViews>
  <sheets>
    <sheet name="Cover" sheetId="1" r:id="rId1"/>
    <sheet name="values" sheetId="5" r:id="rId2"/>
    <sheet name="OLD_values_no_RT" sheetId="13" r:id="rId3"/>
    <sheet name="comment" sheetId="8" r:id="rId4"/>
    <sheet name="Ancillary calculations" sheetId="9" r:id="rId5"/>
    <sheet name="Raw Data Buildings" sheetId="4" r:id="rId6"/>
    <sheet name="log" sheetId="11" r:id="rId7"/>
    <sheet name="ref" sheetId="12" r:id="rId8"/>
  </sheets>
  <definedNames>
    <definedName name="high_rise_MFH">'Ancillary calculations'!$C$38</definedName>
  </definedNames>
  <calcPr calcId="162913"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B64" i="5" l="1"/>
  <c r="CC64" i="5"/>
  <c r="CD64" i="5"/>
  <c r="CB65" i="5"/>
  <c r="CC65" i="5"/>
  <c r="CD65" i="5"/>
  <c r="CB66" i="5"/>
  <c r="CC66" i="5"/>
  <c r="CD66" i="5"/>
  <c r="CB67" i="5"/>
  <c r="CC67" i="5"/>
  <c r="CD67" i="5"/>
  <c r="CB68" i="5"/>
  <c r="CC68" i="5"/>
  <c r="CD68" i="5"/>
  <c r="CB69" i="5"/>
  <c r="CC69" i="5"/>
  <c r="CD69" i="5"/>
  <c r="CB70" i="5"/>
  <c r="CC70" i="5"/>
  <c r="CD70" i="5"/>
  <c r="CB71" i="5"/>
  <c r="CC71" i="5"/>
  <c r="CD71" i="5"/>
  <c r="CB72" i="5"/>
  <c r="CC72" i="5"/>
  <c r="CD72" i="5"/>
  <c r="CB73" i="5"/>
  <c r="CC73" i="5"/>
  <c r="CD73" i="5"/>
  <c r="CB74" i="5"/>
  <c r="CC74" i="5"/>
  <c r="CD74" i="5"/>
  <c r="CB75" i="5"/>
  <c r="CC75" i="5"/>
  <c r="CD75" i="5"/>
  <c r="CB76" i="5"/>
  <c r="CC76" i="5"/>
  <c r="CD76" i="5"/>
  <c r="CB77" i="5"/>
  <c r="CC77" i="5"/>
  <c r="CD77" i="5"/>
  <c r="CB78" i="5"/>
  <c r="CC78" i="5"/>
  <c r="CD78" i="5"/>
  <c r="CB79" i="5"/>
  <c r="CC79" i="5"/>
  <c r="CD79" i="5"/>
  <c r="CB80" i="5"/>
  <c r="CC80" i="5"/>
  <c r="CD80" i="5"/>
  <c r="CB81" i="5"/>
  <c r="CC81" i="5"/>
  <c r="CD81" i="5"/>
  <c r="CB82" i="5"/>
  <c r="CC82" i="5"/>
  <c r="CD82" i="5"/>
  <c r="CB83" i="5"/>
  <c r="CC83" i="5"/>
  <c r="CD83" i="5"/>
  <c r="CB84" i="5"/>
  <c r="CC84" i="5"/>
  <c r="CD84" i="5"/>
  <c r="CB85" i="5"/>
  <c r="CC85" i="5"/>
  <c r="CD85" i="5"/>
  <c r="CB86" i="5"/>
  <c r="CC86" i="5"/>
  <c r="CD86" i="5"/>
  <c r="CB87" i="5"/>
  <c r="CC87" i="5"/>
  <c r="CD87" i="5"/>
  <c r="CB88" i="5"/>
  <c r="CC88" i="5"/>
  <c r="CD88" i="5"/>
  <c r="CB89" i="5"/>
  <c r="CC89" i="5"/>
  <c r="CD89" i="5"/>
  <c r="CB90" i="5"/>
  <c r="CC90" i="5"/>
  <c r="CD90" i="5"/>
  <c r="CB91" i="5"/>
  <c r="CC91" i="5"/>
  <c r="CD91" i="5"/>
  <c r="CB92" i="5"/>
  <c r="CC92" i="5"/>
  <c r="CD92" i="5"/>
  <c r="CB93" i="5"/>
  <c r="CC93" i="5"/>
  <c r="CD93" i="5"/>
  <c r="CB94" i="5"/>
  <c r="CC94" i="5"/>
  <c r="CD94" i="5"/>
  <c r="CB95" i="5"/>
  <c r="CC95" i="5"/>
  <c r="CD95" i="5"/>
  <c r="CB96" i="5"/>
  <c r="CC96" i="5"/>
  <c r="CD96" i="5"/>
  <c r="CB97" i="5"/>
  <c r="CC97" i="5"/>
  <c r="CD97" i="5"/>
  <c r="CB98" i="5"/>
  <c r="CC98" i="5"/>
  <c r="CD98" i="5"/>
  <c r="CB99" i="5"/>
  <c r="CC99" i="5"/>
  <c r="CD99" i="5"/>
  <c r="CB100" i="5"/>
  <c r="CC100" i="5"/>
  <c r="CD100" i="5"/>
  <c r="CB101" i="5"/>
  <c r="CC101" i="5"/>
  <c r="CD101" i="5"/>
  <c r="CB102" i="5"/>
  <c r="CC102" i="5"/>
  <c r="CD102" i="5"/>
  <c r="CB103" i="5"/>
  <c r="CC103" i="5"/>
  <c r="CD103" i="5"/>
  <c r="CB104" i="5"/>
  <c r="CC104" i="5"/>
  <c r="CD104" i="5"/>
  <c r="CB105" i="5"/>
  <c r="CC105" i="5"/>
  <c r="CD105" i="5"/>
  <c r="CB106" i="5"/>
  <c r="CC106" i="5"/>
  <c r="CD106" i="5"/>
  <c r="CB107" i="5"/>
  <c r="CC107" i="5"/>
  <c r="CD107" i="5"/>
  <c r="CB108" i="5"/>
  <c r="CC108" i="5"/>
  <c r="CD108" i="5"/>
  <c r="CB109" i="5"/>
  <c r="CC109" i="5"/>
  <c r="CD109" i="5"/>
  <c r="CB110" i="5"/>
  <c r="CC110" i="5"/>
  <c r="CD110" i="5"/>
  <c r="CB111" i="5"/>
  <c r="CC111" i="5"/>
  <c r="CD111" i="5"/>
  <c r="CB112" i="5"/>
  <c r="CC112" i="5"/>
  <c r="CD112" i="5"/>
  <c r="CB113" i="5"/>
  <c r="CC113" i="5"/>
  <c r="CD113" i="5"/>
  <c r="CB114" i="5"/>
  <c r="CC114" i="5"/>
  <c r="CD114" i="5"/>
  <c r="CB115" i="5"/>
  <c r="CC115" i="5"/>
  <c r="CD115" i="5"/>
  <c r="CB116" i="5"/>
  <c r="CC116" i="5"/>
  <c r="CD116" i="5"/>
  <c r="CB117" i="5"/>
  <c r="CC117" i="5"/>
  <c r="CD117" i="5"/>
  <c r="CB118" i="5"/>
  <c r="CC118" i="5"/>
  <c r="CD118" i="5"/>
  <c r="CD63" i="5"/>
  <c r="CC63" i="5"/>
  <c r="CB63" i="5"/>
  <c r="BP90" i="5" l="1"/>
  <c r="BQ90" i="5"/>
  <c r="BR90" i="5"/>
  <c r="BP91" i="5"/>
  <c r="BQ91" i="5"/>
  <c r="BR91" i="5"/>
  <c r="BP92" i="5"/>
  <c r="BQ92" i="5"/>
  <c r="BR92" i="5"/>
  <c r="BP93" i="5"/>
  <c r="BQ93" i="5"/>
  <c r="BR93" i="5"/>
  <c r="BP94" i="5"/>
  <c r="BQ94" i="5"/>
  <c r="BR94" i="5"/>
  <c r="BP95" i="5"/>
  <c r="BQ95" i="5"/>
  <c r="BR95" i="5"/>
  <c r="BP96" i="5"/>
  <c r="BQ96" i="5"/>
  <c r="BR96" i="5"/>
  <c r="BP97" i="5"/>
  <c r="BQ97" i="5"/>
  <c r="BR97" i="5"/>
  <c r="BP98" i="5"/>
  <c r="BQ98" i="5"/>
  <c r="BR98" i="5"/>
  <c r="BP99" i="5"/>
  <c r="BQ99" i="5"/>
  <c r="BR99" i="5"/>
  <c r="BP100" i="5"/>
  <c r="BQ100" i="5"/>
  <c r="BR100" i="5"/>
  <c r="BP101" i="5"/>
  <c r="BQ101" i="5"/>
  <c r="BR101" i="5"/>
  <c r="BP102" i="5"/>
  <c r="BQ102" i="5"/>
  <c r="BR102" i="5"/>
  <c r="BP103" i="5"/>
  <c r="BQ103" i="5"/>
  <c r="BR103" i="5"/>
  <c r="BP104" i="5"/>
  <c r="BQ104" i="5"/>
  <c r="BR104" i="5"/>
  <c r="BP105" i="5"/>
  <c r="BQ105" i="5"/>
  <c r="BR105" i="5"/>
  <c r="BP106" i="5"/>
  <c r="BQ106" i="5"/>
  <c r="BR106" i="5"/>
  <c r="BP107" i="5"/>
  <c r="BQ107" i="5"/>
  <c r="BR107" i="5"/>
  <c r="BP108" i="5"/>
  <c r="BQ108" i="5"/>
  <c r="BR108" i="5"/>
  <c r="BP109" i="5"/>
  <c r="BQ109" i="5"/>
  <c r="BR109" i="5"/>
  <c r="BP110" i="5"/>
  <c r="BQ110" i="5"/>
  <c r="BR110" i="5"/>
  <c r="BP111" i="5"/>
  <c r="BQ111" i="5"/>
  <c r="BR111" i="5"/>
  <c r="BP112" i="5"/>
  <c r="BQ112" i="5"/>
  <c r="BR112" i="5"/>
  <c r="BP113" i="5"/>
  <c r="BQ113" i="5"/>
  <c r="BR113" i="5"/>
  <c r="BP114" i="5"/>
  <c r="BQ114" i="5"/>
  <c r="BR114" i="5"/>
  <c r="BP115" i="5"/>
  <c r="BQ115" i="5"/>
  <c r="BR115" i="5"/>
  <c r="BP116" i="5"/>
  <c r="BQ116" i="5"/>
  <c r="BR116" i="5"/>
  <c r="BP117" i="5"/>
  <c r="BQ117" i="5"/>
  <c r="BR117" i="5"/>
  <c r="BP118" i="5"/>
  <c r="BQ118" i="5"/>
  <c r="BR118" i="5"/>
  <c r="BR89" i="5"/>
  <c r="BQ89" i="5"/>
  <c r="BP89" i="5"/>
  <c r="AB4" i="5"/>
  <c r="AC4" i="5"/>
  <c r="AD4" i="5"/>
  <c r="AB5" i="5"/>
  <c r="AC5" i="5"/>
  <c r="AD5" i="5"/>
  <c r="AB6" i="5"/>
  <c r="AC6" i="5"/>
  <c r="AD6" i="5"/>
  <c r="AB7" i="5"/>
  <c r="AC7" i="5"/>
  <c r="AD7" i="5"/>
  <c r="AB8" i="5"/>
  <c r="AC8" i="5"/>
  <c r="AD8" i="5"/>
  <c r="AB9" i="5"/>
  <c r="AC9" i="5"/>
  <c r="AD9" i="5"/>
  <c r="AB10" i="5"/>
  <c r="AC10" i="5"/>
  <c r="AD10" i="5"/>
  <c r="AB11" i="5"/>
  <c r="AC11" i="5"/>
  <c r="AD11" i="5"/>
  <c r="AB12" i="5"/>
  <c r="AC12" i="5"/>
  <c r="AD12" i="5"/>
  <c r="AB13" i="5"/>
  <c r="AC13" i="5"/>
  <c r="AD13" i="5"/>
  <c r="AB14" i="5"/>
  <c r="AC14" i="5"/>
  <c r="AD14" i="5"/>
  <c r="AB15" i="5"/>
  <c r="AC15" i="5"/>
  <c r="AD15" i="5"/>
  <c r="AB16" i="5"/>
  <c r="AC16" i="5"/>
  <c r="AD16" i="5"/>
  <c r="AB17" i="5"/>
  <c r="AC17" i="5"/>
  <c r="AD17" i="5"/>
  <c r="AB18" i="5"/>
  <c r="AC18" i="5"/>
  <c r="AD18" i="5"/>
  <c r="AB19" i="5"/>
  <c r="AC19" i="5"/>
  <c r="AD19" i="5"/>
  <c r="AB20" i="5"/>
  <c r="AC20" i="5"/>
  <c r="AD20" i="5"/>
  <c r="AB21" i="5"/>
  <c r="AC21" i="5"/>
  <c r="AD21" i="5"/>
  <c r="AB22" i="5"/>
  <c r="AC22" i="5"/>
  <c r="AD22" i="5"/>
  <c r="AB23" i="5"/>
  <c r="AC23" i="5"/>
  <c r="AD23" i="5"/>
  <c r="AB24" i="5"/>
  <c r="AC24" i="5"/>
  <c r="AD24" i="5"/>
  <c r="AB25" i="5"/>
  <c r="AC25" i="5"/>
  <c r="AD25" i="5"/>
  <c r="AB26" i="5"/>
  <c r="AC26" i="5"/>
  <c r="AD26" i="5"/>
  <c r="AB27" i="5"/>
  <c r="AC27" i="5"/>
  <c r="AD27" i="5"/>
  <c r="AB28" i="5"/>
  <c r="AC28" i="5"/>
  <c r="AD28" i="5"/>
  <c r="AB29" i="5"/>
  <c r="AC29" i="5"/>
  <c r="AD29" i="5"/>
  <c r="AB30" i="5"/>
  <c r="AC30" i="5"/>
  <c r="AD30" i="5"/>
  <c r="AB31" i="5"/>
  <c r="AC31" i="5"/>
  <c r="AD31" i="5"/>
  <c r="AB32" i="5"/>
  <c r="AC32" i="5"/>
  <c r="AD32" i="5"/>
  <c r="AB33" i="5"/>
  <c r="AC33" i="5"/>
  <c r="AD33" i="5"/>
  <c r="AB34" i="5"/>
  <c r="AC34" i="5"/>
  <c r="AD34" i="5"/>
  <c r="AB35" i="5"/>
  <c r="AC35" i="5"/>
  <c r="AD35" i="5"/>
  <c r="AB36" i="5"/>
  <c r="AC36" i="5"/>
  <c r="AD36" i="5"/>
  <c r="AB37" i="5"/>
  <c r="AC37" i="5"/>
  <c r="AD37" i="5"/>
  <c r="AB38" i="5"/>
  <c r="AC38" i="5"/>
  <c r="AD38" i="5"/>
  <c r="AB39" i="5"/>
  <c r="AC39" i="5"/>
  <c r="AD39" i="5"/>
  <c r="AB40" i="5"/>
  <c r="AC40" i="5"/>
  <c r="AD40" i="5"/>
  <c r="AB41" i="5"/>
  <c r="AC41" i="5"/>
  <c r="AD41" i="5"/>
  <c r="AB42" i="5"/>
  <c r="AC42" i="5"/>
  <c r="AD42" i="5"/>
  <c r="AB43" i="5"/>
  <c r="AC43" i="5"/>
  <c r="AD43" i="5"/>
  <c r="AB44" i="5"/>
  <c r="AC44" i="5"/>
  <c r="AD44" i="5"/>
  <c r="AB45" i="5"/>
  <c r="AC45" i="5"/>
  <c r="AD45" i="5"/>
  <c r="AB46" i="5"/>
  <c r="AC46" i="5"/>
  <c r="AD46" i="5"/>
  <c r="AB47" i="5"/>
  <c r="AC47" i="5"/>
  <c r="AD47" i="5"/>
  <c r="AB48" i="5"/>
  <c r="AC48" i="5"/>
  <c r="AD48" i="5"/>
  <c r="AB49" i="5"/>
  <c r="AC49" i="5"/>
  <c r="AD49" i="5"/>
  <c r="AB50" i="5"/>
  <c r="AC50" i="5"/>
  <c r="AD50" i="5"/>
  <c r="AB51" i="5"/>
  <c r="AC51" i="5"/>
  <c r="AD51" i="5"/>
  <c r="AB52" i="5"/>
  <c r="AC52" i="5"/>
  <c r="AD52" i="5"/>
  <c r="AB53" i="5"/>
  <c r="AC53" i="5"/>
  <c r="AD53" i="5"/>
  <c r="AB54" i="5"/>
  <c r="AC54" i="5"/>
  <c r="AD54" i="5"/>
  <c r="AB55" i="5"/>
  <c r="AC55" i="5"/>
  <c r="AD55" i="5"/>
  <c r="AB56" i="5"/>
  <c r="AC56" i="5"/>
  <c r="AD56" i="5"/>
  <c r="AB57" i="5"/>
  <c r="AC57" i="5"/>
  <c r="AD57" i="5"/>
  <c r="AB58" i="5"/>
  <c r="AC58" i="5"/>
  <c r="AD58" i="5"/>
  <c r="AB59" i="5"/>
  <c r="AC59" i="5"/>
  <c r="AD59" i="5"/>
  <c r="AB60" i="5"/>
  <c r="AC60" i="5"/>
  <c r="AD60" i="5"/>
  <c r="AB61" i="5"/>
  <c r="AC61" i="5"/>
  <c r="AD61" i="5"/>
  <c r="AB62" i="5"/>
  <c r="AC62" i="5"/>
  <c r="AD62" i="5"/>
  <c r="AB63" i="5"/>
  <c r="AC63" i="5"/>
  <c r="AD63" i="5"/>
  <c r="AB64" i="5"/>
  <c r="AC64" i="5"/>
  <c r="AD64" i="5"/>
  <c r="AB65" i="5"/>
  <c r="AC65" i="5"/>
  <c r="AD65" i="5"/>
  <c r="AB66" i="5"/>
  <c r="AC66" i="5"/>
  <c r="AD66" i="5"/>
  <c r="AB67" i="5"/>
  <c r="AC67" i="5"/>
  <c r="AD67" i="5"/>
  <c r="AB68" i="5"/>
  <c r="AC68" i="5"/>
  <c r="AD68" i="5"/>
  <c r="AB69" i="5"/>
  <c r="AC69" i="5"/>
  <c r="AD69" i="5"/>
  <c r="AB70" i="5"/>
  <c r="AC70" i="5"/>
  <c r="AD70" i="5"/>
  <c r="AB71" i="5"/>
  <c r="AC71" i="5"/>
  <c r="AD71" i="5"/>
  <c r="AB72" i="5"/>
  <c r="AC72" i="5"/>
  <c r="AD72" i="5"/>
  <c r="AB73" i="5"/>
  <c r="AC73" i="5"/>
  <c r="AD73" i="5"/>
  <c r="AB74" i="5"/>
  <c r="AC74" i="5"/>
  <c r="AD74" i="5"/>
  <c r="AB75" i="5"/>
  <c r="AC75" i="5"/>
  <c r="AD75" i="5"/>
  <c r="AB76" i="5"/>
  <c r="AC76" i="5"/>
  <c r="AD76" i="5"/>
  <c r="AB77" i="5"/>
  <c r="AC77" i="5"/>
  <c r="AD77" i="5"/>
  <c r="AB78" i="5"/>
  <c r="AC78" i="5"/>
  <c r="AD78" i="5"/>
  <c r="AB79" i="5"/>
  <c r="AC79" i="5"/>
  <c r="AD79" i="5"/>
  <c r="AB80" i="5"/>
  <c r="AC80" i="5"/>
  <c r="AD80" i="5"/>
  <c r="AB81" i="5"/>
  <c r="AC81" i="5"/>
  <c r="AD81" i="5"/>
  <c r="AB82" i="5"/>
  <c r="AC82" i="5"/>
  <c r="AD82" i="5"/>
  <c r="AB83" i="5"/>
  <c r="AC83" i="5"/>
  <c r="AD83" i="5"/>
  <c r="AB84" i="5"/>
  <c r="AC84" i="5"/>
  <c r="AD84" i="5"/>
  <c r="AB85" i="5"/>
  <c r="AC85" i="5"/>
  <c r="AD85" i="5"/>
  <c r="AB86" i="5"/>
  <c r="AC86" i="5"/>
  <c r="AD86" i="5"/>
  <c r="AB87" i="5"/>
  <c r="AC87" i="5"/>
  <c r="AD87" i="5"/>
  <c r="AB88" i="5"/>
  <c r="AC88" i="5"/>
  <c r="AD88" i="5"/>
  <c r="AB89" i="5"/>
  <c r="AC89" i="5"/>
  <c r="AD89" i="5"/>
  <c r="AB90" i="5"/>
  <c r="AC90" i="5"/>
  <c r="AD90" i="5"/>
  <c r="AB91" i="5"/>
  <c r="AC91" i="5"/>
  <c r="AD91" i="5"/>
  <c r="AB92" i="5"/>
  <c r="AC92" i="5"/>
  <c r="AD92" i="5"/>
  <c r="AB93" i="5"/>
  <c r="AC93" i="5"/>
  <c r="AD93" i="5"/>
  <c r="AB94" i="5"/>
  <c r="AC94" i="5"/>
  <c r="AD94" i="5"/>
  <c r="AB95" i="5"/>
  <c r="AC95" i="5"/>
  <c r="AD95" i="5"/>
  <c r="AB96" i="5"/>
  <c r="AC96" i="5"/>
  <c r="AD96" i="5"/>
  <c r="AB97" i="5"/>
  <c r="AC97" i="5"/>
  <c r="AD97" i="5"/>
  <c r="AB98" i="5"/>
  <c r="AC98" i="5"/>
  <c r="AD98" i="5"/>
  <c r="AB99" i="5"/>
  <c r="AC99" i="5"/>
  <c r="AD99" i="5"/>
  <c r="AB100" i="5"/>
  <c r="AC100" i="5"/>
  <c r="AD100" i="5"/>
  <c r="AB101" i="5"/>
  <c r="AC101" i="5"/>
  <c r="AD101" i="5"/>
  <c r="AB102" i="5"/>
  <c r="AC102" i="5"/>
  <c r="AD102" i="5"/>
  <c r="AB103" i="5"/>
  <c r="AC103" i="5"/>
  <c r="AD103" i="5"/>
  <c r="AB104" i="5"/>
  <c r="AC104" i="5"/>
  <c r="AD104" i="5"/>
  <c r="AB105" i="5"/>
  <c r="AC105" i="5"/>
  <c r="AD105" i="5"/>
  <c r="AB106" i="5"/>
  <c r="AC106" i="5"/>
  <c r="AD106" i="5"/>
  <c r="AB107" i="5"/>
  <c r="AC107" i="5"/>
  <c r="AD107" i="5"/>
  <c r="AB108" i="5"/>
  <c r="AC108" i="5"/>
  <c r="AD108" i="5"/>
  <c r="AB109" i="5"/>
  <c r="AC109" i="5"/>
  <c r="AD109" i="5"/>
  <c r="AB110" i="5"/>
  <c r="AC110" i="5"/>
  <c r="AD110" i="5"/>
  <c r="AB111" i="5"/>
  <c r="AC111" i="5"/>
  <c r="AD111" i="5"/>
  <c r="AB112" i="5"/>
  <c r="AC112" i="5"/>
  <c r="AD112" i="5"/>
  <c r="AB113" i="5"/>
  <c r="AC113" i="5"/>
  <c r="AD113" i="5"/>
  <c r="AB114" i="5"/>
  <c r="AC114" i="5"/>
  <c r="AD114" i="5"/>
  <c r="AB115" i="5"/>
  <c r="AC115" i="5"/>
  <c r="AD115" i="5"/>
  <c r="AB116" i="5"/>
  <c r="AC116" i="5"/>
  <c r="AD116" i="5"/>
  <c r="AB117" i="5"/>
  <c r="AC117" i="5"/>
  <c r="AD117" i="5"/>
  <c r="AB118" i="5"/>
  <c r="AC118" i="5"/>
  <c r="AD118" i="5"/>
  <c r="AD3" i="5"/>
  <c r="AC3" i="5"/>
  <c r="BL4" i="5" l="1"/>
  <c r="BM4" i="5"/>
  <c r="BN4" i="5"/>
  <c r="BL5" i="5"/>
  <c r="BM5" i="5"/>
  <c r="BN5" i="5"/>
  <c r="BL6" i="5"/>
  <c r="BM6" i="5"/>
  <c r="BN6" i="5"/>
  <c r="BL7" i="5"/>
  <c r="BM7" i="5"/>
  <c r="BN7" i="5"/>
  <c r="BL8" i="5"/>
  <c r="BM8" i="5"/>
  <c r="BN8" i="5"/>
  <c r="BL9" i="5"/>
  <c r="BM9" i="5"/>
  <c r="BN9" i="5"/>
  <c r="BL10" i="5"/>
  <c r="BM10" i="5"/>
  <c r="BN10" i="5"/>
  <c r="BL11" i="5"/>
  <c r="BM11" i="5"/>
  <c r="BN11" i="5"/>
  <c r="BL12" i="5"/>
  <c r="BM12" i="5"/>
  <c r="BN12" i="5"/>
  <c r="BL13" i="5"/>
  <c r="BM13" i="5"/>
  <c r="BN13" i="5"/>
  <c r="BL14" i="5"/>
  <c r="BM14" i="5"/>
  <c r="BN14" i="5"/>
  <c r="BL15" i="5"/>
  <c r="BM15" i="5"/>
  <c r="BN15" i="5"/>
  <c r="BL16" i="5"/>
  <c r="BM16" i="5"/>
  <c r="BN16" i="5"/>
  <c r="BL17" i="5"/>
  <c r="BM17" i="5"/>
  <c r="BN17" i="5"/>
  <c r="BL18" i="5"/>
  <c r="BM18" i="5"/>
  <c r="BN18" i="5"/>
  <c r="BL19" i="5"/>
  <c r="BM19" i="5"/>
  <c r="BN19" i="5"/>
  <c r="BL20" i="5"/>
  <c r="BM20" i="5"/>
  <c r="BN20" i="5"/>
  <c r="BL21" i="5"/>
  <c r="BM21" i="5"/>
  <c r="BN21" i="5"/>
  <c r="BL22" i="5"/>
  <c r="BM22" i="5"/>
  <c r="BN22" i="5"/>
  <c r="BL23" i="5"/>
  <c r="BM23" i="5"/>
  <c r="BN23" i="5"/>
  <c r="BL24" i="5"/>
  <c r="BM24" i="5"/>
  <c r="BN24" i="5"/>
  <c r="BL25" i="5"/>
  <c r="BM25" i="5"/>
  <c r="BN25" i="5"/>
  <c r="BL26" i="5"/>
  <c r="BM26" i="5"/>
  <c r="BN26" i="5"/>
  <c r="BL27" i="5"/>
  <c r="BM27" i="5"/>
  <c r="BN27" i="5"/>
  <c r="BL28" i="5"/>
  <c r="BM28" i="5"/>
  <c r="BN28" i="5"/>
  <c r="BL29" i="5"/>
  <c r="BM29" i="5"/>
  <c r="BN29" i="5"/>
  <c r="BL30" i="5"/>
  <c r="BM30" i="5"/>
  <c r="BN30" i="5"/>
  <c r="BL31" i="5"/>
  <c r="BM31" i="5"/>
  <c r="BN31" i="5"/>
  <c r="BL32" i="5"/>
  <c r="BM32" i="5"/>
  <c r="BN32" i="5"/>
  <c r="BL33" i="5"/>
  <c r="BM33" i="5"/>
  <c r="BN33" i="5"/>
  <c r="BL34" i="5"/>
  <c r="BM34" i="5"/>
  <c r="BN34" i="5"/>
  <c r="BL35" i="5"/>
  <c r="BM35" i="5"/>
  <c r="BN35" i="5"/>
  <c r="BL36" i="5"/>
  <c r="BM36" i="5"/>
  <c r="BN36" i="5"/>
  <c r="BL37" i="5"/>
  <c r="BM37" i="5"/>
  <c r="BN37" i="5"/>
  <c r="BL38" i="5"/>
  <c r="BM38" i="5"/>
  <c r="BN38" i="5"/>
  <c r="BL39" i="5"/>
  <c r="BM39" i="5"/>
  <c r="BN39" i="5"/>
  <c r="BL40" i="5"/>
  <c r="BM40" i="5"/>
  <c r="BN40" i="5"/>
  <c r="BL41" i="5"/>
  <c r="BM41" i="5"/>
  <c r="BN41" i="5"/>
  <c r="BL42" i="5"/>
  <c r="BM42" i="5"/>
  <c r="BN42" i="5"/>
  <c r="BL43" i="5"/>
  <c r="BM43" i="5"/>
  <c r="BN43" i="5"/>
  <c r="BL44" i="5"/>
  <c r="BM44" i="5"/>
  <c r="BN44" i="5"/>
  <c r="BL45" i="5"/>
  <c r="BM45" i="5"/>
  <c r="BN45" i="5"/>
  <c r="BL46" i="5"/>
  <c r="BM46" i="5"/>
  <c r="BN46" i="5"/>
  <c r="BL47" i="5"/>
  <c r="BM47" i="5"/>
  <c r="BN47" i="5"/>
  <c r="BL48" i="5"/>
  <c r="BM48" i="5"/>
  <c r="BN48" i="5"/>
  <c r="BL49" i="5"/>
  <c r="BM49" i="5"/>
  <c r="BN49" i="5"/>
  <c r="BL50" i="5"/>
  <c r="BM50" i="5"/>
  <c r="BN50" i="5"/>
  <c r="BL51" i="5"/>
  <c r="BM51" i="5"/>
  <c r="BN51" i="5"/>
  <c r="BL52" i="5"/>
  <c r="BM52" i="5"/>
  <c r="BN52" i="5"/>
  <c r="BL53" i="5"/>
  <c r="BM53" i="5"/>
  <c r="BN53" i="5"/>
  <c r="BL54" i="5"/>
  <c r="BM54" i="5"/>
  <c r="BN54" i="5"/>
  <c r="BL55" i="5"/>
  <c r="BM55" i="5"/>
  <c r="BN55" i="5"/>
  <c r="BL56" i="5"/>
  <c r="BM56" i="5"/>
  <c r="BN56" i="5"/>
  <c r="BL57" i="5"/>
  <c r="BM57" i="5"/>
  <c r="BN57" i="5"/>
  <c r="BL58" i="5"/>
  <c r="BM58" i="5"/>
  <c r="BN58" i="5"/>
  <c r="BL59" i="5"/>
  <c r="BM59" i="5"/>
  <c r="BN59" i="5"/>
  <c r="BL60" i="5"/>
  <c r="BM60" i="5"/>
  <c r="BN60" i="5"/>
  <c r="BL61" i="5"/>
  <c r="BM61" i="5"/>
  <c r="BN61" i="5"/>
  <c r="BL62" i="5"/>
  <c r="BM62" i="5"/>
  <c r="BN62" i="5"/>
  <c r="BL63" i="5"/>
  <c r="BM63" i="5"/>
  <c r="BN63" i="5"/>
  <c r="BL64" i="5"/>
  <c r="BM64" i="5"/>
  <c r="BN64" i="5"/>
  <c r="BL65" i="5"/>
  <c r="BM65" i="5"/>
  <c r="BN65" i="5"/>
  <c r="BL66" i="5"/>
  <c r="BM66" i="5"/>
  <c r="BN66" i="5"/>
  <c r="BL67" i="5"/>
  <c r="BM67" i="5"/>
  <c r="BN67" i="5"/>
  <c r="BL68" i="5"/>
  <c r="BM68" i="5"/>
  <c r="BN68" i="5"/>
  <c r="BL69" i="5"/>
  <c r="BM69" i="5"/>
  <c r="BN69" i="5"/>
  <c r="BL70" i="5"/>
  <c r="BM70" i="5"/>
  <c r="BN70" i="5"/>
  <c r="BL71" i="5"/>
  <c r="BM71" i="5"/>
  <c r="BN71" i="5"/>
  <c r="BL72" i="5"/>
  <c r="BM72" i="5"/>
  <c r="BN72" i="5"/>
  <c r="BL73" i="5"/>
  <c r="BM73" i="5"/>
  <c r="BN73" i="5"/>
  <c r="BL74" i="5"/>
  <c r="BM74" i="5"/>
  <c r="BN74" i="5"/>
  <c r="BL75" i="5"/>
  <c r="BM75" i="5"/>
  <c r="BN75" i="5"/>
  <c r="BL76" i="5"/>
  <c r="BM76" i="5"/>
  <c r="BN76" i="5"/>
  <c r="BL77" i="5"/>
  <c r="BM77" i="5"/>
  <c r="BN77" i="5"/>
  <c r="BL78" i="5"/>
  <c r="BM78" i="5"/>
  <c r="BN78" i="5"/>
  <c r="BL79" i="5"/>
  <c r="BM79" i="5"/>
  <c r="BN79" i="5"/>
  <c r="BL80" i="5"/>
  <c r="BM80" i="5"/>
  <c r="BN80" i="5"/>
  <c r="BL81" i="5"/>
  <c r="BM81" i="5"/>
  <c r="BN81" i="5"/>
  <c r="BL82" i="5"/>
  <c r="BM82" i="5"/>
  <c r="BN82" i="5"/>
  <c r="BL83" i="5"/>
  <c r="BM83" i="5"/>
  <c r="BN83" i="5"/>
  <c r="BL84" i="5"/>
  <c r="BM84" i="5"/>
  <c r="BN84" i="5"/>
  <c r="BL85" i="5"/>
  <c r="BM85" i="5"/>
  <c r="BN85" i="5"/>
  <c r="BL86" i="5"/>
  <c r="BM86" i="5"/>
  <c r="BN86" i="5"/>
  <c r="BL87" i="5"/>
  <c r="BM87" i="5"/>
  <c r="BN87" i="5"/>
  <c r="BL88" i="5"/>
  <c r="BM88" i="5"/>
  <c r="BN88" i="5"/>
  <c r="BL89" i="5"/>
  <c r="BM89" i="5"/>
  <c r="BN89" i="5"/>
  <c r="BL90" i="5"/>
  <c r="BM90" i="5"/>
  <c r="BN90" i="5"/>
  <c r="BL91" i="5"/>
  <c r="BM91" i="5"/>
  <c r="BN91" i="5"/>
  <c r="BL92" i="5"/>
  <c r="BM92" i="5"/>
  <c r="BN92" i="5"/>
  <c r="BL93" i="5"/>
  <c r="BM93" i="5"/>
  <c r="BN93" i="5"/>
  <c r="BL94" i="5"/>
  <c r="BM94" i="5"/>
  <c r="BN94" i="5"/>
  <c r="BL95" i="5"/>
  <c r="BM95" i="5"/>
  <c r="BN95" i="5"/>
  <c r="BL96" i="5"/>
  <c r="BM96" i="5"/>
  <c r="BN96" i="5"/>
  <c r="BL97" i="5"/>
  <c r="BM97" i="5"/>
  <c r="BN97" i="5"/>
  <c r="BL98" i="5"/>
  <c r="BM98" i="5"/>
  <c r="BN98" i="5"/>
  <c r="BL99" i="5"/>
  <c r="BM99" i="5"/>
  <c r="BN99" i="5"/>
  <c r="BL100" i="5"/>
  <c r="BM100" i="5"/>
  <c r="BN100" i="5"/>
  <c r="BL101" i="5"/>
  <c r="BM101" i="5"/>
  <c r="BN101" i="5"/>
  <c r="BL102" i="5"/>
  <c r="BM102" i="5"/>
  <c r="BN102" i="5"/>
  <c r="BL103" i="5"/>
  <c r="BM103" i="5"/>
  <c r="BN103" i="5"/>
  <c r="BL104" i="5"/>
  <c r="BM104" i="5"/>
  <c r="BN104" i="5"/>
  <c r="BL105" i="5"/>
  <c r="BM105" i="5"/>
  <c r="BN105" i="5"/>
  <c r="BL106" i="5"/>
  <c r="BM106" i="5"/>
  <c r="BN106" i="5"/>
  <c r="BL107" i="5"/>
  <c r="BM107" i="5"/>
  <c r="BN107" i="5"/>
  <c r="BL108" i="5"/>
  <c r="BM108" i="5"/>
  <c r="BN108" i="5"/>
  <c r="BL109" i="5"/>
  <c r="BM109" i="5"/>
  <c r="BN109" i="5"/>
  <c r="BL110" i="5"/>
  <c r="BM110" i="5"/>
  <c r="BN110" i="5"/>
  <c r="BL111" i="5"/>
  <c r="BM111" i="5"/>
  <c r="BN111" i="5"/>
  <c r="BL112" i="5"/>
  <c r="BM112" i="5"/>
  <c r="BN112" i="5"/>
  <c r="BL113" i="5"/>
  <c r="BM113" i="5"/>
  <c r="BN113" i="5"/>
  <c r="BL114" i="5"/>
  <c r="BM114" i="5"/>
  <c r="BN114" i="5"/>
  <c r="BL115" i="5"/>
  <c r="BM115" i="5"/>
  <c r="BN115" i="5"/>
  <c r="BL116" i="5"/>
  <c r="BM116" i="5"/>
  <c r="BN116" i="5"/>
  <c r="BL117" i="5"/>
  <c r="BM117" i="5"/>
  <c r="BN117" i="5"/>
  <c r="BL118" i="5"/>
  <c r="BM118" i="5"/>
  <c r="BN118" i="5"/>
  <c r="BN3" i="5"/>
  <c r="BM3" i="5"/>
  <c r="BL3" i="5"/>
  <c r="CP55" i="5" l="1"/>
  <c r="CP56" i="5"/>
  <c r="CP54" i="5" l="1"/>
  <c r="CP53" i="5"/>
  <c r="CP52" i="5"/>
  <c r="CP51" i="5"/>
  <c r="CP50" i="5"/>
  <c r="CP49" i="5"/>
  <c r="CP48" i="5"/>
  <c r="CP47" i="5"/>
  <c r="CP46" i="5"/>
  <c r="CP45" i="5"/>
  <c r="CP44" i="5"/>
  <c r="CP43" i="5"/>
  <c r="CP42" i="5"/>
  <c r="CP41" i="5"/>
  <c r="CP40" i="5"/>
  <c r="CP39" i="5"/>
  <c r="CP38" i="5"/>
  <c r="CP37" i="5"/>
  <c r="CP36" i="5"/>
  <c r="CP35" i="5"/>
  <c r="CP34" i="5"/>
  <c r="CP33" i="5"/>
  <c r="CP32" i="5"/>
  <c r="CP31" i="5"/>
  <c r="CP30" i="5"/>
  <c r="CP29" i="5"/>
  <c r="CP28" i="5"/>
  <c r="CP27" i="5"/>
  <c r="CP26" i="5"/>
  <c r="CP25" i="5"/>
  <c r="CP24" i="5"/>
  <c r="CP23" i="5"/>
  <c r="CP22" i="5"/>
  <c r="CP21" i="5"/>
  <c r="CP20" i="5"/>
  <c r="CP19" i="5"/>
  <c r="CP18" i="5"/>
  <c r="CP17" i="5"/>
  <c r="CP16" i="5"/>
  <c r="CP15" i="5"/>
  <c r="CP14" i="5"/>
  <c r="CP13" i="5"/>
  <c r="CP12" i="5"/>
  <c r="CP11" i="5"/>
  <c r="CP10" i="5"/>
  <c r="CP9" i="5"/>
  <c r="CP8" i="5"/>
  <c r="CP7" i="5"/>
  <c r="CP6" i="5"/>
  <c r="CP5" i="5"/>
  <c r="CP4" i="5"/>
  <c r="CP3" i="5"/>
  <c r="CO3" i="5"/>
  <c r="CL118" i="5"/>
  <c r="CL117" i="5"/>
  <c r="CL116" i="5"/>
  <c r="CL115" i="5"/>
  <c r="CL114" i="5"/>
  <c r="CL113" i="5"/>
  <c r="CL112" i="5"/>
  <c r="CL111" i="5"/>
  <c r="CL110" i="5"/>
  <c r="CL109" i="5"/>
  <c r="CL108" i="5"/>
  <c r="CL107" i="5"/>
  <c r="CL106" i="5"/>
  <c r="CL105" i="5"/>
  <c r="CL104" i="5"/>
  <c r="CL103" i="5"/>
  <c r="CL102" i="5"/>
  <c r="CL101" i="5"/>
  <c r="CL100" i="5"/>
  <c r="CL99" i="5"/>
  <c r="CL98" i="5"/>
  <c r="CL97" i="5"/>
  <c r="CL96" i="5"/>
  <c r="CL95" i="5"/>
  <c r="CL94" i="5"/>
  <c r="CL93" i="5"/>
  <c r="CL92" i="5"/>
  <c r="CL91" i="5"/>
  <c r="CL90" i="5"/>
  <c r="CL89" i="5"/>
  <c r="CL88" i="5"/>
  <c r="CL87" i="5"/>
  <c r="CL86" i="5"/>
  <c r="CL85" i="5"/>
  <c r="CL84" i="5"/>
  <c r="CL83" i="5"/>
  <c r="CL82" i="5"/>
  <c r="CL81" i="5"/>
  <c r="CL80" i="5"/>
  <c r="CL79" i="5"/>
  <c r="CL78" i="5"/>
  <c r="CL77" i="5"/>
  <c r="CL76" i="5"/>
  <c r="CL75" i="5"/>
  <c r="CL74" i="5"/>
  <c r="CL73" i="5"/>
  <c r="CL72" i="5"/>
  <c r="CL71" i="5"/>
  <c r="CL70" i="5"/>
  <c r="CL69" i="5"/>
  <c r="CL68" i="5"/>
  <c r="CL67" i="5"/>
  <c r="CL66" i="5"/>
  <c r="CL65" i="5"/>
  <c r="CL64" i="5"/>
  <c r="CL63" i="5"/>
  <c r="CL62" i="5"/>
  <c r="CL61" i="5"/>
  <c r="CL60" i="5"/>
  <c r="CL59" i="5"/>
  <c r="CL58" i="5"/>
  <c r="CL57" i="5"/>
  <c r="CL56" i="5"/>
  <c r="CL55" i="5"/>
  <c r="CL54" i="5"/>
  <c r="CL53" i="5"/>
  <c r="CL52" i="5"/>
  <c r="CL51" i="5"/>
  <c r="CL50" i="5"/>
  <c r="CL49" i="5"/>
  <c r="CL48" i="5"/>
  <c r="CL47" i="5"/>
  <c r="CL46" i="5"/>
  <c r="CL45" i="5"/>
  <c r="CL44" i="5"/>
  <c r="CL43" i="5"/>
  <c r="CL42" i="5"/>
  <c r="CL41" i="5"/>
  <c r="CL40" i="5"/>
  <c r="CL39" i="5"/>
  <c r="CL38" i="5"/>
  <c r="CL37" i="5"/>
  <c r="CL36" i="5"/>
  <c r="CL35" i="5"/>
  <c r="CL34" i="5"/>
  <c r="CL33" i="5"/>
  <c r="CL32" i="5"/>
  <c r="CL31" i="5"/>
  <c r="CL30" i="5"/>
  <c r="CL29" i="5"/>
  <c r="CL28" i="5"/>
  <c r="CL27" i="5"/>
  <c r="CL26" i="5"/>
  <c r="CL25" i="5"/>
  <c r="CL24" i="5"/>
  <c r="CL23" i="5"/>
  <c r="CL22" i="5"/>
  <c r="CL21" i="5"/>
  <c r="CL20" i="5"/>
  <c r="CL19" i="5"/>
  <c r="CL18" i="5"/>
  <c r="CL17" i="5"/>
  <c r="CL16" i="5"/>
  <c r="CL15" i="5"/>
  <c r="CL14" i="5"/>
  <c r="CL13" i="5"/>
  <c r="CL12" i="5"/>
  <c r="CL11" i="5"/>
  <c r="CL10" i="5"/>
  <c r="CL9" i="5"/>
  <c r="CL8" i="5"/>
  <c r="CL7" i="5"/>
  <c r="CL6" i="5"/>
  <c r="CL5" i="5"/>
  <c r="CL4" i="5"/>
  <c r="CL3" i="5"/>
  <c r="CK3" i="5"/>
  <c r="CH62" i="5"/>
  <c r="CH61" i="5"/>
  <c r="CH60" i="5"/>
  <c r="CH59" i="5"/>
  <c r="CH58" i="5"/>
  <c r="CH57" i="5"/>
  <c r="CH56" i="5"/>
  <c r="CH55" i="5"/>
  <c r="CH54" i="5"/>
  <c r="CH53" i="5"/>
  <c r="CH52" i="5"/>
  <c r="CH51" i="5"/>
  <c r="CH50" i="5"/>
  <c r="CH49" i="5"/>
  <c r="CH48" i="5"/>
  <c r="CH47" i="5"/>
  <c r="CH46" i="5"/>
  <c r="CH45" i="5"/>
  <c r="CH44" i="5"/>
  <c r="CH43" i="5"/>
  <c r="CH42" i="5"/>
  <c r="CH41" i="5"/>
  <c r="CH40" i="5"/>
  <c r="CH39" i="5"/>
  <c r="CH38" i="5"/>
  <c r="CH37" i="5"/>
  <c r="CH36" i="5"/>
  <c r="CH35" i="5"/>
  <c r="CH34" i="5"/>
  <c r="CH33" i="5"/>
  <c r="CH32" i="5"/>
  <c r="CH31" i="5"/>
  <c r="CH30" i="5"/>
  <c r="CH29" i="5"/>
  <c r="CH28" i="5"/>
  <c r="CH27" i="5"/>
  <c r="CH26" i="5"/>
  <c r="CH25" i="5"/>
  <c r="CH24" i="5"/>
  <c r="CH23" i="5"/>
  <c r="CH22" i="5"/>
  <c r="CH21" i="5"/>
  <c r="CH20" i="5"/>
  <c r="CH19" i="5"/>
  <c r="CH18" i="5"/>
  <c r="CH17" i="5"/>
  <c r="CH16" i="5"/>
  <c r="CH15" i="5"/>
  <c r="CH14" i="5"/>
  <c r="CH13" i="5"/>
  <c r="CH12" i="5"/>
  <c r="CH11" i="5"/>
  <c r="CH10" i="5"/>
  <c r="CH9" i="5"/>
  <c r="CH8" i="5"/>
  <c r="CH7" i="5"/>
  <c r="CH6" i="5"/>
  <c r="CH5" i="5"/>
  <c r="CH4" i="5"/>
  <c r="CH3" i="5"/>
  <c r="CG3" i="5"/>
  <c r="CD62" i="5"/>
  <c r="CD61" i="5"/>
  <c r="CD60" i="5"/>
  <c r="CD59" i="5"/>
  <c r="CD58" i="5"/>
  <c r="CD57" i="5"/>
  <c r="CD56" i="5"/>
  <c r="CD55" i="5"/>
  <c r="CD54" i="5"/>
  <c r="CD53" i="5"/>
  <c r="CD52" i="5"/>
  <c r="CD51" i="5"/>
  <c r="CD50" i="5"/>
  <c r="CD49" i="5"/>
  <c r="CD48" i="5"/>
  <c r="CD47" i="5"/>
  <c r="CD46" i="5"/>
  <c r="CD45" i="5"/>
  <c r="CD44" i="5"/>
  <c r="CD43" i="5"/>
  <c r="CD42" i="5"/>
  <c r="CD41" i="5"/>
  <c r="CD40" i="5"/>
  <c r="CD39" i="5"/>
  <c r="CD38" i="5"/>
  <c r="CD37" i="5"/>
  <c r="CD36" i="5"/>
  <c r="CD35" i="5"/>
  <c r="CD34" i="5"/>
  <c r="CD33" i="5"/>
  <c r="CD32" i="5"/>
  <c r="CD31" i="5"/>
  <c r="CD30" i="5"/>
  <c r="CD29" i="5"/>
  <c r="CD28" i="5"/>
  <c r="CD27" i="5"/>
  <c r="CD26" i="5"/>
  <c r="CD25" i="5"/>
  <c r="CD24" i="5"/>
  <c r="CD23" i="5"/>
  <c r="CD22" i="5"/>
  <c r="CD21" i="5"/>
  <c r="CD20" i="5"/>
  <c r="CD19" i="5"/>
  <c r="CD18" i="5"/>
  <c r="CD17" i="5"/>
  <c r="CD16" i="5"/>
  <c r="CD15" i="5"/>
  <c r="CD14" i="5"/>
  <c r="CD13" i="5"/>
  <c r="CD12" i="5"/>
  <c r="CD11" i="5"/>
  <c r="CD10" i="5"/>
  <c r="CD9" i="5"/>
  <c r="CD8" i="5"/>
  <c r="CD7" i="5"/>
  <c r="CD6" i="5"/>
  <c r="CD5" i="5"/>
  <c r="CD4" i="5"/>
  <c r="CD3" i="5"/>
  <c r="CC3" i="5"/>
  <c r="BZ118" i="5"/>
  <c r="BZ117" i="5"/>
  <c r="BZ116" i="5"/>
  <c r="BZ115" i="5"/>
  <c r="BZ114" i="5"/>
  <c r="BZ113" i="5"/>
  <c r="BZ112" i="5"/>
  <c r="BZ111" i="5"/>
  <c r="BZ110" i="5"/>
  <c r="BZ109" i="5"/>
  <c r="BZ108" i="5"/>
  <c r="BZ107" i="5"/>
  <c r="BZ106" i="5"/>
  <c r="BZ105" i="5"/>
  <c r="BZ104" i="5"/>
  <c r="BZ103" i="5"/>
  <c r="BZ102" i="5"/>
  <c r="BZ101" i="5"/>
  <c r="BZ100" i="5"/>
  <c r="BZ99" i="5"/>
  <c r="BZ98" i="5"/>
  <c r="BZ97" i="5"/>
  <c r="BZ96" i="5"/>
  <c r="BZ95" i="5"/>
  <c r="BZ94" i="5"/>
  <c r="BZ93" i="5"/>
  <c r="BZ92" i="5"/>
  <c r="BZ91" i="5"/>
  <c r="BZ90" i="5"/>
  <c r="BZ89" i="5"/>
  <c r="BZ88" i="5"/>
  <c r="BZ87" i="5"/>
  <c r="BZ86" i="5"/>
  <c r="BZ85" i="5"/>
  <c r="BZ84" i="5"/>
  <c r="BZ83" i="5"/>
  <c r="BZ82" i="5"/>
  <c r="BZ81" i="5"/>
  <c r="BZ80" i="5"/>
  <c r="BZ79" i="5"/>
  <c r="BZ78" i="5"/>
  <c r="BZ77" i="5"/>
  <c r="BZ76" i="5"/>
  <c r="BZ75" i="5"/>
  <c r="BZ74" i="5"/>
  <c r="BZ73" i="5"/>
  <c r="BZ72" i="5"/>
  <c r="BZ71" i="5"/>
  <c r="BZ70" i="5"/>
  <c r="BZ69" i="5"/>
  <c r="BZ68" i="5"/>
  <c r="BZ67" i="5"/>
  <c r="BZ66" i="5"/>
  <c r="BZ65" i="5"/>
  <c r="BZ64" i="5"/>
  <c r="BZ63" i="5"/>
  <c r="BZ62" i="5"/>
  <c r="BZ61" i="5"/>
  <c r="BZ60" i="5"/>
  <c r="BZ59" i="5"/>
  <c r="BZ58" i="5"/>
  <c r="BZ57" i="5"/>
  <c r="BZ56" i="5"/>
  <c r="BZ55" i="5"/>
  <c r="BZ54" i="5"/>
  <c r="BZ53" i="5"/>
  <c r="BZ52" i="5"/>
  <c r="BZ51" i="5"/>
  <c r="BZ50" i="5"/>
  <c r="BZ49" i="5"/>
  <c r="BZ48" i="5"/>
  <c r="BZ47" i="5"/>
  <c r="BZ46" i="5"/>
  <c r="BZ45" i="5"/>
  <c r="BZ44" i="5"/>
  <c r="BZ43" i="5"/>
  <c r="BZ42" i="5"/>
  <c r="BZ41" i="5"/>
  <c r="BZ40" i="5"/>
  <c r="BZ39" i="5"/>
  <c r="BZ38" i="5"/>
  <c r="BZ37" i="5"/>
  <c r="BZ36" i="5"/>
  <c r="BZ35" i="5"/>
  <c r="BZ34" i="5"/>
  <c r="BZ33" i="5"/>
  <c r="BZ32" i="5"/>
  <c r="BZ31" i="5"/>
  <c r="BZ30" i="5"/>
  <c r="BZ29" i="5"/>
  <c r="BZ28" i="5"/>
  <c r="BZ27" i="5"/>
  <c r="BZ26" i="5"/>
  <c r="BZ25" i="5"/>
  <c r="BZ24" i="5"/>
  <c r="BZ23" i="5"/>
  <c r="BZ22" i="5"/>
  <c r="BZ21" i="5"/>
  <c r="BZ20" i="5"/>
  <c r="BZ19" i="5"/>
  <c r="BZ18" i="5"/>
  <c r="BZ17" i="5"/>
  <c r="BZ16" i="5"/>
  <c r="BZ15" i="5"/>
  <c r="BZ14" i="5"/>
  <c r="BZ13" i="5"/>
  <c r="BZ12" i="5"/>
  <c r="BZ11" i="5"/>
  <c r="BZ10" i="5"/>
  <c r="BZ9" i="5"/>
  <c r="BZ8" i="5"/>
  <c r="BZ7" i="5"/>
  <c r="BZ6" i="5"/>
  <c r="BZ5" i="5"/>
  <c r="BZ4" i="5"/>
  <c r="BZ3" i="5"/>
  <c r="BY3" i="5"/>
  <c r="BV118" i="5"/>
  <c r="BV117" i="5"/>
  <c r="BV116" i="5"/>
  <c r="BV115" i="5"/>
  <c r="BV114" i="5"/>
  <c r="BV113" i="5"/>
  <c r="BV112" i="5"/>
  <c r="BV111" i="5"/>
  <c r="BV110" i="5"/>
  <c r="BV109" i="5"/>
  <c r="BV108" i="5"/>
  <c r="BV107" i="5"/>
  <c r="BV106" i="5"/>
  <c r="BV105" i="5"/>
  <c r="BV104" i="5"/>
  <c r="BV103" i="5"/>
  <c r="BV102" i="5"/>
  <c r="BV101" i="5"/>
  <c r="BV100" i="5"/>
  <c r="BV99" i="5"/>
  <c r="BV98" i="5"/>
  <c r="BV97" i="5"/>
  <c r="BV96" i="5"/>
  <c r="BV95" i="5"/>
  <c r="BV94" i="5"/>
  <c r="BV93" i="5"/>
  <c r="BV92" i="5"/>
  <c r="BV91" i="5"/>
  <c r="BV90" i="5"/>
  <c r="BV89" i="5"/>
  <c r="BV88" i="5"/>
  <c r="BV87" i="5"/>
  <c r="BV86" i="5"/>
  <c r="BV85" i="5"/>
  <c r="BV84" i="5"/>
  <c r="BV83" i="5"/>
  <c r="BV82" i="5"/>
  <c r="BV81" i="5"/>
  <c r="BV80" i="5"/>
  <c r="BV79" i="5"/>
  <c r="BV78" i="5"/>
  <c r="BV77" i="5"/>
  <c r="BV76" i="5"/>
  <c r="BV75" i="5"/>
  <c r="BV74" i="5"/>
  <c r="BV73" i="5"/>
  <c r="BV72" i="5"/>
  <c r="BV71" i="5"/>
  <c r="BV70" i="5"/>
  <c r="BV69" i="5"/>
  <c r="BV68" i="5"/>
  <c r="BV67" i="5"/>
  <c r="BV66" i="5"/>
  <c r="BV65" i="5"/>
  <c r="BV64" i="5"/>
  <c r="BV63" i="5"/>
  <c r="BV62" i="5"/>
  <c r="BV61" i="5"/>
  <c r="BV60" i="5"/>
  <c r="BV59" i="5"/>
  <c r="BV58" i="5"/>
  <c r="BV57" i="5"/>
  <c r="BV56" i="5"/>
  <c r="BV55" i="5"/>
  <c r="BV54" i="5"/>
  <c r="BV53" i="5"/>
  <c r="BV52" i="5"/>
  <c r="BV51" i="5"/>
  <c r="BV50" i="5"/>
  <c r="BV49" i="5"/>
  <c r="BV48" i="5"/>
  <c r="BV47" i="5"/>
  <c r="BV46" i="5"/>
  <c r="BV45" i="5"/>
  <c r="BV44" i="5"/>
  <c r="BV43" i="5"/>
  <c r="BV42" i="5"/>
  <c r="BV41" i="5"/>
  <c r="BV40" i="5"/>
  <c r="BV39" i="5"/>
  <c r="BV38" i="5"/>
  <c r="BV37" i="5"/>
  <c r="BV36" i="5"/>
  <c r="BV35" i="5"/>
  <c r="BV34" i="5"/>
  <c r="BV33" i="5"/>
  <c r="BV32" i="5"/>
  <c r="BV31" i="5"/>
  <c r="BV30" i="5"/>
  <c r="BV29" i="5"/>
  <c r="BV28" i="5"/>
  <c r="BV27" i="5"/>
  <c r="BV26" i="5"/>
  <c r="BV25" i="5"/>
  <c r="BV24" i="5"/>
  <c r="BV23" i="5"/>
  <c r="BV22" i="5"/>
  <c r="BV21" i="5"/>
  <c r="BV20" i="5"/>
  <c r="BV19" i="5"/>
  <c r="BV18" i="5"/>
  <c r="BV17" i="5"/>
  <c r="BV16" i="5"/>
  <c r="BV15" i="5"/>
  <c r="BV14" i="5"/>
  <c r="BV13" i="5"/>
  <c r="BV12" i="5"/>
  <c r="BV11" i="5"/>
  <c r="BV10" i="5"/>
  <c r="BV9" i="5"/>
  <c r="BV8" i="5"/>
  <c r="BV7" i="5"/>
  <c r="BV6" i="5"/>
  <c r="BV5" i="5"/>
  <c r="BV4" i="5"/>
  <c r="BV3" i="5"/>
  <c r="BU3" i="5"/>
  <c r="BR88" i="5"/>
  <c r="BR87" i="5"/>
  <c r="BR86" i="5"/>
  <c r="BR85" i="5"/>
  <c r="BR84" i="5"/>
  <c r="BR83" i="5"/>
  <c r="BR82" i="5"/>
  <c r="BR81" i="5"/>
  <c r="BR80" i="5"/>
  <c r="BR79" i="5"/>
  <c r="BR78" i="5"/>
  <c r="BR77" i="5"/>
  <c r="BR76" i="5"/>
  <c r="BR75" i="5"/>
  <c r="BR74" i="5"/>
  <c r="BR73" i="5"/>
  <c r="BR72" i="5"/>
  <c r="BR71" i="5"/>
  <c r="BR70" i="5"/>
  <c r="BR69" i="5"/>
  <c r="BR68" i="5"/>
  <c r="BR67" i="5"/>
  <c r="BR66" i="5"/>
  <c r="BR65" i="5"/>
  <c r="BR64" i="5"/>
  <c r="BR63" i="5"/>
  <c r="BR62" i="5"/>
  <c r="BR61" i="5"/>
  <c r="BR60" i="5"/>
  <c r="BR59" i="5"/>
  <c r="BR58" i="5"/>
  <c r="BR57" i="5"/>
  <c r="BR56" i="5"/>
  <c r="BR55" i="5"/>
  <c r="BR54" i="5"/>
  <c r="BR53" i="5"/>
  <c r="BR52" i="5"/>
  <c r="BR51" i="5"/>
  <c r="BR50" i="5"/>
  <c r="BR49" i="5"/>
  <c r="BR48" i="5"/>
  <c r="BR47" i="5"/>
  <c r="BR46" i="5"/>
  <c r="BR45" i="5"/>
  <c r="BR44" i="5"/>
  <c r="BR43" i="5"/>
  <c r="BR42" i="5"/>
  <c r="BR41" i="5"/>
  <c r="BR40" i="5"/>
  <c r="BR39" i="5"/>
  <c r="BR38" i="5"/>
  <c r="BR37" i="5"/>
  <c r="BR36" i="5"/>
  <c r="BR35" i="5"/>
  <c r="BR34" i="5"/>
  <c r="BR33" i="5"/>
  <c r="BR32" i="5"/>
  <c r="BR31" i="5"/>
  <c r="BR30" i="5"/>
  <c r="BR29" i="5"/>
  <c r="BR28" i="5"/>
  <c r="BR27" i="5"/>
  <c r="BR26" i="5"/>
  <c r="BR25" i="5"/>
  <c r="BR24" i="5"/>
  <c r="BR23" i="5"/>
  <c r="BR22" i="5"/>
  <c r="BR21" i="5"/>
  <c r="BR20" i="5"/>
  <c r="BR19" i="5"/>
  <c r="BR18" i="5"/>
  <c r="BR17" i="5"/>
  <c r="BR16" i="5"/>
  <c r="BR15" i="5"/>
  <c r="BR14" i="5"/>
  <c r="BR13" i="5"/>
  <c r="BR12" i="5"/>
  <c r="BR11" i="5"/>
  <c r="BR10" i="5"/>
  <c r="BR9" i="5"/>
  <c r="BR8" i="5"/>
  <c r="BR7" i="5"/>
  <c r="BR6" i="5"/>
  <c r="BR5" i="5"/>
  <c r="BR4" i="5"/>
  <c r="BR3" i="5"/>
  <c r="BQ3" i="5"/>
  <c r="BJ118" i="5"/>
  <c r="BJ117" i="5"/>
  <c r="BJ116" i="5"/>
  <c r="BJ115" i="5"/>
  <c r="BJ114" i="5"/>
  <c r="BJ113" i="5"/>
  <c r="BJ112" i="5"/>
  <c r="BJ111" i="5"/>
  <c r="BJ110" i="5"/>
  <c r="BJ109" i="5"/>
  <c r="BJ108" i="5"/>
  <c r="BJ107" i="5"/>
  <c r="BJ106" i="5"/>
  <c r="BJ105" i="5"/>
  <c r="BJ104" i="5"/>
  <c r="BJ103" i="5"/>
  <c r="BJ102" i="5"/>
  <c r="BJ101" i="5"/>
  <c r="BJ100" i="5"/>
  <c r="BJ99" i="5"/>
  <c r="BJ98" i="5"/>
  <c r="BJ97" i="5"/>
  <c r="BJ96" i="5"/>
  <c r="BJ95" i="5"/>
  <c r="BJ94" i="5"/>
  <c r="BJ93" i="5"/>
  <c r="BJ92" i="5"/>
  <c r="BJ91" i="5"/>
  <c r="BJ90" i="5"/>
  <c r="BJ89" i="5"/>
  <c r="BJ88" i="5"/>
  <c r="BJ87" i="5"/>
  <c r="BJ86" i="5"/>
  <c r="BJ85" i="5"/>
  <c r="BJ84" i="5"/>
  <c r="BJ83" i="5"/>
  <c r="BJ82" i="5"/>
  <c r="BJ81" i="5"/>
  <c r="BJ80" i="5"/>
  <c r="BJ79" i="5"/>
  <c r="BJ78" i="5"/>
  <c r="BJ77" i="5"/>
  <c r="BJ76" i="5"/>
  <c r="BJ75" i="5"/>
  <c r="BJ74" i="5"/>
  <c r="BJ73" i="5"/>
  <c r="BJ72" i="5"/>
  <c r="BJ71" i="5"/>
  <c r="BJ70" i="5"/>
  <c r="BJ69" i="5"/>
  <c r="BJ68" i="5"/>
  <c r="BJ67" i="5"/>
  <c r="BJ66" i="5"/>
  <c r="BJ65" i="5"/>
  <c r="BJ64" i="5"/>
  <c r="BJ63" i="5"/>
  <c r="BJ62" i="5"/>
  <c r="BJ61" i="5"/>
  <c r="BJ60" i="5"/>
  <c r="BJ59" i="5"/>
  <c r="BJ58" i="5"/>
  <c r="BJ57" i="5"/>
  <c r="BJ56" i="5"/>
  <c r="BJ55" i="5"/>
  <c r="BJ54" i="5"/>
  <c r="BJ53" i="5"/>
  <c r="BJ52" i="5"/>
  <c r="BJ51" i="5"/>
  <c r="BJ50" i="5"/>
  <c r="BJ49" i="5"/>
  <c r="BJ48" i="5"/>
  <c r="BJ47" i="5"/>
  <c r="BJ46" i="5"/>
  <c r="BJ45" i="5"/>
  <c r="BJ44" i="5"/>
  <c r="BJ43" i="5"/>
  <c r="BJ42" i="5"/>
  <c r="BJ41" i="5"/>
  <c r="BJ40" i="5"/>
  <c r="BJ39" i="5"/>
  <c r="BJ38" i="5"/>
  <c r="BJ37" i="5"/>
  <c r="BJ36" i="5"/>
  <c r="BJ35" i="5"/>
  <c r="BJ34" i="5"/>
  <c r="BJ33" i="5"/>
  <c r="BJ32" i="5"/>
  <c r="BJ31" i="5"/>
  <c r="BJ30" i="5"/>
  <c r="BJ29" i="5"/>
  <c r="BJ28" i="5"/>
  <c r="BJ27" i="5"/>
  <c r="BJ26" i="5"/>
  <c r="BJ25" i="5"/>
  <c r="BJ24" i="5"/>
  <c r="BJ23" i="5"/>
  <c r="BJ22" i="5"/>
  <c r="BJ21" i="5"/>
  <c r="BJ20" i="5"/>
  <c r="BJ19" i="5"/>
  <c r="BJ18" i="5"/>
  <c r="BJ17" i="5"/>
  <c r="BJ16" i="5"/>
  <c r="BJ15" i="5"/>
  <c r="BJ14" i="5"/>
  <c r="BJ13" i="5"/>
  <c r="BJ12" i="5"/>
  <c r="BJ11" i="5"/>
  <c r="BJ10" i="5"/>
  <c r="BJ9" i="5"/>
  <c r="BJ8" i="5"/>
  <c r="BJ7" i="5"/>
  <c r="BJ6" i="5"/>
  <c r="BJ5" i="5"/>
  <c r="BJ4" i="5"/>
  <c r="BJ3" i="5"/>
  <c r="BI3" i="5"/>
  <c r="BF118" i="5"/>
  <c r="BF117" i="5"/>
  <c r="BF116" i="5"/>
  <c r="BF115" i="5"/>
  <c r="BF114" i="5"/>
  <c r="BF113" i="5"/>
  <c r="BF112" i="5"/>
  <c r="BF111" i="5"/>
  <c r="BF110" i="5"/>
  <c r="BF109" i="5"/>
  <c r="BF108" i="5"/>
  <c r="BF107" i="5"/>
  <c r="BF106" i="5"/>
  <c r="BF105" i="5"/>
  <c r="BF104" i="5"/>
  <c r="BF103" i="5"/>
  <c r="BF102" i="5"/>
  <c r="BF101" i="5"/>
  <c r="BF100" i="5"/>
  <c r="BF99" i="5"/>
  <c r="BF98" i="5"/>
  <c r="BF97" i="5"/>
  <c r="BF96" i="5"/>
  <c r="BF95" i="5"/>
  <c r="BF94" i="5"/>
  <c r="BF93" i="5"/>
  <c r="BF92" i="5"/>
  <c r="BF91" i="5"/>
  <c r="BF90" i="5"/>
  <c r="BF89" i="5"/>
  <c r="BF88" i="5"/>
  <c r="BF87" i="5"/>
  <c r="BF86" i="5"/>
  <c r="BF85" i="5"/>
  <c r="BF84" i="5"/>
  <c r="BF83" i="5"/>
  <c r="BF82" i="5"/>
  <c r="BF81" i="5"/>
  <c r="BF80" i="5"/>
  <c r="BF79" i="5"/>
  <c r="BF78" i="5"/>
  <c r="BF77" i="5"/>
  <c r="BF76" i="5"/>
  <c r="BF75" i="5"/>
  <c r="BF74" i="5"/>
  <c r="BF73" i="5"/>
  <c r="BF72" i="5"/>
  <c r="BF71" i="5"/>
  <c r="BF70" i="5"/>
  <c r="BF69" i="5"/>
  <c r="BF68" i="5"/>
  <c r="BF67" i="5"/>
  <c r="BF66" i="5"/>
  <c r="BF65" i="5"/>
  <c r="BF64" i="5"/>
  <c r="BF63" i="5"/>
  <c r="BF62" i="5"/>
  <c r="BF61" i="5"/>
  <c r="BF60" i="5"/>
  <c r="BF59" i="5"/>
  <c r="BF58" i="5"/>
  <c r="BF57" i="5"/>
  <c r="BF56" i="5"/>
  <c r="BF55" i="5"/>
  <c r="BF54" i="5"/>
  <c r="BF53" i="5"/>
  <c r="BF52" i="5"/>
  <c r="BF51" i="5"/>
  <c r="BF50" i="5"/>
  <c r="BF49" i="5"/>
  <c r="BF48" i="5"/>
  <c r="BF47" i="5"/>
  <c r="BF46" i="5"/>
  <c r="BF45" i="5"/>
  <c r="BF44" i="5"/>
  <c r="BF43" i="5"/>
  <c r="BF42" i="5"/>
  <c r="BF41" i="5"/>
  <c r="BF40" i="5"/>
  <c r="BF39" i="5"/>
  <c r="BF38" i="5"/>
  <c r="BF37" i="5"/>
  <c r="BF36" i="5"/>
  <c r="BF35" i="5"/>
  <c r="BF34" i="5"/>
  <c r="BF33" i="5"/>
  <c r="BF32" i="5"/>
  <c r="BF31" i="5"/>
  <c r="BF30" i="5"/>
  <c r="BF29" i="5"/>
  <c r="BF28" i="5"/>
  <c r="BF27" i="5"/>
  <c r="BF26" i="5"/>
  <c r="BF25" i="5"/>
  <c r="BF24" i="5"/>
  <c r="BF23" i="5"/>
  <c r="BF22" i="5"/>
  <c r="BF21" i="5"/>
  <c r="BF20" i="5"/>
  <c r="BF19" i="5"/>
  <c r="BF18" i="5"/>
  <c r="BF17" i="5"/>
  <c r="BF16" i="5"/>
  <c r="BF15" i="5"/>
  <c r="BF14" i="5"/>
  <c r="BF13" i="5"/>
  <c r="BF12" i="5"/>
  <c r="BF11" i="5"/>
  <c r="BF10" i="5"/>
  <c r="BF9" i="5"/>
  <c r="BF8" i="5"/>
  <c r="BF7" i="5"/>
  <c r="BF6" i="5"/>
  <c r="BF5" i="5"/>
  <c r="BF4" i="5"/>
  <c r="BF3" i="5"/>
  <c r="BE3" i="5"/>
  <c r="BB118" i="5"/>
  <c r="BB117" i="5"/>
  <c r="BB116" i="5"/>
  <c r="BB115" i="5"/>
  <c r="BB114" i="5"/>
  <c r="BB113" i="5"/>
  <c r="BB112" i="5"/>
  <c r="BB111" i="5"/>
  <c r="BB110" i="5"/>
  <c r="BB109" i="5"/>
  <c r="BB108" i="5"/>
  <c r="BB107" i="5"/>
  <c r="BB106" i="5"/>
  <c r="BB105" i="5"/>
  <c r="BB104" i="5"/>
  <c r="BB103" i="5"/>
  <c r="BB102" i="5"/>
  <c r="BB101" i="5"/>
  <c r="BB100" i="5"/>
  <c r="BB99" i="5"/>
  <c r="BB98" i="5"/>
  <c r="BB97" i="5"/>
  <c r="BB96" i="5"/>
  <c r="BB95" i="5"/>
  <c r="BB94" i="5"/>
  <c r="BB93" i="5"/>
  <c r="BB92" i="5"/>
  <c r="BB91" i="5"/>
  <c r="BB90" i="5"/>
  <c r="BB89" i="5"/>
  <c r="BB88" i="5"/>
  <c r="BB87" i="5"/>
  <c r="BB86" i="5"/>
  <c r="BB85" i="5"/>
  <c r="BB84" i="5"/>
  <c r="BB83" i="5"/>
  <c r="BB82" i="5"/>
  <c r="BB81" i="5"/>
  <c r="BB80" i="5"/>
  <c r="BB79" i="5"/>
  <c r="BB78" i="5"/>
  <c r="BB77" i="5"/>
  <c r="BB76" i="5"/>
  <c r="BB75" i="5"/>
  <c r="BB74" i="5"/>
  <c r="BB73" i="5"/>
  <c r="BB72" i="5"/>
  <c r="BB71" i="5"/>
  <c r="BB70" i="5"/>
  <c r="BB69" i="5"/>
  <c r="BB68" i="5"/>
  <c r="BB67" i="5"/>
  <c r="BB66" i="5"/>
  <c r="BB65" i="5"/>
  <c r="BB64" i="5"/>
  <c r="BB63" i="5"/>
  <c r="BB62" i="5"/>
  <c r="BB61" i="5"/>
  <c r="BB60" i="5"/>
  <c r="BB59" i="5"/>
  <c r="BB58" i="5"/>
  <c r="BB57" i="5"/>
  <c r="BB56" i="5"/>
  <c r="BB55" i="5"/>
  <c r="BB54" i="5"/>
  <c r="BB53" i="5"/>
  <c r="BB52" i="5"/>
  <c r="BB51" i="5"/>
  <c r="BB50" i="5"/>
  <c r="BB49" i="5"/>
  <c r="BB48" i="5"/>
  <c r="BB47" i="5"/>
  <c r="BB46" i="5"/>
  <c r="BB45" i="5"/>
  <c r="BB44" i="5"/>
  <c r="BB43" i="5"/>
  <c r="BB42" i="5"/>
  <c r="BB41" i="5"/>
  <c r="BB40" i="5"/>
  <c r="BB39" i="5"/>
  <c r="BB38" i="5"/>
  <c r="BB37" i="5"/>
  <c r="BB36" i="5"/>
  <c r="BB35" i="5"/>
  <c r="BB34" i="5"/>
  <c r="BB33" i="5"/>
  <c r="BB32" i="5"/>
  <c r="BB31" i="5"/>
  <c r="BB30" i="5"/>
  <c r="BB29" i="5"/>
  <c r="BB28" i="5"/>
  <c r="BB27" i="5"/>
  <c r="BB26" i="5"/>
  <c r="BB25" i="5"/>
  <c r="BB24" i="5"/>
  <c r="BB23" i="5"/>
  <c r="BB22" i="5"/>
  <c r="BB21" i="5"/>
  <c r="BB20" i="5"/>
  <c r="BB19" i="5"/>
  <c r="BB18" i="5"/>
  <c r="BB17" i="5"/>
  <c r="BB16" i="5"/>
  <c r="BB15" i="5"/>
  <c r="BB14" i="5"/>
  <c r="BB13" i="5"/>
  <c r="BB12" i="5"/>
  <c r="BB11" i="5"/>
  <c r="BB10" i="5"/>
  <c r="BB9" i="5"/>
  <c r="BB8" i="5"/>
  <c r="BB7" i="5"/>
  <c r="BB6" i="5"/>
  <c r="BB5" i="5"/>
  <c r="BB4" i="5"/>
  <c r="BB3" i="5"/>
  <c r="BA3" i="5"/>
  <c r="AX118" i="5"/>
  <c r="AX117" i="5"/>
  <c r="AX116" i="5"/>
  <c r="AX115" i="5"/>
  <c r="AX114" i="5"/>
  <c r="AX113" i="5"/>
  <c r="AX112" i="5"/>
  <c r="AX111" i="5"/>
  <c r="AX110" i="5"/>
  <c r="AX109" i="5"/>
  <c r="AX108" i="5"/>
  <c r="AX107" i="5"/>
  <c r="AX106" i="5"/>
  <c r="AX105" i="5"/>
  <c r="AX104" i="5"/>
  <c r="AX103" i="5"/>
  <c r="AX102" i="5"/>
  <c r="AX101" i="5"/>
  <c r="AX100" i="5"/>
  <c r="AX99" i="5"/>
  <c r="AX98" i="5"/>
  <c r="AX97" i="5"/>
  <c r="AX96" i="5"/>
  <c r="AX95" i="5"/>
  <c r="AX94" i="5"/>
  <c r="AX93" i="5"/>
  <c r="AX92" i="5"/>
  <c r="AX91" i="5"/>
  <c r="AX90" i="5"/>
  <c r="AX89" i="5"/>
  <c r="AX88" i="5"/>
  <c r="AX87" i="5"/>
  <c r="AX86" i="5"/>
  <c r="AX85" i="5"/>
  <c r="AX84" i="5"/>
  <c r="AX83" i="5"/>
  <c r="AX82" i="5"/>
  <c r="AX81" i="5"/>
  <c r="AX80" i="5"/>
  <c r="AX79" i="5"/>
  <c r="AX78" i="5"/>
  <c r="AX77" i="5"/>
  <c r="AX76" i="5"/>
  <c r="AX75" i="5"/>
  <c r="AX74" i="5"/>
  <c r="AX73" i="5"/>
  <c r="AX72" i="5"/>
  <c r="AX71" i="5"/>
  <c r="AX70" i="5"/>
  <c r="AX69" i="5"/>
  <c r="AX68" i="5"/>
  <c r="AX67" i="5"/>
  <c r="AX66" i="5"/>
  <c r="AX65" i="5"/>
  <c r="AX64" i="5"/>
  <c r="AX63" i="5"/>
  <c r="AX62" i="5"/>
  <c r="AX61" i="5"/>
  <c r="AX60" i="5"/>
  <c r="AX59" i="5"/>
  <c r="AX58" i="5"/>
  <c r="AX57" i="5"/>
  <c r="AX56" i="5"/>
  <c r="AX55" i="5"/>
  <c r="AX54" i="5"/>
  <c r="AX53" i="5"/>
  <c r="AX52" i="5"/>
  <c r="AX51" i="5"/>
  <c r="AX50" i="5"/>
  <c r="AX49" i="5"/>
  <c r="AX48" i="5"/>
  <c r="AX47" i="5"/>
  <c r="AX46" i="5"/>
  <c r="AX45" i="5"/>
  <c r="AX44" i="5"/>
  <c r="AX43" i="5"/>
  <c r="AX42" i="5"/>
  <c r="AX41" i="5"/>
  <c r="AX40" i="5"/>
  <c r="AX39" i="5"/>
  <c r="AX38" i="5"/>
  <c r="AX37" i="5"/>
  <c r="AX36" i="5"/>
  <c r="AX35" i="5"/>
  <c r="AX34" i="5"/>
  <c r="AX33" i="5"/>
  <c r="AX32" i="5"/>
  <c r="AX31" i="5"/>
  <c r="AX30" i="5"/>
  <c r="AX29" i="5"/>
  <c r="AX28" i="5"/>
  <c r="AX27" i="5"/>
  <c r="AX26" i="5"/>
  <c r="AX25" i="5"/>
  <c r="AX24" i="5"/>
  <c r="AX23" i="5"/>
  <c r="AX22" i="5"/>
  <c r="AX21" i="5"/>
  <c r="AX20" i="5"/>
  <c r="AX19" i="5"/>
  <c r="AX18" i="5"/>
  <c r="AX17" i="5"/>
  <c r="AX16" i="5"/>
  <c r="AX15" i="5"/>
  <c r="AX14" i="5"/>
  <c r="AX13" i="5"/>
  <c r="AX12" i="5"/>
  <c r="AX11" i="5"/>
  <c r="AX10" i="5"/>
  <c r="AX9" i="5"/>
  <c r="AX8" i="5"/>
  <c r="AX7" i="5"/>
  <c r="AX6" i="5"/>
  <c r="AX5" i="5"/>
  <c r="AX4" i="5"/>
  <c r="AX3" i="5"/>
  <c r="AW3" i="5"/>
  <c r="AT118" i="5"/>
  <c r="AT117" i="5"/>
  <c r="AT116" i="5"/>
  <c r="AT115" i="5"/>
  <c r="AT114" i="5"/>
  <c r="AT113" i="5"/>
  <c r="AT112" i="5"/>
  <c r="AT111" i="5"/>
  <c r="AT110" i="5"/>
  <c r="AT109" i="5"/>
  <c r="AT108" i="5"/>
  <c r="AT107" i="5"/>
  <c r="AT106" i="5"/>
  <c r="AT105" i="5"/>
  <c r="AT104" i="5"/>
  <c r="AT103" i="5"/>
  <c r="AT102" i="5"/>
  <c r="AT101" i="5"/>
  <c r="AT100" i="5"/>
  <c r="AT99" i="5"/>
  <c r="AT98" i="5"/>
  <c r="AT97" i="5"/>
  <c r="AT96" i="5"/>
  <c r="AT95" i="5"/>
  <c r="AT94" i="5"/>
  <c r="AT93" i="5"/>
  <c r="AT92" i="5"/>
  <c r="AT91" i="5"/>
  <c r="AT90" i="5"/>
  <c r="AT89" i="5"/>
  <c r="AT88" i="5"/>
  <c r="AT87" i="5"/>
  <c r="AT86" i="5"/>
  <c r="AT85" i="5"/>
  <c r="AT84" i="5"/>
  <c r="AT83" i="5"/>
  <c r="AT82" i="5"/>
  <c r="AT81" i="5"/>
  <c r="AT80" i="5"/>
  <c r="AT79" i="5"/>
  <c r="AT78" i="5"/>
  <c r="AT77" i="5"/>
  <c r="AT76" i="5"/>
  <c r="AT75" i="5"/>
  <c r="AT74" i="5"/>
  <c r="AT73" i="5"/>
  <c r="AT72" i="5"/>
  <c r="AT71" i="5"/>
  <c r="AT70" i="5"/>
  <c r="AT69" i="5"/>
  <c r="AT68" i="5"/>
  <c r="AT67" i="5"/>
  <c r="AT66" i="5"/>
  <c r="AT65" i="5"/>
  <c r="AT64" i="5"/>
  <c r="AT63" i="5"/>
  <c r="AT62" i="5"/>
  <c r="AT61" i="5"/>
  <c r="AT60" i="5"/>
  <c r="AT59" i="5"/>
  <c r="AT58" i="5"/>
  <c r="AT57" i="5"/>
  <c r="AT56" i="5"/>
  <c r="AT55" i="5"/>
  <c r="AT54" i="5"/>
  <c r="AT53" i="5"/>
  <c r="AT52" i="5"/>
  <c r="AT51" i="5"/>
  <c r="AT50" i="5"/>
  <c r="AT49" i="5"/>
  <c r="AT48" i="5"/>
  <c r="AT47" i="5"/>
  <c r="AT46" i="5"/>
  <c r="AT45" i="5"/>
  <c r="AT44" i="5"/>
  <c r="AT43" i="5"/>
  <c r="AT42" i="5"/>
  <c r="AT41" i="5"/>
  <c r="AT40" i="5"/>
  <c r="AT39" i="5"/>
  <c r="AT38" i="5"/>
  <c r="AT37" i="5"/>
  <c r="AT36" i="5"/>
  <c r="AT35" i="5"/>
  <c r="AT34" i="5"/>
  <c r="AT33" i="5"/>
  <c r="AT32" i="5"/>
  <c r="AT31" i="5"/>
  <c r="AT30" i="5"/>
  <c r="AT29" i="5"/>
  <c r="AT28" i="5"/>
  <c r="AT27" i="5"/>
  <c r="AT26" i="5"/>
  <c r="AT25" i="5"/>
  <c r="AT24" i="5"/>
  <c r="AT23" i="5"/>
  <c r="AT22" i="5"/>
  <c r="AT21" i="5"/>
  <c r="AT20" i="5"/>
  <c r="AT19" i="5"/>
  <c r="AT18" i="5"/>
  <c r="AT17" i="5"/>
  <c r="AT16" i="5"/>
  <c r="AT15" i="5"/>
  <c r="AT14" i="5"/>
  <c r="AT13" i="5"/>
  <c r="AT12" i="5"/>
  <c r="AT11" i="5"/>
  <c r="AT10" i="5"/>
  <c r="AT9" i="5"/>
  <c r="AT8" i="5"/>
  <c r="AT7" i="5"/>
  <c r="AT6" i="5"/>
  <c r="AT5" i="5"/>
  <c r="AT4" i="5"/>
  <c r="AT3" i="5"/>
  <c r="AS3" i="5"/>
  <c r="AP118" i="5"/>
  <c r="AP117" i="5"/>
  <c r="AP116" i="5"/>
  <c r="AP115" i="5"/>
  <c r="AP114" i="5"/>
  <c r="AP113" i="5"/>
  <c r="AP112" i="5"/>
  <c r="AP111" i="5"/>
  <c r="AP110" i="5"/>
  <c r="AP109" i="5"/>
  <c r="AP108" i="5"/>
  <c r="AP107" i="5"/>
  <c r="AP106" i="5"/>
  <c r="AP105" i="5"/>
  <c r="AP104" i="5"/>
  <c r="AP103" i="5"/>
  <c r="AP102" i="5"/>
  <c r="AP101" i="5"/>
  <c r="AP100" i="5"/>
  <c r="AP99" i="5"/>
  <c r="AP98" i="5"/>
  <c r="AP97" i="5"/>
  <c r="AP96" i="5"/>
  <c r="AP95" i="5"/>
  <c r="AP94" i="5"/>
  <c r="AP93" i="5"/>
  <c r="AP92" i="5"/>
  <c r="AP91" i="5"/>
  <c r="AP90" i="5"/>
  <c r="AP89" i="5"/>
  <c r="AP88" i="5"/>
  <c r="AP87" i="5"/>
  <c r="AP86" i="5"/>
  <c r="AP85" i="5"/>
  <c r="AP84" i="5"/>
  <c r="AP83" i="5"/>
  <c r="AP82" i="5"/>
  <c r="AP81" i="5"/>
  <c r="AP80" i="5"/>
  <c r="AP79" i="5"/>
  <c r="AP78" i="5"/>
  <c r="AP77" i="5"/>
  <c r="AP76" i="5"/>
  <c r="AP75" i="5"/>
  <c r="AP74" i="5"/>
  <c r="AP73" i="5"/>
  <c r="AP72" i="5"/>
  <c r="AP71" i="5"/>
  <c r="AP70" i="5"/>
  <c r="AP69" i="5"/>
  <c r="AP68" i="5"/>
  <c r="AP67" i="5"/>
  <c r="AP66" i="5"/>
  <c r="AP65" i="5"/>
  <c r="AP64" i="5"/>
  <c r="AP63" i="5"/>
  <c r="AP62" i="5"/>
  <c r="AP61" i="5"/>
  <c r="AP60" i="5"/>
  <c r="AP59" i="5"/>
  <c r="AP58" i="5"/>
  <c r="AP57" i="5"/>
  <c r="AP56" i="5"/>
  <c r="AP55" i="5"/>
  <c r="AP54" i="5"/>
  <c r="AP53" i="5"/>
  <c r="AP52" i="5"/>
  <c r="AP51" i="5"/>
  <c r="AP50" i="5"/>
  <c r="AP49" i="5"/>
  <c r="AP48" i="5"/>
  <c r="AP47" i="5"/>
  <c r="AP46" i="5"/>
  <c r="AP45" i="5"/>
  <c r="AP44" i="5"/>
  <c r="AP43" i="5"/>
  <c r="AP42" i="5"/>
  <c r="AP41" i="5"/>
  <c r="AP40" i="5"/>
  <c r="AP39" i="5"/>
  <c r="AP38" i="5"/>
  <c r="AP37" i="5"/>
  <c r="AP36" i="5"/>
  <c r="AP35" i="5"/>
  <c r="AP34" i="5"/>
  <c r="AP33" i="5"/>
  <c r="AP32" i="5"/>
  <c r="AP31" i="5"/>
  <c r="AP30" i="5"/>
  <c r="AP29" i="5"/>
  <c r="AP28" i="5"/>
  <c r="AP27" i="5"/>
  <c r="AP26" i="5"/>
  <c r="AP25" i="5"/>
  <c r="AP24" i="5"/>
  <c r="AP23" i="5"/>
  <c r="AP22" i="5"/>
  <c r="AP21" i="5"/>
  <c r="AP20" i="5"/>
  <c r="AP19" i="5"/>
  <c r="AP18" i="5"/>
  <c r="AP17" i="5"/>
  <c r="AP16" i="5"/>
  <c r="AP15" i="5"/>
  <c r="AP14" i="5"/>
  <c r="AP13" i="5"/>
  <c r="AP12" i="5"/>
  <c r="AP11" i="5"/>
  <c r="AP10" i="5"/>
  <c r="AP9" i="5"/>
  <c r="AP8" i="5"/>
  <c r="AP7" i="5"/>
  <c r="AP6" i="5"/>
  <c r="AP5" i="5"/>
  <c r="AP4" i="5"/>
  <c r="AP3" i="5"/>
  <c r="AO3" i="5"/>
  <c r="AL118" i="5"/>
  <c r="AL117" i="5"/>
  <c r="AL116" i="5"/>
  <c r="AL115" i="5"/>
  <c r="AL114" i="5"/>
  <c r="AL113" i="5"/>
  <c r="AL112" i="5"/>
  <c r="AL111" i="5"/>
  <c r="AL110" i="5"/>
  <c r="AL109" i="5"/>
  <c r="AL108" i="5"/>
  <c r="AL107" i="5"/>
  <c r="AL106" i="5"/>
  <c r="AL105" i="5"/>
  <c r="AL104" i="5"/>
  <c r="AL103" i="5"/>
  <c r="AL102" i="5"/>
  <c r="AL101" i="5"/>
  <c r="AL100" i="5"/>
  <c r="AL99" i="5"/>
  <c r="AL98" i="5"/>
  <c r="AL97" i="5"/>
  <c r="AL96" i="5"/>
  <c r="AL95" i="5"/>
  <c r="AL94" i="5"/>
  <c r="AL93" i="5"/>
  <c r="AL92" i="5"/>
  <c r="AL91" i="5"/>
  <c r="AL90" i="5"/>
  <c r="AL89" i="5"/>
  <c r="AL88" i="5"/>
  <c r="AL87" i="5"/>
  <c r="AL86" i="5"/>
  <c r="AL85" i="5"/>
  <c r="AL84" i="5"/>
  <c r="AL83" i="5"/>
  <c r="AL82" i="5"/>
  <c r="AL81" i="5"/>
  <c r="AL80" i="5"/>
  <c r="AL79" i="5"/>
  <c r="AL78" i="5"/>
  <c r="AL77" i="5"/>
  <c r="AL76" i="5"/>
  <c r="AL75" i="5"/>
  <c r="AL74" i="5"/>
  <c r="AL73" i="5"/>
  <c r="AL72" i="5"/>
  <c r="AL71" i="5"/>
  <c r="AL70" i="5"/>
  <c r="AL69" i="5"/>
  <c r="AL68" i="5"/>
  <c r="AL67" i="5"/>
  <c r="AL66" i="5"/>
  <c r="AL65" i="5"/>
  <c r="AL64" i="5"/>
  <c r="AL63" i="5"/>
  <c r="AL62" i="5"/>
  <c r="AL61" i="5"/>
  <c r="AL60" i="5"/>
  <c r="AL59" i="5"/>
  <c r="AL58" i="5"/>
  <c r="AL57" i="5"/>
  <c r="AL56" i="5"/>
  <c r="AL55" i="5"/>
  <c r="AL54" i="5"/>
  <c r="AL53" i="5"/>
  <c r="AL52" i="5"/>
  <c r="AL51" i="5"/>
  <c r="AL50" i="5"/>
  <c r="AL49" i="5"/>
  <c r="AL48" i="5"/>
  <c r="AL47" i="5"/>
  <c r="AL46" i="5"/>
  <c r="AL45" i="5"/>
  <c r="AL44" i="5"/>
  <c r="AL43" i="5"/>
  <c r="AL42" i="5"/>
  <c r="AL41" i="5"/>
  <c r="AL40" i="5"/>
  <c r="AL39" i="5"/>
  <c r="AL38" i="5"/>
  <c r="AL37" i="5"/>
  <c r="AL36" i="5"/>
  <c r="AL35" i="5"/>
  <c r="AL34" i="5"/>
  <c r="AL33" i="5"/>
  <c r="AL32" i="5"/>
  <c r="AL31" i="5"/>
  <c r="AL30" i="5"/>
  <c r="AL29" i="5"/>
  <c r="AL28" i="5"/>
  <c r="AL27" i="5"/>
  <c r="AL26" i="5"/>
  <c r="AL25" i="5"/>
  <c r="AL24" i="5"/>
  <c r="AL23" i="5"/>
  <c r="AL22" i="5"/>
  <c r="AL21" i="5"/>
  <c r="AL20" i="5"/>
  <c r="AL19" i="5"/>
  <c r="AL18" i="5"/>
  <c r="AL17" i="5"/>
  <c r="AL16" i="5"/>
  <c r="AL15" i="5"/>
  <c r="AL14" i="5"/>
  <c r="AL13" i="5"/>
  <c r="AL12" i="5"/>
  <c r="AL11" i="5"/>
  <c r="AL10" i="5"/>
  <c r="AL9" i="5"/>
  <c r="AL8" i="5"/>
  <c r="AL7" i="5"/>
  <c r="AL6" i="5"/>
  <c r="AL5" i="5"/>
  <c r="AL4" i="5"/>
  <c r="AL3" i="5"/>
  <c r="AK3" i="5"/>
  <c r="AH118" i="5"/>
  <c r="AH117" i="5"/>
  <c r="AH116" i="5"/>
  <c r="AH115" i="5"/>
  <c r="AH114" i="5"/>
  <c r="AH113" i="5"/>
  <c r="AH112" i="5"/>
  <c r="AH111" i="5"/>
  <c r="AH110" i="5"/>
  <c r="AH109" i="5"/>
  <c r="AH108" i="5"/>
  <c r="AH107" i="5"/>
  <c r="AH106" i="5"/>
  <c r="AH105" i="5"/>
  <c r="AH104" i="5"/>
  <c r="AH103" i="5"/>
  <c r="AH102" i="5"/>
  <c r="AH101" i="5"/>
  <c r="AH100" i="5"/>
  <c r="AH99" i="5"/>
  <c r="AH98" i="5"/>
  <c r="AH97" i="5"/>
  <c r="AH96" i="5"/>
  <c r="AH95" i="5"/>
  <c r="AH94" i="5"/>
  <c r="AH93" i="5"/>
  <c r="AH92" i="5"/>
  <c r="AH91" i="5"/>
  <c r="AH90" i="5"/>
  <c r="AH89" i="5"/>
  <c r="AH88" i="5"/>
  <c r="AH87" i="5"/>
  <c r="AH86" i="5"/>
  <c r="AH85" i="5"/>
  <c r="AH84" i="5"/>
  <c r="AH83" i="5"/>
  <c r="AH82" i="5"/>
  <c r="AH81" i="5"/>
  <c r="AH80" i="5"/>
  <c r="AH79" i="5"/>
  <c r="AH78" i="5"/>
  <c r="AH77" i="5"/>
  <c r="AH76" i="5"/>
  <c r="AH75" i="5"/>
  <c r="AH74" i="5"/>
  <c r="AH73" i="5"/>
  <c r="AH72" i="5"/>
  <c r="AH71" i="5"/>
  <c r="AH70" i="5"/>
  <c r="AH69" i="5"/>
  <c r="AH68" i="5"/>
  <c r="AH67" i="5"/>
  <c r="AH66" i="5"/>
  <c r="AH65" i="5"/>
  <c r="AH64" i="5"/>
  <c r="AH63" i="5"/>
  <c r="AH62" i="5"/>
  <c r="AH61" i="5"/>
  <c r="AH60" i="5"/>
  <c r="AH59" i="5"/>
  <c r="AH58" i="5"/>
  <c r="AH57" i="5"/>
  <c r="AH56" i="5"/>
  <c r="AH55" i="5"/>
  <c r="AH54" i="5"/>
  <c r="AH53" i="5"/>
  <c r="AH52" i="5"/>
  <c r="AH51" i="5"/>
  <c r="AH50" i="5"/>
  <c r="AH49" i="5"/>
  <c r="AH48" i="5"/>
  <c r="AH47" i="5"/>
  <c r="AH46" i="5"/>
  <c r="AH45" i="5"/>
  <c r="AH44" i="5"/>
  <c r="AH43" i="5"/>
  <c r="AH42" i="5"/>
  <c r="AH41" i="5"/>
  <c r="AH40" i="5"/>
  <c r="AH39" i="5"/>
  <c r="AH38" i="5"/>
  <c r="AH37" i="5"/>
  <c r="AH36" i="5"/>
  <c r="AH35" i="5"/>
  <c r="AH34" i="5"/>
  <c r="AH33" i="5"/>
  <c r="AH32" i="5"/>
  <c r="AH31" i="5"/>
  <c r="AH30" i="5"/>
  <c r="AH29" i="5"/>
  <c r="AH28" i="5"/>
  <c r="AH27" i="5"/>
  <c r="AH26" i="5"/>
  <c r="AH25" i="5"/>
  <c r="AH24" i="5"/>
  <c r="AH23" i="5"/>
  <c r="AH22" i="5"/>
  <c r="AH21" i="5"/>
  <c r="AH20" i="5"/>
  <c r="AH19" i="5"/>
  <c r="AH18" i="5"/>
  <c r="AH17" i="5"/>
  <c r="AH16" i="5"/>
  <c r="AH15" i="5"/>
  <c r="AH14" i="5"/>
  <c r="AH13" i="5"/>
  <c r="AH12" i="5"/>
  <c r="AH11" i="5"/>
  <c r="AH10" i="5"/>
  <c r="AH9" i="5"/>
  <c r="AH8" i="5"/>
  <c r="AH7" i="5"/>
  <c r="AH6" i="5"/>
  <c r="AH5" i="5"/>
  <c r="AH4" i="5"/>
  <c r="AH3" i="5"/>
  <c r="AG3" i="5"/>
  <c r="Z118" i="5"/>
  <c r="Z117" i="5"/>
  <c r="Z116" i="5"/>
  <c r="Z115" i="5"/>
  <c r="Z114" i="5"/>
  <c r="Z113" i="5"/>
  <c r="Z112" i="5"/>
  <c r="Z111" i="5"/>
  <c r="Z110" i="5"/>
  <c r="Z109" i="5"/>
  <c r="Z108" i="5"/>
  <c r="Z107" i="5"/>
  <c r="Z106" i="5"/>
  <c r="Z105" i="5"/>
  <c r="Z104" i="5"/>
  <c r="Z103" i="5"/>
  <c r="Z102" i="5"/>
  <c r="Z101" i="5"/>
  <c r="Z100" i="5"/>
  <c r="Z99" i="5"/>
  <c r="Z98" i="5"/>
  <c r="Z97" i="5"/>
  <c r="Z96" i="5"/>
  <c r="Z95" i="5"/>
  <c r="Z94" i="5"/>
  <c r="Z93" i="5"/>
  <c r="Z92" i="5"/>
  <c r="Z91" i="5"/>
  <c r="Z90" i="5"/>
  <c r="Z89" i="5"/>
  <c r="Z88" i="5"/>
  <c r="Z87" i="5"/>
  <c r="Z86" i="5"/>
  <c r="Z85" i="5"/>
  <c r="Z84" i="5"/>
  <c r="Z83" i="5"/>
  <c r="Z82" i="5"/>
  <c r="Z81" i="5"/>
  <c r="Z80" i="5"/>
  <c r="Z79" i="5"/>
  <c r="Z78" i="5"/>
  <c r="Z77" i="5"/>
  <c r="Z76" i="5"/>
  <c r="Z75" i="5"/>
  <c r="Z74" i="5"/>
  <c r="Z73" i="5"/>
  <c r="Z72" i="5"/>
  <c r="Z71" i="5"/>
  <c r="Z70" i="5"/>
  <c r="Z69" i="5"/>
  <c r="Z68" i="5"/>
  <c r="Z67" i="5"/>
  <c r="Z66" i="5"/>
  <c r="Z65" i="5"/>
  <c r="Z64" i="5"/>
  <c r="Z63" i="5"/>
  <c r="Z62" i="5"/>
  <c r="Z61" i="5"/>
  <c r="Z60" i="5"/>
  <c r="Z59" i="5"/>
  <c r="Z58" i="5"/>
  <c r="Z57" i="5"/>
  <c r="Z56" i="5"/>
  <c r="Z55" i="5"/>
  <c r="Z54" i="5"/>
  <c r="Z53" i="5"/>
  <c r="Z52" i="5"/>
  <c r="Z51" i="5"/>
  <c r="Z50" i="5"/>
  <c r="Z49" i="5"/>
  <c r="Z48" i="5"/>
  <c r="Z47" i="5"/>
  <c r="Z46" i="5"/>
  <c r="Z45" i="5"/>
  <c r="Z44" i="5"/>
  <c r="Z43" i="5"/>
  <c r="Z42" i="5"/>
  <c r="Z41" i="5"/>
  <c r="Z40" i="5"/>
  <c r="Z39" i="5"/>
  <c r="Z38" i="5"/>
  <c r="Z37" i="5"/>
  <c r="Z36" i="5"/>
  <c r="Z35" i="5"/>
  <c r="Z34" i="5"/>
  <c r="Z33" i="5"/>
  <c r="Z32" i="5"/>
  <c r="Z31" i="5"/>
  <c r="Z30" i="5"/>
  <c r="Z29" i="5"/>
  <c r="Z28" i="5"/>
  <c r="Z27" i="5"/>
  <c r="Z26" i="5"/>
  <c r="Z25" i="5"/>
  <c r="Z24" i="5"/>
  <c r="Z23" i="5"/>
  <c r="Z22" i="5"/>
  <c r="Z21" i="5"/>
  <c r="Z20" i="5"/>
  <c r="Z19" i="5"/>
  <c r="Z18" i="5"/>
  <c r="Z17" i="5"/>
  <c r="Z16" i="5"/>
  <c r="Z15" i="5"/>
  <c r="Z14" i="5"/>
  <c r="Z13" i="5"/>
  <c r="Z12" i="5"/>
  <c r="Z11" i="5"/>
  <c r="Z10" i="5"/>
  <c r="Z9" i="5"/>
  <c r="Z8" i="5"/>
  <c r="Z7" i="5"/>
  <c r="Z6" i="5"/>
  <c r="Z5" i="5"/>
  <c r="Z4" i="5"/>
  <c r="Z3" i="5"/>
  <c r="Y3" i="5"/>
  <c r="CO62" i="5"/>
  <c r="CO61" i="5"/>
  <c r="CO60" i="5"/>
  <c r="CO59" i="5"/>
  <c r="CO58" i="5"/>
  <c r="CO57" i="5"/>
  <c r="CO56" i="5"/>
  <c r="CO55" i="5"/>
  <c r="CO54" i="5"/>
  <c r="CO53" i="5"/>
  <c r="CO52" i="5"/>
  <c r="CO51" i="5"/>
  <c r="CO50" i="5"/>
  <c r="CO49" i="5"/>
  <c r="CO48" i="5"/>
  <c r="CO47" i="5"/>
  <c r="CO46" i="5"/>
  <c r="CO45" i="5"/>
  <c r="CO44" i="5"/>
  <c r="CO43" i="5"/>
  <c r="CO42" i="5"/>
  <c r="CO41" i="5"/>
  <c r="CO40" i="5"/>
  <c r="CO39" i="5"/>
  <c r="CO38" i="5"/>
  <c r="CO37" i="5"/>
  <c r="CO36" i="5"/>
  <c r="CO35" i="5"/>
  <c r="CO34" i="5"/>
  <c r="CO33" i="5"/>
  <c r="CO32" i="5"/>
  <c r="CO31" i="5"/>
  <c r="CO30" i="5"/>
  <c r="CO29" i="5"/>
  <c r="CO28" i="5"/>
  <c r="CO27" i="5"/>
  <c r="CO26" i="5"/>
  <c r="CO25" i="5"/>
  <c r="CO24" i="5"/>
  <c r="CO23" i="5"/>
  <c r="CO22" i="5"/>
  <c r="CO21" i="5"/>
  <c r="CO20" i="5"/>
  <c r="CO19" i="5"/>
  <c r="CO18" i="5"/>
  <c r="CO17" i="5"/>
  <c r="CO16" i="5"/>
  <c r="CO15" i="5"/>
  <c r="CO14" i="5"/>
  <c r="CO13" i="5"/>
  <c r="CO12" i="5"/>
  <c r="CO11" i="5"/>
  <c r="CO10" i="5"/>
  <c r="CO9" i="5"/>
  <c r="CO8" i="5"/>
  <c r="CO7" i="5"/>
  <c r="CO6" i="5"/>
  <c r="CO5" i="5"/>
  <c r="CO4" i="5"/>
  <c r="CK118" i="5"/>
  <c r="CK117" i="5"/>
  <c r="CK116" i="5"/>
  <c r="CK115" i="5"/>
  <c r="CK114" i="5"/>
  <c r="CK113" i="5"/>
  <c r="CK112" i="5"/>
  <c r="CK111" i="5"/>
  <c r="CK110" i="5"/>
  <c r="CK109" i="5"/>
  <c r="CK108" i="5"/>
  <c r="CK107" i="5"/>
  <c r="CK106" i="5"/>
  <c r="CK105" i="5"/>
  <c r="CK104" i="5"/>
  <c r="CK103" i="5"/>
  <c r="CK102" i="5"/>
  <c r="CK101" i="5"/>
  <c r="CK100" i="5"/>
  <c r="CK99" i="5"/>
  <c r="CK98" i="5"/>
  <c r="CK97" i="5"/>
  <c r="CK96" i="5"/>
  <c r="CK95"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8" i="5"/>
  <c r="CK67" i="5"/>
  <c r="CK66"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8" i="5"/>
  <c r="CK17" i="5"/>
  <c r="CK16" i="5"/>
  <c r="CK15" i="5"/>
  <c r="CK14" i="5"/>
  <c r="CK13" i="5"/>
  <c r="CK12" i="5"/>
  <c r="CK11" i="5"/>
  <c r="CK10" i="5"/>
  <c r="CK9" i="5"/>
  <c r="CK8" i="5"/>
  <c r="CK7" i="5"/>
  <c r="CK6" i="5"/>
  <c r="CK5" i="5"/>
  <c r="CK4" i="5"/>
  <c r="CG62" i="5"/>
  <c r="CG61" i="5"/>
  <c r="CG60" i="5"/>
  <c r="CG59" i="5"/>
  <c r="CG58" i="5"/>
  <c r="CG57" i="5"/>
  <c r="CG56" i="5"/>
  <c r="CG55" i="5"/>
  <c r="CG54" i="5"/>
  <c r="CG53" i="5"/>
  <c r="CG52" i="5"/>
  <c r="CG51" i="5"/>
  <c r="CG50" i="5"/>
  <c r="CG49" i="5"/>
  <c r="CG48" i="5"/>
  <c r="CG47" i="5"/>
  <c r="CG46" i="5"/>
  <c r="CG45" i="5"/>
  <c r="CG44" i="5"/>
  <c r="CG43" i="5"/>
  <c r="CG42" i="5"/>
  <c r="CG41" i="5"/>
  <c r="CG40" i="5"/>
  <c r="CG39" i="5"/>
  <c r="CG38" i="5"/>
  <c r="CG37" i="5"/>
  <c r="CG36" i="5"/>
  <c r="CG35" i="5"/>
  <c r="CG34" i="5"/>
  <c r="CG33" i="5"/>
  <c r="CG32" i="5"/>
  <c r="CG31" i="5"/>
  <c r="CG30" i="5"/>
  <c r="CG29" i="5"/>
  <c r="CG28" i="5"/>
  <c r="CG27" i="5"/>
  <c r="CG26" i="5"/>
  <c r="CG25" i="5"/>
  <c r="CG24" i="5"/>
  <c r="CG23" i="5"/>
  <c r="CG22" i="5"/>
  <c r="CG21" i="5"/>
  <c r="CG20" i="5"/>
  <c r="CG19" i="5"/>
  <c r="CG18" i="5"/>
  <c r="CG17" i="5"/>
  <c r="CG16" i="5"/>
  <c r="CG15" i="5"/>
  <c r="CG14" i="5"/>
  <c r="CG13" i="5"/>
  <c r="CG12" i="5"/>
  <c r="CG11" i="5"/>
  <c r="CG10" i="5"/>
  <c r="CG9" i="5"/>
  <c r="CG8" i="5"/>
  <c r="CG7" i="5"/>
  <c r="CG6" i="5"/>
  <c r="CG5" i="5"/>
  <c r="CG4" i="5"/>
  <c r="CC62" i="5"/>
  <c r="CC61" i="5"/>
  <c r="CC60" i="5"/>
  <c r="CC59" i="5"/>
  <c r="CC58" i="5"/>
  <c r="CC57" i="5"/>
  <c r="CC56" i="5"/>
  <c r="CC55" i="5"/>
  <c r="CC54" i="5"/>
  <c r="CC53" i="5"/>
  <c r="CC52" i="5"/>
  <c r="CC51" i="5"/>
  <c r="CC50" i="5"/>
  <c r="CC49" i="5"/>
  <c r="CC48" i="5"/>
  <c r="CC47" i="5"/>
  <c r="CC46" i="5"/>
  <c r="CC45" i="5"/>
  <c r="CC44" i="5"/>
  <c r="CC43" i="5"/>
  <c r="CC42" i="5"/>
  <c r="CC41" i="5"/>
  <c r="CC40" i="5"/>
  <c r="CC39" i="5"/>
  <c r="CC38" i="5"/>
  <c r="CC37" i="5"/>
  <c r="CC36" i="5"/>
  <c r="CC35" i="5"/>
  <c r="CC34" i="5"/>
  <c r="CC33" i="5"/>
  <c r="CC32" i="5"/>
  <c r="CC31" i="5"/>
  <c r="CC30" i="5"/>
  <c r="CC29" i="5"/>
  <c r="CC28" i="5"/>
  <c r="CC27" i="5"/>
  <c r="CC26" i="5"/>
  <c r="CC25" i="5"/>
  <c r="CC24" i="5"/>
  <c r="CC23" i="5"/>
  <c r="CC22" i="5"/>
  <c r="CC21" i="5"/>
  <c r="CC20" i="5"/>
  <c r="CC19" i="5"/>
  <c r="CC18" i="5"/>
  <c r="CC17" i="5"/>
  <c r="CC16" i="5"/>
  <c r="CC15" i="5"/>
  <c r="CC14" i="5"/>
  <c r="CC13" i="5"/>
  <c r="CC12" i="5"/>
  <c r="CC11" i="5"/>
  <c r="CC10" i="5"/>
  <c r="CC9" i="5"/>
  <c r="CC8" i="5"/>
  <c r="CC7" i="5"/>
  <c r="CC6" i="5"/>
  <c r="CC5" i="5"/>
  <c r="CC4" i="5"/>
  <c r="BY118" i="5"/>
  <c r="BY117" i="5"/>
  <c r="BY116" i="5"/>
  <c r="BY115" i="5"/>
  <c r="BY114" i="5"/>
  <c r="BY113" i="5"/>
  <c r="BY112" i="5"/>
  <c r="BY111" i="5"/>
  <c r="BY110" i="5"/>
  <c r="BY109" i="5"/>
  <c r="BY108" i="5"/>
  <c r="BY107" i="5"/>
  <c r="BY106" i="5"/>
  <c r="BY105" i="5"/>
  <c r="BY104" i="5"/>
  <c r="BY103" i="5"/>
  <c r="BY102" i="5"/>
  <c r="BY101" i="5"/>
  <c r="BY100" i="5"/>
  <c r="BY99" i="5"/>
  <c r="BY98" i="5"/>
  <c r="BY97" i="5"/>
  <c r="BY96" i="5"/>
  <c r="BY95" i="5"/>
  <c r="BY94" i="5"/>
  <c r="BY93" i="5"/>
  <c r="BY92" i="5"/>
  <c r="BY91" i="5"/>
  <c r="BY90" i="5"/>
  <c r="BY89" i="5"/>
  <c r="BY88" i="5"/>
  <c r="BY87" i="5"/>
  <c r="BY86" i="5"/>
  <c r="BY85" i="5"/>
  <c r="BY84" i="5"/>
  <c r="BY83" i="5"/>
  <c r="BY82" i="5"/>
  <c r="BY81" i="5"/>
  <c r="BY80" i="5"/>
  <c r="BY79" i="5"/>
  <c r="BY78" i="5"/>
  <c r="BY77" i="5"/>
  <c r="BY76" i="5"/>
  <c r="BY75" i="5"/>
  <c r="BY74" i="5"/>
  <c r="BY73" i="5"/>
  <c r="BY72" i="5"/>
  <c r="BY71" i="5"/>
  <c r="BY70" i="5"/>
  <c r="BY69" i="5"/>
  <c r="BY68" i="5"/>
  <c r="BY67" i="5"/>
  <c r="BY66" i="5"/>
  <c r="BY65" i="5"/>
  <c r="BY64" i="5"/>
  <c r="BY63" i="5"/>
  <c r="BY62" i="5"/>
  <c r="BY61" i="5"/>
  <c r="BY60" i="5"/>
  <c r="BY59" i="5"/>
  <c r="BY58" i="5"/>
  <c r="BY57" i="5"/>
  <c r="BY56" i="5"/>
  <c r="BY55" i="5"/>
  <c r="BY54" i="5"/>
  <c r="BY53" i="5"/>
  <c r="BY52" i="5"/>
  <c r="BY51" i="5"/>
  <c r="BY50" i="5"/>
  <c r="BY49" i="5"/>
  <c r="BY48" i="5"/>
  <c r="BY47" i="5"/>
  <c r="BY46" i="5"/>
  <c r="BY45" i="5"/>
  <c r="BY44" i="5"/>
  <c r="BY43" i="5"/>
  <c r="BY42" i="5"/>
  <c r="BY41" i="5"/>
  <c r="BY40" i="5"/>
  <c r="BY39" i="5"/>
  <c r="BY38" i="5"/>
  <c r="BY37" i="5"/>
  <c r="BY36" i="5"/>
  <c r="BY35" i="5"/>
  <c r="BY34" i="5"/>
  <c r="BY33" i="5"/>
  <c r="BY32" i="5"/>
  <c r="BY31" i="5"/>
  <c r="BY30" i="5"/>
  <c r="BY29" i="5"/>
  <c r="BY28" i="5"/>
  <c r="BY27" i="5"/>
  <c r="BY26" i="5"/>
  <c r="BY25" i="5"/>
  <c r="BY24" i="5"/>
  <c r="BY23" i="5"/>
  <c r="BY22" i="5"/>
  <c r="BY21" i="5"/>
  <c r="BY20" i="5"/>
  <c r="BY19" i="5"/>
  <c r="BY18" i="5"/>
  <c r="BY17" i="5"/>
  <c r="BY16" i="5"/>
  <c r="BY15" i="5"/>
  <c r="BY14" i="5"/>
  <c r="BY13" i="5"/>
  <c r="BY12" i="5"/>
  <c r="BY11" i="5"/>
  <c r="BY10" i="5"/>
  <c r="BY9" i="5"/>
  <c r="BY8" i="5"/>
  <c r="BY7" i="5"/>
  <c r="BY6" i="5"/>
  <c r="BY5" i="5"/>
  <c r="BY4" i="5"/>
  <c r="BU118" i="5"/>
  <c r="BU117" i="5"/>
  <c r="BU116" i="5"/>
  <c r="BU115" i="5"/>
  <c r="BU114" i="5"/>
  <c r="BU113" i="5"/>
  <c r="BU112" i="5"/>
  <c r="BU111" i="5"/>
  <c r="BU110" i="5"/>
  <c r="BU109" i="5"/>
  <c r="BU108" i="5"/>
  <c r="BU107" i="5"/>
  <c r="BU106" i="5"/>
  <c r="BU105" i="5"/>
  <c r="BU104" i="5"/>
  <c r="BU103" i="5"/>
  <c r="BU102" i="5"/>
  <c r="BU101" i="5"/>
  <c r="BU100" i="5"/>
  <c r="BU99" i="5"/>
  <c r="BU98" i="5"/>
  <c r="BU97" i="5"/>
  <c r="BU96" i="5"/>
  <c r="BU95" i="5"/>
  <c r="BU94" i="5"/>
  <c r="BU93" i="5"/>
  <c r="BU92" i="5"/>
  <c r="BU91" i="5"/>
  <c r="BU90" i="5"/>
  <c r="BU89" i="5"/>
  <c r="BU88" i="5"/>
  <c r="BU87" i="5"/>
  <c r="BU86" i="5"/>
  <c r="BU85" i="5"/>
  <c r="BU84" i="5"/>
  <c r="BU83" i="5"/>
  <c r="BU82" i="5"/>
  <c r="BU81" i="5"/>
  <c r="BU80" i="5"/>
  <c r="BU79" i="5"/>
  <c r="BU78" i="5"/>
  <c r="BU77" i="5"/>
  <c r="BU76" i="5"/>
  <c r="BU75" i="5"/>
  <c r="BU74" i="5"/>
  <c r="BU73" i="5"/>
  <c r="BU72" i="5"/>
  <c r="BU71" i="5"/>
  <c r="BU70" i="5"/>
  <c r="BU69" i="5"/>
  <c r="BU68" i="5"/>
  <c r="BU67" i="5"/>
  <c r="BU66" i="5"/>
  <c r="BU65" i="5"/>
  <c r="BU64" i="5"/>
  <c r="BU63" i="5"/>
  <c r="BU62" i="5"/>
  <c r="BU61" i="5"/>
  <c r="BU60" i="5"/>
  <c r="BU59" i="5"/>
  <c r="BU58" i="5"/>
  <c r="BU57" i="5"/>
  <c r="BU56" i="5"/>
  <c r="BU55" i="5"/>
  <c r="BU54" i="5"/>
  <c r="BU53" i="5"/>
  <c r="BU52" i="5"/>
  <c r="BU51" i="5"/>
  <c r="BU50" i="5"/>
  <c r="BU49" i="5"/>
  <c r="BU48" i="5"/>
  <c r="BU47" i="5"/>
  <c r="BU46" i="5"/>
  <c r="BU45" i="5"/>
  <c r="BU44" i="5"/>
  <c r="BU43" i="5"/>
  <c r="BU42" i="5"/>
  <c r="BU41" i="5"/>
  <c r="BU40" i="5"/>
  <c r="BU39" i="5"/>
  <c r="BU38" i="5"/>
  <c r="BU37" i="5"/>
  <c r="BU36" i="5"/>
  <c r="BU35" i="5"/>
  <c r="BU34" i="5"/>
  <c r="BU33" i="5"/>
  <c r="BU32" i="5"/>
  <c r="BU31" i="5"/>
  <c r="BU30" i="5"/>
  <c r="BU29" i="5"/>
  <c r="BU28" i="5"/>
  <c r="BU27" i="5"/>
  <c r="BU26" i="5"/>
  <c r="BU25" i="5"/>
  <c r="BU24" i="5"/>
  <c r="BU23" i="5"/>
  <c r="BU22" i="5"/>
  <c r="BU21" i="5"/>
  <c r="BU20" i="5"/>
  <c r="BU19" i="5"/>
  <c r="BU18" i="5"/>
  <c r="BU17" i="5"/>
  <c r="BU16" i="5"/>
  <c r="BU15" i="5"/>
  <c r="BU14" i="5"/>
  <c r="BU13" i="5"/>
  <c r="BU12" i="5"/>
  <c r="BU11" i="5"/>
  <c r="BU10" i="5"/>
  <c r="BU9" i="5"/>
  <c r="BU8" i="5"/>
  <c r="BU7" i="5"/>
  <c r="BU6" i="5"/>
  <c r="BU5" i="5"/>
  <c r="BU4" i="5"/>
  <c r="BQ88" i="5"/>
  <c r="BQ87" i="5"/>
  <c r="BQ86" i="5"/>
  <c r="BQ85" i="5"/>
  <c r="BQ84" i="5"/>
  <c r="BQ83" i="5"/>
  <c r="BQ82" i="5"/>
  <c r="BQ81" i="5"/>
  <c r="BQ80" i="5"/>
  <c r="BQ79" i="5"/>
  <c r="BQ78" i="5"/>
  <c r="BQ77" i="5"/>
  <c r="BQ76" i="5"/>
  <c r="BQ75" i="5"/>
  <c r="BQ74" i="5"/>
  <c r="BQ73" i="5"/>
  <c r="BQ72" i="5"/>
  <c r="BQ71" i="5"/>
  <c r="BQ70" i="5"/>
  <c r="BQ69" i="5"/>
  <c r="BQ68" i="5"/>
  <c r="BQ67" i="5"/>
  <c r="BQ66" i="5"/>
  <c r="BQ65" i="5"/>
  <c r="BQ64" i="5"/>
  <c r="BQ63" i="5"/>
  <c r="BQ62" i="5"/>
  <c r="BQ61" i="5"/>
  <c r="BQ60" i="5"/>
  <c r="BQ59" i="5"/>
  <c r="BQ58" i="5"/>
  <c r="BQ57" i="5"/>
  <c r="BQ56" i="5"/>
  <c r="BQ55" i="5"/>
  <c r="BQ54" i="5"/>
  <c r="BQ53" i="5"/>
  <c r="BQ52" i="5"/>
  <c r="BQ51" i="5"/>
  <c r="BQ50" i="5"/>
  <c r="BQ49" i="5"/>
  <c r="BQ48" i="5"/>
  <c r="BQ47" i="5"/>
  <c r="BQ46" i="5"/>
  <c r="BQ45" i="5"/>
  <c r="BQ44" i="5"/>
  <c r="BQ43" i="5"/>
  <c r="BQ42" i="5"/>
  <c r="BQ41" i="5"/>
  <c r="BQ40" i="5"/>
  <c r="BQ39" i="5"/>
  <c r="BQ38" i="5"/>
  <c r="BQ37" i="5"/>
  <c r="BQ36" i="5"/>
  <c r="BQ35" i="5"/>
  <c r="BQ34" i="5"/>
  <c r="BQ33" i="5"/>
  <c r="BQ32" i="5"/>
  <c r="BQ31" i="5"/>
  <c r="BQ30" i="5"/>
  <c r="BQ29" i="5"/>
  <c r="BQ28" i="5"/>
  <c r="BQ27" i="5"/>
  <c r="BQ26" i="5"/>
  <c r="BQ25" i="5"/>
  <c r="BQ24" i="5"/>
  <c r="BQ23" i="5"/>
  <c r="BQ22" i="5"/>
  <c r="BQ21" i="5"/>
  <c r="BQ20" i="5"/>
  <c r="BQ19" i="5"/>
  <c r="BQ18" i="5"/>
  <c r="BQ17" i="5"/>
  <c r="BQ16" i="5"/>
  <c r="BQ15" i="5"/>
  <c r="BQ14" i="5"/>
  <c r="BQ13" i="5"/>
  <c r="BQ12" i="5"/>
  <c r="BQ11" i="5"/>
  <c r="BQ10" i="5"/>
  <c r="BQ9" i="5"/>
  <c r="BQ8" i="5"/>
  <c r="BQ7" i="5"/>
  <c r="BQ6" i="5"/>
  <c r="BQ5" i="5"/>
  <c r="BQ4" i="5"/>
  <c r="BI118" i="5"/>
  <c r="BI117" i="5"/>
  <c r="BI116" i="5"/>
  <c r="BI115" i="5"/>
  <c r="BI114" i="5"/>
  <c r="BI113" i="5"/>
  <c r="BI112" i="5"/>
  <c r="BI111" i="5"/>
  <c r="BI110" i="5"/>
  <c r="BI109" i="5"/>
  <c r="BI108" i="5"/>
  <c r="BI107" i="5"/>
  <c r="BI106" i="5"/>
  <c r="BI105" i="5"/>
  <c r="BI104" i="5"/>
  <c r="BI103" i="5"/>
  <c r="BI102" i="5"/>
  <c r="BI101" i="5"/>
  <c r="BI100" i="5"/>
  <c r="BI99" i="5"/>
  <c r="BI98" i="5"/>
  <c r="BI97" i="5"/>
  <c r="BI96" i="5"/>
  <c r="BI95" i="5"/>
  <c r="BI94" i="5"/>
  <c r="BI93" i="5"/>
  <c r="BI92" i="5"/>
  <c r="BI91" i="5"/>
  <c r="BI90" i="5"/>
  <c r="BI89" i="5"/>
  <c r="BI88" i="5"/>
  <c r="BI87" i="5"/>
  <c r="BI86" i="5"/>
  <c r="BI85" i="5"/>
  <c r="BI84" i="5"/>
  <c r="BI83" i="5"/>
  <c r="BI82" i="5"/>
  <c r="BI81" i="5"/>
  <c r="BI80" i="5"/>
  <c r="BI79" i="5"/>
  <c r="BI78" i="5"/>
  <c r="BI77" i="5"/>
  <c r="BI76" i="5"/>
  <c r="BI75" i="5"/>
  <c r="BI74" i="5"/>
  <c r="BI73" i="5"/>
  <c r="BI72" i="5"/>
  <c r="BI71" i="5"/>
  <c r="BI70" i="5"/>
  <c r="BI69" i="5"/>
  <c r="BI68" i="5"/>
  <c r="BI67" i="5"/>
  <c r="BI66" i="5"/>
  <c r="BI65" i="5"/>
  <c r="BI64" i="5"/>
  <c r="BI63" i="5"/>
  <c r="BI62" i="5"/>
  <c r="BI61" i="5"/>
  <c r="BI60" i="5"/>
  <c r="BI59" i="5"/>
  <c r="BI58" i="5"/>
  <c r="BI57" i="5"/>
  <c r="BI56" i="5"/>
  <c r="BI55" i="5"/>
  <c r="BI54" i="5"/>
  <c r="BI53" i="5"/>
  <c r="BI52" i="5"/>
  <c r="BI51" i="5"/>
  <c r="BI50" i="5"/>
  <c r="BI49" i="5"/>
  <c r="BI48" i="5"/>
  <c r="BI47" i="5"/>
  <c r="BI46" i="5"/>
  <c r="BI45" i="5"/>
  <c r="BI44" i="5"/>
  <c r="BI43" i="5"/>
  <c r="BI42" i="5"/>
  <c r="BI41" i="5"/>
  <c r="BI40" i="5"/>
  <c r="BI39" i="5"/>
  <c r="BI38" i="5"/>
  <c r="BI37" i="5"/>
  <c r="BI36" i="5"/>
  <c r="BI35" i="5"/>
  <c r="BI34" i="5"/>
  <c r="BI33" i="5"/>
  <c r="BI32" i="5"/>
  <c r="BI31" i="5"/>
  <c r="BI30" i="5"/>
  <c r="BI29" i="5"/>
  <c r="BI28" i="5"/>
  <c r="BI27" i="5"/>
  <c r="BI26" i="5"/>
  <c r="BI25" i="5"/>
  <c r="BI24" i="5"/>
  <c r="BI23" i="5"/>
  <c r="BI22" i="5"/>
  <c r="BI21" i="5"/>
  <c r="BI20" i="5"/>
  <c r="BI19" i="5"/>
  <c r="BI18" i="5"/>
  <c r="BI17" i="5"/>
  <c r="BI16" i="5"/>
  <c r="BI15" i="5"/>
  <c r="BI14" i="5"/>
  <c r="BI13" i="5"/>
  <c r="BI12" i="5"/>
  <c r="BI11" i="5"/>
  <c r="BI10" i="5"/>
  <c r="BI9" i="5"/>
  <c r="BI8" i="5"/>
  <c r="BI7" i="5"/>
  <c r="BI6" i="5"/>
  <c r="BI5" i="5"/>
  <c r="BI4" i="5"/>
  <c r="BE118" i="5"/>
  <c r="BE117" i="5"/>
  <c r="BE116" i="5"/>
  <c r="BE115" i="5"/>
  <c r="BE114" i="5"/>
  <c r="BE113" i="5"/>
  <c r="BE112" i="5"/>
  <c r="BE111" i="5"/>
  <c r="BE110" i="5"/>
  <c r="BE109" i="5"/>
  <c r="BE108" i="5"/>
  <c r="BE107" i="5"/>
  <c r="BE106" i="5"/>
  <c r="BE105" i="5"/>
  <c r="BE104" i="5"/>
  <c r="BE103" i="5"/>
  <c r="BE102" i="5"/>
  <c r="BE101" i="5"/>
  <c r="BE100" i="5"/>
  <c r="BE99" i="5"/>
  <c r="BE98" i="5"/>
  <c r="BE97" i="5"/>
  <c r="BE96" i="5"/>
  <c r="BE95" i="5"/>
  <c r="BE94" i="5"/>
  <c r="BE93" i="5"/>
  <c r="BE92" i="5"/>
  <c r="BE91" i="5"/>
  <c r="BE90" i="5"/>
  <c r="BE89" i="5"/>
  <c r="BE88" i="5"/>
  <c r="BE87" i="5"/>
  <c r="BE86" i="5"/>
  <c r="BE85" i="5"/>
  <c r="BE84" i="5"/>
  <c r="BE83" i="5"/>
  <c r="BE82" i="5"/>
  <c r="BE81" i="5"/>
  <c r="BE80" i="5"/>
  <c r="BE79" i="5"/>
  <c r="BE78" i="5"/>
  <c r="BE77" i="5"/>
  <c r="BE76" i="5"/>
  <c r="BE75" i="5"/>
  <c r="BE74" i="5"/>
  <c r="BE73" i="5"/>
  <c r="BE72" i="5"/>
  <c r="BE71" i="5"/>
  <c r="BE70" i="5"/>
  <c r="BE69" i="5"/>
  <c r="BE68" i="5"/>
  <c r="BE67" i="5"/>
  <c r="BE66" i="5"/>
  <c r="BE65" i="5"/>
  <c r="BE64" i="5"/>
  <c r="BE63" i="5"/>
  <c r="BE62" i="5"/>
  <c r="BE61" i="5"/>
  <c r="BE60" i="5"/>
  <c r="BE59" i="5"/>
  <c r="BE58" i="5"/>
  <c r="BE57" i="5"/>
  <c r="BE56" i="5"/>
  <c r="BE55" i="5"/>
  <c r="BE54" i="5"/>
  <c r="BE53" i="5"/>
  <c r="BE52" i="5"/>
  <c r="BE51" i="5"/>
  <c r="BE50" i="5"/>
  <c r="BE49" i="5"/>
  <c r="BE48" i="5"/>
  <c r="BE47" i="5"/>
  <c r="BE46" i="5"/>
  <c r="BE45" i="5"/>
  <c r="BE44" i="5"/>
  <c r="BE43" i="5"/>
  <c r="BE42" i="5"/>
  <c r="BE41" i="5"/>
  <c r="BE40" i="5"/>
  <c r="BE39" i="5"/>
  <c r="BE38" i="5"/>
  <c r="BE37" i="5"/>
  <c r="BE36" i="5"/>
  <c r="BE35" i="5"/>
  <c r="BE34" i="5"/>
  <c r="BE33" i="5"/>
  <c r="BE32" i="5"/>
  <c r="BE31" i="5"/>
  <c r="BE30" i="5"/>
  <c r="BE29" i="5"/>
  <c r="BE28" i="5"/>
  <c r="BE27" i="5"/>
  <c r="BE26" i="5"/>
  <c r="BE25" i="5"/>
  <c r="BE24" i="5"/>
  <c r="BE23" i="5"/>
  <c r="BE22" i="5"/>
  <c r="BE21" i="5"/>
  <c r="BE20" i="5"/>
  <c r="BE19" i="5"/>
  <c r="BE18" i="5"/>
  <c r="BE17" i="5"/>
  <c r="BE16" i="5"/>
  <c r="BE15" i="5"/>
  <c r="BE14" i="5"/>
  <c r="BE13" i="5"/>
  <c r="BE12" i="5"/>
  <c r="BE11" i="5"/>
  <c r="BE10" i="5"/>
  <c r="BE9" i="5"/>
  <c r="BE8" i="5"/>
  <c r="BE7" i="5"/>
  <c r="BE6" i="5"/>
  <c r="BE5" i="5"/>
  <c r="BE4" i="5"/>
  <c r="BA118" i="5"/>
  <c r="BA117" i="5"/>
  <c r="BA116" i="5"/>
  <c r="BA115" i="5"/>
  <c r="BA114" i="5"/>
  <c r="BA113" i="5"/>
  <c r="BA112" i="5"/>
  <c r="BA111" i="5"/>
  <c r="BA110" i="5"/>
  <c r="BA109" i="5"/>
  <c r="BA108" i="5"/>
  <c r="BA107" i="5"/>
  <c r="BA106" i="5"/>
  <c r="BA105" i="5"/>
  <c r="BA104" i="5"/>
  <c r="BA103" i="5"/>
  <c r="BA102" i="5"/>
  <c r="BA101" i="5"/>
  <c r="BA100" i="5"/>
  <c r="BA99" i="5"/>
  <c r="BA98" i="5"/>
  <c r="BA97" i="5"/>
  <c r="BA96" i="5"/>
  <c r="BA95" i="5"/>
  <c r="BA94" i="5"/>
  <c r="BA93" i="5"/>
  <c r="BA92" i="5"/>
  <c r="BA91" i="5"/>
  <c r="BA90" i="5"/>
  <c r="BA89" i="5"/>
  <c r="BA88" i="5"/>
  <c r="BA87" i="5"/>
  <c r="BA86" i="5"/>
  <c r="BA85" i="5"/>
  <c r="BA84" i="5"/>
  <c r="BA83" i="5"/>
  <c r="BA82" i="5"/>
  <c r="BA81" i="5"/>
  <c r="BA80" i="5"/>
  <c r="BA79" i="5"/>
  <c r="BA78" i="5"/>
  <c r="BA77" i="5"/>
  <c r="BA76" i="5"/>
  <c r="BA75" i="5"/>
  <c r="BA74" i="5"/>
  <c r="BA73" i="5"/>
  <c r="BA72" i="5"/>
  <c r="BA71" i="5"/>
  <c r="BA70" i="5"/>
  <c r="BA69" i="5"/>
  <c r="BA68" i="5"/>
  <c r="BA67" i="5"/>
  <c r="BA66" i="5"/>
  <c r="BA65" i="5"/>
  <c r="BA64" i="5"/>
  <c r="BA63" i="5"/>
  <c r="BA62" i="5"/>
  <c r="BA61" i="5"/>
  <c r="BA60" i="5"/>
  <c r="BA59" i="5"/>
  <c r="BA58" i="5"/>
  <c r="BA57" i="5"/>
  <c r="BA56" i="5"/>
  <c r="BA55" i="5"/>
  <c r="BA54" i="5"/>
  <c r="BA53" i="5"/>
  <c r="BA52" i="5"/>
  <c r="BA51" i="5"/>
  <c r="BA50" i="5"/>
  <c r="BA49" i="5"/>
  <c r="BA48" i="5"/>
  <c r="BA47" i="5"/>
  <c r="BA46" i="5"/>
  <c r="BA45" i="5"/>
  <c r="BA44" i="5"/>
  <c r="BA43" i="5"/>
  <c r="BA42" i="5"/>
  <c r="BA41" i="5"/>
  <c r="BA40" i="5"/>
  <c r="BA39" i="5"/>
  <c r="BA38" i="5"/>
  <c r="BA37" i="5"/>
  <c r="BA36" i="5"/>
  <c r="BA35" i="5"/>
  <c r="BA34" i="5"/>
  <c r="BA33" i="5"/>
  <c r="BA32" i="5"/>
  <c r="BA31" i="5"/>
  <c r="BA30" i="5"/>
  <c r="BA29" i="5"/>
  <c r="BA28" i="5"/>
  <c r="BA27" i="5"/>
  <c r="BA26" i="5"/>
  <c r="BA25" i="5"/>
  <c r="BA24" i="5"/>
  <c r="BA23" i="5"/>
  <c r="BA22" i="5"/>
  <c r="BA21" i="5"/>
  <c r="BA20" i="5"/>
  <c r="BA19" i="5"/>
  <c r="BA18" i="5"/>
  <c r="BA17" i="5"/>
  <c r="BA16" i="5"/>
  <c r="BA15" i="5"/>
  <c r="BA14" i="5"/>
  <c r="BA13" i="5"/>
  <c r="BA12" i="5"/>
  <c r="BA11" i="5"/>
  <c r="BA10" i="5"/>
  <c r="BA9" i="5"/>
  <c r="BA8" i="5"/>
  <c r="BA7" i="5"/>
  <c r="BA6" i="5"/>
  <c r="BA5" i="5"/>
  <c r="BA4" i="5"/>
  <c r="AW118" i="5"/>
  <c r="AW117" i="5"/>
  <c r="AW116" i="5"/>
  <c r="AW115" i="5"/>
  <c r="AW114" i="5"/>
  <c r="AW113" i="5"/>
  <c r="AW112" i="5"/>
  <c r="AW111" i="5"/>
  <c r="AW110" i="5"/>
  <c r="AW109" i="5"/>
  <c r="AW108" i="5"/>
  <c r="AW107" i="5"/>
  <c r="AW106" i="5"/>
  <c r="AW105" i="5"/>
  <c r="AW104" i="5"/>
  <c r="AW103" i="5"/>
  <c r="AW102" i="5"/>
  <c r="AW101" i="5"/>
  <c r="AW100" i="5"/>
  <c r="AW99" i="5"/>
  <c r="AW98" i="5"/>
  <c r="AW97" i="5"/>
  <c r="AW96" i="5"/>
  <c r="AW95" i="5"/>
  <c r="AW94" i="5"/>
  <c r="AW93" i="5"/>
  <c r="AW92" i="5"/>
  <c r="AW91" i="5"/>
  <c r="AW90" i="5"/>
  <c r="AW89" i="5"/>
  <c r="AW88" i="5"/>
  <c r="AW87" i="5"/>
  <c r="AW86" i="5"/>
  <c r="AW85" i="5"/>
  <c r="AW84" i="5"/>
  <c r="AW83" i="5"/>
  <c r="AW82" i="5"/>
  <c r="AW81" i="5"/>
  <c r="AW80" i="5"/>
  <c r="AW79" i="5"/>
  <c r="AW78" i="5"/>
  <c r="AW77" i="5"/>
  <c r="AW76" i="5"/>
  <c r="AW75" i="5"/>
  <c r="AW74" i="5"/>
  <c r="AW73" i="5"/>
  <c r="AW72" i="5"/>
  <c r="AW71" i="5"/>
  <c r="AW70" i="5"/>
  <c r="AW69" i="5"/>
  <c r="AW68" i="5"/>
  <c r="AW67" i="5"/>
  <c r="AW66" i="5"/>
  <c r="AW65" i="5"/>
  <c r="AW64" i="5"/>
  <c r="AW63" i="5"/>
  <c r="AW62" i="5"/>
  <c r="AW61" i="5"/>
  <c r="AW60" i="5"/>
  <c r="AW59" i="5"/>
  <c r="AW58" i="5"/>
  <c r="AW57" i="5"/>
  <c r="AW56" i="5"/>
  <c r="AW55" i="5"/>
  <c r="AW54" i="5"/>
  <c r="AW53" i="5"/>
  <c r="AW52" i="5"/>
  <c r="AW51" i="5"/>
  <c r="AW50" i="5"/>
  <c r="AW49" i="5"/>
  <c r="AW48" i="5"/>
  <c r="AW47" i="5"/>
  <c r="AW46" i="5"/>
  <c r="AW45" i="5"/>
  <c r="AW44" i="5"/>
  <c r="AW43" i="5"/>
  <c r="AW42" i="5"/>
  <c r="AW41" i="5"/>
  <c r="AW40" i="5"/>
  <c r="AW39" i="5"/>
  <c r="AW38" i="5"/>
  <c r="AW37" i="5"/>
  <c r="AW36" i="5"/>
  <c r="AW35" i="5"/>
  <c r="AW34" i="5"/>
  <c r="AW33" i="5"/>
  <c r="AW32" i="5"/>
  <c r="AW31" i="5"/>
  <c r="AW30" i="5"/>
  <c r="AW29" i="5"/>
  <c r="AW28" i="5"/>
  <c r="AW27" i="5"/>
  <c r="AW26" i="5"/>
  <c r="AW25" i="5"/>
  <c r="AW24" i="5"/>
  <c r="AW23" i="5"/>
  <c r="AW22" i="5"/>
  <c r="AW21" i="5"/>
  <c r="AW20" i="5"/>
  <c r="AW19" i="5"/>
  <c r="AW18" i="5"/>
  <c r="AW17" i="5"/>
  <c r="AW16" i="5"/>
  <c r="AW15" i="5"/>
  <c r="AW14" i="5"/>
  <c r="AW13" i="5"/>
  <c r="AW12" i="5"/>
  <c r="AW11" i="5"/>
  <c r="AW10" i="5"/>
  <c r="AW9" i="5"/>
  <c r="AW8" i="5"/>
  <c r="AW7" i="5"/>
  <c r="AW6" i="5"/>
  <c r="AW5" i="5"/>
  <c r="AW4" i="5"/>
  <c r="AS118" i="5"/>
  <c r="AS117" i="5"/>
  <c r="AS116" i="5"/>
  <c r="AS115" i="5"/>
  <c r="AS114" i="5"/>
  <c r="AS113" i="5"/>
  <c r="AS112" i="5"/>
  <c r="AS111" i="5"/>
  <c r="AS110" i="5"/>
  <c r="AS109" i="5"/>
  <c r="AS108" i="5"/>
  <c r="AS107" i="5"/>
  <c r="AS106" i="5"/>
  <c r="AS105" i="5"/>
  <c r="AS104" i="5"/>
  <c r="AS103" i="5"/>
  <c r="AS102" i="5"/>
  <c r="AS101" i="5"/>
  <c r="AS100" i="5"/>
  <c r="AS99" i="5"/>
  <c r="AS98" i="5"/>
  <c r="AS97" i="5"/>
  <c r="AS96" i="5"/>
  <c r="AS95" i="5"/>
  <c r="AS94" i="5"/>
  <c r="AS93" i="5"/>
  <c r="AS92" i="5"/>
  <c r="AS91" i="5"/>
  <c r="AS90" i="5"/>
  <c r="AS89" i="5"/>
  <c r="AS88" i="5"/>
  <c r="AS87" i="5"/>
  <c r="AS86" i="5"/>
  <c r="AS85" i="5"/>
  <c r="AS84" i="5"/>
  <c r="AS83" i="5"/>
  <c r="AS82" i="5"/>
  <c r="AS81" i="5"/>
  <c r="AS80" i="5"/>
  <c r="AS79" i="5"/>
  <c r="AS78" i="5"/>
  <c r="AS77" i="5"/>
  <c r="AS76" i="5"/>
  <c r="AS75" i="5"/>
  <c r="AS74" i="5"/>
  <c r="AS73" i="5"/>
  <c r="AS72" i="5"/>
  <c r="AS71" i="5"/>
  <c r="AS70" i="5"/>
  <c r="AS69" i="5"/>
  <c r="AS68" i="5"/>
  <c r="AS67" i="5"/>
  <c r="AS66" i="5"/>
  <c r="AS65" i="5"/>
  <c r="AS64" i="5"/>
  <c r="AS63" i="5"/>
  <c r="AS62" i="5"/>
  <c r="AS61" i="5"/>
  <c r="AS60" i="5"/>
  <c r="AS59" i="5"/>
  <c r="AS58" i="5"/>
  <c r="AS57" i="5"/>
  <c r="AS56" i="5"/>
  <c r="AS55" i="5"/>
  <c r="AS54" i="5"/>
  <c r="AS53" i="5"/>
  <c r="AS52" i="5"/>
  <c r="AS51" i="5"/>
  <c r="AS50" i="5"/>
  <c r="AS49" i="5"/>
  <c r="AS48" i="5"/>
  <c r="AS47" i="5"/>
  <c r="AS46" i="5"/>
  <c r="AS45" i="5"/>
  <c r="AS44" i="5"/>
  <c r="AS43" i="5"/>
  <c r="AS42" i="5"/>
  <c r="AS41" i="5"/>
  <c r="AS40" i="5"/>
  <c r="AS39" i="5"/>
  <c r="AS38" i="5"/>
  <c r="AS37" i="5"/>
  <c r="AS36" i="5"/>
  <c r="AS35" i="5"/>
  <c r="AS34" i="5"/>
  <c r="AS33" i="5"/>
  <c r="AS32" i="5"/>
  <c r="AS31" i="5"/>
  <c r="AS30" i="5"/>
  <c r="AS29" i="5"/>
  <c r="AS28" i="5"/>
  <c r="AS27" i="5"/>
  <c r="AS26" i="5"/>
  <c r="AS25" i="5"/>
  <c r="AS24" i="5"/>
  <c r="AS23" i="5"/>
  <c r="AS22" i="5"/>
  <c r="AS21" i="5"/>
  <c r="AS20" i="5"/>
  <c r="AS19" i="5"/>
  <c r="AS18" i="5"/>
  <c r="AS17" i="5"/>
  <c r="AS16" i="5"/>
  <c r="AS15" i="5"/>
  <c r="AS14" i="5"/>
  <c r="AS13" i="5"/>
  <c r="AS12" i="5"/>
  <c r="AS11" i="5"/>
  <c r="AS10" i="5"/>
  <c r="AS9" i="5"/>
  <c r="AS8" i="5"/>
  <c r="AS7" i="5"/>
  <c r="AS6" i="5"/>
  <c r="AS5" i="5"/>
  <c r="AS4" i="5"/>
  <c r="AO4" i="5"/>
  <c r="AO5" i="5"/>
  <c r="AO6" i="5"/>
  <c r="AO7" i="5"/>
  <c r="AO8" i="5"/>
  <c r="AO9" i="5"/>
  <c r="AO10" i="5"/>
  <c r="AO11" i="5"/>
  <c r="AO12" i="5"/>
  <c r="AO13" i="5"/>
  <c r="AO14" i="5"/>
  <c r="AO15" i="5"/>
  <c r="AO16" i="5"/>
  <c r="AO17" i="5"/>
  <c r="AO18" i="5"/>
  <c r="AO19" i="5"/>
  <c r="AO20" i="5"/>
  <c r="AO21" i="5"/>
  <c r="AO22" i="5"/>
  <c r="AO23" i="5"/>
  <c r="AO24" i="5"/>
  <c r="AO25" i="5"/>
  <c r="AO26" i="5"/>
  <c r="AO27" i="5"/>
  <c r="AO28" i="5"/>
  <c r="AO29" i="5"/>
  <c r="AO30" i="5"/>
  <c r="AO31" i="5"/>
  <c r="AO32" i="5"/>
  <c r="AO33" i="5"/>
  <c r="AO34" i="5"/>
  <c r="AO35" i="5"/>
  <c r="AO36" i="5"/>
  <c r="AO37" i="5"/>
  <c r="AO38" i="5"/>
  <c r="AO39" i="5"/>
  <c r="AO40" i="5"/>
  <c r="AO41" i="5"/>
  <c r="AO42" i="5"/>
  <c r="AO43" i="5"/>
  <c r="AO44" i="5"/>
  <c r="AO45" i="5"/>
  <c r="AO46" i="5"/>
  <c r="AO47" i="5"/>
  <c r="AO48" i="5"/>
  <c r="AO49" i="5"/>
  <c r="AO50" i="5"/>
  <c r="AO51" i="5"/>
  <c r="AO52" i="5"/>
  <c r="AO53" i="5"/>
  <c r="AO54" i="5"/>
  <c r="AO55" i="5"/>
  <c r="AO56" i="5"/>
  <c r="AO57" i="5"/>
  <c r="AO58" i="5"/>
  <c r="AO59" i="5"/>
  <c r="AO60" i="5"/>
  <c r="AO61" i="5"/>
  <c r="AO62" i="5"/>
  <c r="AO63" i="5"/>
  <c r="AO64" i="5"/>
  <c r="AO65" i="5"/>
  <c r="AO66" i="5"/>
  <c r="AO67" i="5"/>
  <c r="AO68" i="5"/>
  <c r="AO69" i="5"/>
  <c r="AO70" i="5"/>
  <c r="AO71" i="5"/>
  <c r="AO72" i="5"/>
  <c r="AO73" i="5"/>
  <c r="AO74" i="5"/>
  <c r="AO75" i="5"/>
  <c r="AO76" i="5"/>
  <c r="AO77" i="5"/>
  <c r="AO78" i="5"/>
  <c r="AO79" i="5"/>
  <c r="AO80" i="5"/>
  <c r="AO81" i="5"/>
  <c r="AO82" i="5"/>
  <c r="AO83" i="5"/>
  <c r="AO84" i="5"/>
  <c r="AO85" i="5"/>
  <c r="AO86" i="5"/>
  <c r="AO87" i="5"/>
  <c r="AO88" i="5"/>
  <c r="AO89" i="5"/>
  <c r="AO90" i="5"/>
  <c r="AO91" i="5"/>
  <c r="AO92" i="5"/>
  <c r="AO93" i="5"/>
  <c r="AO94" i="5"/>
  <c r="AO95" i="5"/>
  <c r="AO96" i="5"/>
  <c r="AO97" i="5"/>
  <c r="AO98" i="5"/>
  <c r="AO99" i="5"/>
  <c r="AO100" i="5"/>
  <c r="AO101" i="5"/>
  <c r="AO102" i="5"/>
  <c r="AO103" i="5"/>
  <c r="AO104" i="5"/>
  <c r="AO105" i="5"/>
  <c r="AO106" i="5"/>
  <c r="AO107" i="5"/>
  <c r="AO108" i="5"/>
  <c r="AO109" i="5"/>
  <c r="AO110" i="5"/>
  <c r="AO111" i="5"/>
  <c r="AO112" i="5"/>
  <c r="AO113" i="5"/>
  <c r="AO114" i="5"/>
  <c r="AO115" i="5"/>
  <c r="AO116" i="5"/>
  <c r="AO117" i="5"/>
  <c r="AO118" i="5"/>
  <c r="AK4" i="5"/>
  <c r="AK5" i="5"/>
  <c r="AK6" i="5"/>
  <c r="AK7" i="5"/>
  <c r="AK8" i="5"/>
  <c r="AK9" i="5"/>
  <c r="AK10" i="5"/>
  <c r="AK11" i="5"/>
  <c r="AK12" i="5"/>
  <c r="AK13" i="5"/>
  <c r="AK14" i="5"/>
  <c r="AK15" i="5"/>
  <c r="AK16" i="5"/>
  <c r="AK17" i="5"/>
  <c r="AK18" i="5"/>
  <c r="AK19" i="5"/>
  <c r="AK20" i="5"/>
  <c r="AK21" i="5"/>
  <c r="AK22" i="5"/>
  <c r="AK23" i="5"/>
  <c r="AK24" i="5"/>
  <c r="AK25" i="5"/>
  <c r="AK26" i="5"/>
  <c r="AK27" i="5"/>
  <c r="AK28" i="5"/>
  <c r="AK29" i="5"/>
  <c r="AK30" i="5"/>
  <c r="AK31" i="5"/>
  <c r="AK32" i="5"/>
  <c r="AK33" i="5"/>
  <c r="AK34" i="5"/>
  <c r="AK35" i="5"/>
  <c r="AK36" i="5"/>
  <c r="AK37" i="5"/>
  <c r="AK38" i="5"/>
  <c r="AK39" i="5"/>
  <c r="AK40" i="5"/>
  <c r="AK41" i="5"/>
  <c r="AK42" i="5"/>
  <c r="AK43" i="5"/>
  <c r="AK44" i="5"/>
  <c r="AK45" i="5"/>
  <c r="AK46" i="5"/>
  <c r="AK47" i="5"/>
  <c r="AK48" i="5"/>
  <c r="AK49" i="5"/>
  <c r="AK50" i="5"/>
  <c r="AK51" i="5"/>
  <c r="AK52" i="5"/>
  <c r="AK53" i="5"/>
  <c r="AK54" i="5"/>
  <c r="AK55" i="5"/>
  <c r="AK56" i="5"/>
  <c r="AK57" i="5"/>
  <c r="AK58" i="5"/>
  <c r="AK59" i="5"/>
  <c r="AK60" i="5"/>
  <c r="AK61" i="5"/>
  <c r="AK62" i="5"/>
  <c r="AK63" i="5"/>
  <c r="AK64" i="5"/>
  <c r="AK65" i="5"/>
  <c r="AK66" i="5"/>
  <c r="AK67" i="5"/>
  <c r="AK68" i="5"/>
  <c r="AK69" i="5"/>
  <c r="AK70" i="5"/>
  <c r="AK71" i="5"/>
  <c r="AK72" i="5"/>
  <c r="AK73" i="5"/>
  <c r="AK74" i="5"/>
  <c r="AK75" i="5"/>
  <c r="AK76" i="5"/>
  <c r="AK77" i="5"/>
  <c r="AK78" i="5"/>
  <c r="AK79" i="5"/>
  <c r="AK80" i="5"/>
  <c r="AK81" i="5"/>
  <c r="AK82" i="5"/>
  <c r="AK83" i="5"/>
  <c r="AK84" i="5"/>
  <c r="AK85" i="5"/>
  <c r="AK86" i="5"/>
  <c r="AK87" i="5"/>
  <c r="AK88" i="5"/>
  <c r="AK89" i="5"/>
  <c r="AK90" i="5"/>
  <c r="AK91" i="5"/>
  <c r="AK92" i="5"/>
  <c r="AK93" i="5"/>
  <c r="AK94" i="5"/>
  <c r="AK95" i="5"/>
  <c r="AK96" i="5"/>
  <c r="AK97" i="5"/>
  <c r="AK98" i="5"/>
  <c r="AK99" i="5"/>
  <c r="AK100" i="5"/>
  <c r="AK101" i="5"/>
  <c r="AK102" i="5"/>
  <c r="AK103" i="5"/>
  <c r="AK104" i="5"/>
  <c r="AK105" i="5"/>
  <c r="AK106" i="5"/>
  <c r="AK107" i="5"/>
  <c r="AK108" i="5"/>
  <c r="AK109" i="5"/>
  <c r="AK110" i="5"/>
  <c r="AK111" i="5"/>
  <c r="AK112" i="5"/>
  <c r="AK113" i="5"/>
  <c r="AK114" i="5"/>
  <c r="AK115" i="5"/>
  <c r="AK116" i="5"/>
  <c r="AK117" i="5"/>
  <c r="AK118" i="5"/>
  <c r="AG4" i="5"/>
  <c r="AG5" i="5"/>
  <c r="AG6" i="5"/>
  <c r="AG7" i="5"/>
  <c r="AG8" i="5"/>
  <c r="AG9" i="5"/>
  <c r="AG10" i="5"/>
  <c r="AG11" i="5"/>
  <c r="AG12" i="5"/>
  <c r="AG13" i="5"/>
  <c r="AG14" i="5"/>
  <c r="AG15" i="5"/>
  <c r="AG16" i="5"/>
  <c r="AG17" i="5"/>
  <c r="AG18" i="5"/>
  <c r="AG19" i="5"/>
  <c r="AG20" i="5"/>
  <c r="AG21" i="5"/>
  <c r="AG22" i="5"/>
  <c r="AG23" i="5"/>
  <c r="AG24" i="5"/>
  <c r="AG25" i="5"/>
  <c r="AG26" i="5"/>
  <c r="AG27" i="5"/>
  <c r="AG28" i="5"/>
  <c r="AG29" i="5"/>
  <c r="AG30" i="5"/>
  <c r="AG31" i="5"/>
  <c r="AG32" i="5"/>
  <c r="AG33" i="5"/>
  <c r="AG34" i="5"/>
  <c r="AG35" i="5"/>
  <c r="AG36" i="5"/>
  <c r="AG37" i="5"/>
  <c r="AG38" i="5"/>
  <c r="AG39" i="5"/>
  <c r="AG40" i="5"/>
  <c r="AG41" i="5"/>
  <c r="AG42" i="5"/>
  <c r="AG43" i="5"/>
  <c r="AG44" i="5"/>
  <c r="AG45" i="5"/>
  <c r="AG46" i="5"/>
  <c r="AG47" i="5"/>
  <c r="AG48" i="5"/>
  <c r="AG49" i="5"/>
  <c r="AG50" i="5"/>
  <c r="AG51" i="5"/>
  <c r="AG52" i="5"/>
  <c r="AG53" i="5"/>
  <c r="AG54" i="5"/>
  <c r="AG55" i="5"/>
  <c r="AG56" i="5"/>
  <c r="AG57" i="5"/>
  <c r="AG58" i="5"/>
  <c r="AG59" i="5"/>
  <c r="AG60" i="5"/>
  <c r="AG61" i="5"/>
  <c r="AG62" i="5"/>
  <c r="AG63" i="5"/>
  <c r="AG64" i="5"/>
  <c r="AG65" i="5"/>
  <c r="AG66" i="5"/>
  <c r="AG67" i="5"/>
  <c r="AG68" i="5"/>
  <c r="AG69" i="5"/>
  <c r="AG70" i="5"/>
  <c r="AG71" i="5"/>
  <c r="AG72" i="5"/>
  <c r="AG73" i="5"/>
  <c r="AG74" i="5"/>
  <c r="AG75" i="5"/>
  <c r="AG76" i="5"/>
  <c r="AG77" i="5"/>
  <c r="AG78" i="5"/>
  <c r="AG79" i="5"/>
  <c r="AG80" i="5"/>
  <c r="AG81" i="5"/>
  <c r="AG82" i="5"/>
  <c r="AG83" i="5"/>
  <c r="AG84" i="5"/>
  <c r="AG85" i="5"/>
  <c r="AG86" i="5"/>
  <c r="AG87" i="5"/>
  <c r="AG88" i="5"/>
  <c r="AG89" i="5"/>
  <c r="AG90" i="5"/>
  <c r="AG91" i="5"/>
  <c r="AG92" i="5"/>
  <c r="AG93" i="5"/>
  <c r="AG94" i="5"/>
  <c r="AG95" i="5"/>
  <c r="AG96" i="5"/>
  <c r="AG97" i="5"/>
  <c r="AG98" i="5"/>
  <c r="AG99" i="5"/>
  <c r="AG100" i="5"/>
  <c r="AG101" i="5"/>
  <c r="AG102" i="5"/>
  <c r="AG103" i="5"/>
  <c r="AG104" i="5"/>
  <c r="AG105" i="5"/>
  <c r="AG106" i="5"/>
  <c r="AG107" i="5"/>
  <c r="AG108" i="5"/>
  <c r="AG109" i="5"/>
  <c r="AG110" i="5"/>
  <c r="AG111" i="5"/>
  <c r="AG112" i="5"/>
  <c r="AG113" i="5"/>
  <c r="AG114" i="5"/>
  <c r="AG115" i="5"/>
  <c r="AG116" i="5"/>
  <c r="AG117" i="5"/>
  <c r="AG118" i="5"/>
  <c r="Y4" i="5"/>
  <c r="Y5" i="5"/>
  <c r="Y6" i="5"/>
  <c r="Y7" i="5"/>
  <c r="Y8" i="5"/>
  <c r="Y9" i="5"/>
  <c r="Y10" i="5"/>
  <c r="Y11" i="5"/>
  <c r="Y12" i="5"/>
  <c r="Y13" i="5"/>
  <c r="Y14" i="5"/>
  <c r="Y15" i="5"/>
  <c r="Y16" i="5"/>
  <c r="Y17" i="5"/>
  <c r="Y18" i="5"/>
  <c r="Y19" i="5"/>
  <c r="Y20" i="5"/>
  <c r="Y21" i="5"/>
  <c r="Y22" i="5"/>
  <c r="Y23" i="5"/>
  <c r="Y24" i="5"/>
  <c r="Y25" i="5"/>
  <c r="Y26" i="5"/>
  <c r="Y27" i="5"/>
  <c r="Y28" i="5"/>
  <c r="Y29" i="5"/>
  <c r="Y30" i="5"/>
  <c r="Y31" i="5"/>
  <c r="Y32" i="5"/>
  <c r="Y33" i="5"/>
  <c r="Y34" i="5"/>
  <c r="Y35" i="5"/>
  <c r="Y36" i="5"/>
  <c r="Y37" i="5"/>
  <c r="Y38" i="5"/>
  <c r="Y39" i="5"/>
  <c r="Y40" i="5"/>
  <c r="Y41" i="5"/>
  <c r="Y42" i="5"/>
  <c r="Y43" i="5"/>
  <c r="Y44" i="5"/>
  <c r="Y45" i="5"/>
  <c r="Y46" i="5"/>
  <c r="Y47" i="5"/>
  <c r="Y48" i="5"/>
  <c r="Y49" i="5"/>
  <c r="Y50" i="5"/>
  <c r="Y51" i="5"/>
  <c r="Y52" i="5"/>
  <c r="Y53" i="5"/>
  <c r="Y54" i="5"/>
  <c r="Y55" i="5"/>
  <c r="Y56" i="5"/>
  <c r="Y57" i="5"/>
  <c r="Y58" i="5"/>
  <c r="Y59" i="5"/>
  <c r="Y60" i="5"/>
  <c r="Y61" i="5"/>
  <c r="Y62" i="5"/>
  <c r="Y63" i="5"/>
  <c r="Y64" i="5"/>
  <c r="Y65" i="5"/>
  <c r="Y66" i="5"/>
  <c r="Y67" i="5"/>
  <c r="Y68" i="5"/>
  <c r="Y69" i="5"/>
  <c r="Y70" i="5"/>
  <c r="Y71" i="5"/>
  <c r="Y72" i="5"/>
  <c r="Y73" i="5"/>
  <c r="Y74" i="5"/>
  <c r="Y75" i="5"/>
  <c r="Y76" i="5"/>
  <c r="Y77" i="5"/>
  <c r="Y78" i="5"/>
  <c r="Y79" i="5"/>
  <c r="Y80" i="5"/>
  <c r="Y81" i="5"/>
  <c r="Y82" i="5"/>
  <c r="Y83" i="5"/>
  <c r="Y84" i="5"/>
  <c r="Y85" i="5"/>
  <c r="Y86" i="5"/>
  <c r="Y87" i="5"/>
  <c r="Y88" i="5"/>
  <c r="Y89" i="5"/>
  <c r="Y90" i="5"/>
  <c r="Y91" i="5"/>
  <c r="Y92" i="5"/>
  <c r="Y93" i="5"/>
  <c r="Y94" i="5"/>
  <c r="Y95" i="5"/>
  <c r="Y96" i="5"/>
  <c r="Y97" i="5"/>
  <c r="Y98" i="5"/>
  <c r="Y99" i="5"/>
  <c r="Y100" i="5"/>
  <c r="Y101" i="5"/>
  <c r="Y102" i="5"/>
  <c r="Y103" i="5"/>
  <c r="Y104" i="5"/>
  <c r="Y105" i="5"/>
  <c r="Y106" i="5"/>
  <c r="Y107" i="5"/>
  <c r="Y108" i="5"/>
  <c r="Y109" i="5"/>
  <c r="Y110" i="5"/>
  <c r="Y111" i="5"/>
  <c r="Y112" i="5"/>
  <c r="Y113" i="5"/>
  <c r="Y114" i="5"/>
  <c r="Y115" i="5"/>
  <c r="Y116" i="5"/>
  <c r="Y117" i="5"/>
  <c r="Y118" i="5"/>
  <c r="U3" i="5"/>
  <c r="V4" i="5"/>
  <c r="V5" i="5"/>
  <c r="V6" i="5"/>
  <c r="V7" i="5"/>
  <c r="V8" i="5"/>
  <c r="V9" i="5"/>
  <c r="V10" i="5"/>
  <c r="V11" i="5"/>
  <c r="V12" i="5"/>
  <c r="V13" i="5"/>
  <c r="V14" i="5"/>
  <c r="V15" i="5"/>
  <c r="V16" i="5"/>
  <c r="V17" i="5"/>
  <c r="V18" i="5"/>
  <c r="V19" i="5"/>
  <c r="V20" i="5"/>
  <c r="V21" i="5"/>
  <c r="V22" i="5"/>
  <c r="V23" i="5"/>
  <c r="V24" i="5"/>
  <c r="V25" i="5"/>
  <c r="V26" i="5"/>
  <c r="V27" i="5"/>
  <c r="V28" i="5"/>
  <c r="V29" i="5"/>
  <c r="V30" i="5"/>
  <c r="V31" i="5"/>
  <c r="V32" i="5"/>
  <c r="V33" i="5"/>
  <c r="V34" i="5"/>
  <c r="V35" i="5"/>
  <c r="V36" i="5"/>
  <c r="V37" i="5"/>
  <c r="V38" i="5"/>
  <c r="V39" i="5"/>
  <c r="V40" i="5"/>
  <c r="V41" i="5"/>
  <c r="V42" i="5"/>
  <c r="V43" i="5"/>
  <c r="V44" i="5"/>
  <c r="V45" i="5"/>
  <c r="V46" i="5"/>
  <c r="V47" i="5"/>
  <c r="V48" i="5"/>
  <c r="V49" i="5"/>
  <c r="V50" i="5"/>
  <c r="V51" i="5"/>
  <c r="V52" i="5"/>
  <c r="V53" i="5"/>
  <c r="V54" i="5"/>
  <c r="V55" i="5"/>
  <c r="V56" i="5"/>
  <c r="V57" i="5"/>
  <c r="V58" i="5"/>
  <c r="V59" i="5"/>
  <c r="V60" i="5"/>
  <c r="V61" i="5"/>
  <c r="V62" i="5"/>
  <c r="V63" i="5"/>
  <c r="V64" i="5"/>
  <c r="V65" i="5"/>
  <c r="V66" i="5"/>
  <c r="V67" i="5"/>
  <c r="V68" i="5"/>
  <c r="V69" i="5"/>
  <c r="V70" i="5"/>
  <c r="V71" i="5"/>
  <c r="V72" i="5"/>
  <c r="V73" i="5"/>
  <c r="V74" i="5"/>
  <c r="V75" i="5"/>
  <c r="V76" i="5"/>
  <c r="V77" i="5"/>
  <c r="V78" i="5"/>
  <c r="V79" i="5"/>
  <c r="V80" i="5"/>
  <c r="V81" i="5"/>
  <c r="V82" i="5"/>
  <c r="V83" i="5"/>
  <c r="V84" i="5"/>
  <c r="V85" i="5"/>
  <c r="V86" i="5"/>
  <c r="V87" i="5"/>
  <c r="V88" i="5"/>
  <c r="V89" i="5"/>
  <c r="V90" i="5"/>
  <c r="V91" i="5"/>
  <c r="V92" i="5"/>
  <c r="V93" i="5"/>
  <c r="V94" i="5"/>
  <c r="V95" i="5"/>
  <c r="V96" i="5"/>
  <c r="V97" i="5"/>
  <c r="V98" i="5"/>
  <c r="V99" i="5"/>
  <c r="V100" i="5"/>
  <c r="V101" i="5"/>
  <c r="V102" i="5"/>
  <c r="V103" i="5"/>
  <c r="V104" i="5"/>
  <c r="V105" i="5"/>
  <c r="V106" i="5"/>
  <c r="V107" i="5"/>
  <c r="V108" i="5"/>
  <c r="V109" i="5"/>
  <c r="V110" i="5"/>
  <c r="V111" i="5"/>
  <c r="V112" i="5"/>
  <c r="V113" i="5"/>
  <c r="V114" i="5"/>
  <c r="V115" i="5"/>
  <c r="V116" i="5"/>
  <c r="V117" i="5"/>
  <c r="V118" i="5"/>
  <c r="V3" i="5"/>
  <c r="U118" i="5"/>
  <c r="U117" i="5"/>
  <c r="U116" i="5"/>
  <c r="U115" i="5"/>
  <c r="U114" i="5"/>
  <c r="U113" i="5"/>
  <c r="U112" i="5"/>
  <c r="U111" i="5"/>
  <c r="U110" i="5"/>
  <c r="U109" i="5"/>
  <c r="U108" i="5"/>
  <c r="U107" i="5"/>
  <c r="U106" i="5"/>
  <c r="U105" i="5"/>
  <c r="U104" i="5"/>
  <c r="U103" i="5"/>
  <c r="U102" i="5"/>
  <c r="U101" i="5"/>
  <c r="U100" i="5"/>
  <c r="U99" i="5"/>
  <c r="U98" i="5"/>
  <c r="U97" i="5"/>
  <c r="U96" i="5"/>
  <c r="U95" i="5"/>
  <c r="U94" i="5"/>
  <c r="U93" i="5"/>
  <c r="U92" i="5"/>
  <c r="U91" i="5"/>
  <c r="U90" i="5"/>
  <c r="U89" i="5"/>
  <c r="U88" i="5"/>
  <c r="U87" i="5"/>
  <c r="U86" i="5"/>
  <c r="U85" i="5"/>
  <c r="U84" i="5"/>
  <c r="U83" i="5"/>
  <c r="U82" i="5"/>
  <c r="U81" i="5"/>
  <c r="U80" i="5"/>
  <c r="U79" i="5"/>
  <c r="U78" i="5"/>
  <c r="U77" i="5"/>
  <c r="U76" i="5"/>
  <c r="U75" i="5"/>
  <c r="U74" i="5"/>
  <c r="U73" i="5"/>
  <c r="U72" i="5"/>
  <c r="U71" i="5"/>
  <c r="U70" i="5"/>
  <c r="U69" i="5"/>
  <c r="U68" i="5"/>
  <c r="U67" i="5"/>
  <c r="U66" i="5"/>
  <c r="U65" i="5"/>
  <c r="U64" i="5"/>
  <c r="U63" i="5"/>
  <c r="U62" i="5"/>
  <c r="U61" i="5"/>
  <c r="U60" i="5"/>
  <c r="U59" i="5"/>
  <c r="U58" i="5"/>
  <c r="U57" i="5"/>
  <c r="U56" i="5"/>
  <c r="U55" i="5"/>
  <c r="U54" i="5"/>
  <c r="U53" i="5"/>
  <c r="U52" i="5"/>
  <c r="U51" i="5"/>
  <c r="U50" i="5"/>
  <c r="U49" i="5"/>
  <c r="U48" i="5"/>
  <c r="U47" i="5"/>
  <c r="U46" i="5"/>
  <c r="U45" i="5"/>
  <c r="U44" i="5"/>
  <c r="U43" i="5"/>
  <c r="U42" i="5"/>
  <c r="U41" i="5"/>
  <c r="U40" i="5"/>
  <c r="U39" i="5"/>
  <c r="U38" i="5"/>
  <c r="U37" i="5"/>
  <c r="U36" i="5"/>
  <c r="U35" i="5"/>
  <c r="U34" i="5"/>
  <c r="U33" i="5"/>
  <c r="U32" i="5"/>
  <c r="U31" i="5"/>
  <c r="U30" i="5"/>
  <c r="U29" i="5"/>
  <c r="U28" i="5"/>
  <c r="U27" i="5"/>
  <c r="U26" i="5"/>
  <c r="U25" i="5"/>
  <c r="U24" i="5"/>
  <c r="U23" i="5"/>
  <c r="U22" i="5"/>
  <c r="U21" i="5"/>
  <c r="U20" i="5"/>
  <c r="U19" i="5"/>
  <c r="U18" i="5"/>
  <c r="U17" i="5"/>
  <c r="U16" i="5"/>
  <c r="U15" i="5"/>
  <c r="U14" i="5"/>
  <c r="U13" i="5"/>
  <c r="U12" i="5"/>
  <c r="U11" i="5"/>
  <c r="U10" i="5"/>
  <c r="U9" i="5"/>
  <c r="U8" i="5"/>
  <c r="U7" i="5"/>
  <c r="U6" i="5"/>
  <c r="U5" i="5"/>
  <c r="U4" i="5"/>
  <c r="N118" i="5"/>
  <c r="N117" i="5"/>
  <c r="N116" i="5"/>
  <c r="N115" i="5"/>
  <c r="N114" i="5"/>
  <c r="N113" i="5"/>
  <c r="N112" i="5"/>
  <c r="N111" i="5"/>
  <c r="N110" i="5"/>
  <c r="N109" i="5"/>
  <c r="N108" i="5"/>
  <c r="N107" i="5"/>
  <c r="N106" i="5"/>
  <c r="N105" i="5"/>
  <c r="N104" i="5"/>
  <c r="N103" i="5"/>
  <c r="N102" i="5"/>
  <c r="N101" i="5"/>
  <c r="N100" i="5"/>
  <c r="N99" i="5"/>
  <c r="N98" i="5"/>
  <c r="N97" i="5"/>
  <c r="N96" i="5"/>
  <c r="N95" i="5"/>
  <c r="N94" i="5"/>
  <c r="N93" i="5"/>
  <c r="N92" i="5"/>
  <c r="N91" i="5"/>
  <c r="N90" i="5"/>
  <c r="N89" i="5"/>
  <c r="N88" i="5"/>
  <c r="N87" i="5"/>
  <c r="N86" i="5"/>
  <c r="N85" i="5"/>
  <c r="N84" i="5"/>
  <c r="N83" i="5"/>
  <c r="N82" i="5"/>
  <c r="N81" i="5"/>
  <c r="N80" i="5"/>
  <c r="N79" i="5"/>
  <c r="N78" i="5"/>
  <c r="N77" i="5"/>
  <c r="N76" i="5"/>
  <c r="N75" i="5"/>
  <c r="N74" i="5"/>
  <c r="N73" i="5"/>
  <c r="N72" i="5"/>
  <c r="N71" i="5"/>
  <c r="N70" i="5"/>
  <c r="N69" i="5"/>
  <c r="N68" i="5"/>
  <c r="N67" i="5"/>
  <c r="N66" i="5"/>
  <c r="N65" i="5"/>
  <c r="N64" i="5"/>
  <c r="N63" i="5"/>
  <c r="N62" i="5"/>
  <c r="N61" i="5"/>
  <c r="N60" i="5"/>
  <c r="N59" i="5"/>
  <c r="N58" i="5"/>
  <c r="N57" i="5"/>
  <c r="N56" i="5"/>
  <c r="N55" i="5"/>
  <c r="N54" i="5"/>
  <c r="N53" i="5"/>
  <c r="N52" i="5"/>
  <c r="N51" i="5"/>
  <c r="N50" i="5"/>
  <c r="N49" i="5"/>
  <c r="N48" i="5"/>
  <c r="N47" i="5"/>
  <c r="N46" i="5"/>
  <c r="N45"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N8" i="5"/>
  <c r="N7" i="5"/>
  <c r="N6" i="5"/>
  <c r="N5" i="5"/>
  <c r="N4" i="5"/>
  <c r="N3" i="5"/>
  <c r="M118" i="5"/>
  <c r="M117" i="5"/>
  <c r="M116" i="5"/>
  <c r="M115" i="5"/>
  <c r="M114" i="5"/>
  <c r="M113" i="5"/>
  <c r="M112" i="5"/>
  <c r="M111" i="5"/>
  <c r="M110" i="5"/>
  <c r="M109" i="5"/>
  <c r="M108" i="5"/>
  <c r="M107" i="5"/>
  <c r="M106" i="5"/>
  <c r="M105" i="5"/>
  <c r="M104" i="5"/>
  <c r="M103" i="5"/>
  <c r="M102" i="5"/>
  <c r="M101" i="5"/>
  <c r="M100" i="5"/>
  <c r="M99" i="5"/>
  <c r="M98" i="5"/>
  <c r="M97" i="5"/>
  <c r="M96" i="5"/>
  <c r="M95" i="5"/>
  <c r="M94" i="5"/>
  <c r="M93" i="5"/>
  <c r="M92" i="5"/>
  <c r="M91" i="5"/>
  <c r="M90" i="5"/>
  <c r="M89" i="5"/>
  <c r="M88" i="5"/>
  <c r="M87" i="5"/>
  <c r="M86" i="5"/>
  <c r="M85" i="5"/>
  <c r="M84" i="5"/>
  <c r="M83" i="5"/>
  <c r="M82" i="5"/>
  <c r="M81" i="5"/>
  <c r="M80" i="5"/>
  <c r="M79" i="5"/>
  <c r="M78" i="5"/>
  <c r="M77" i="5"/>
  <c r="M76" i="5"/>
  <c r="M75" i="5"/>
  <c r="M74" i="5"/>
  <c r="M73" i="5"/>
  <c r="M72" i="5"/>
  <c r="M71" i="5"/>
  <c r="M70" i="5"/>
  <c r="M69" i="5"/>
  <c r="M68" i="5"/>
  <c r="M67" i="5"/>
  <c r="M66" i="5"/>
  <c r="M65" i="5"/>
  <c r="M64" i="5"/>
  <c r="M63" i="5"/>
  <c r="M62" i="5"/>
  <c r="M61" i="5"/>
  <c r="M60" i="5"/>
  <c r="M59"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5" i="5"/>
  <c r="M24" i="5"/>
  <c r="M23" i="5"/>
  <c r="M22" i="5"/>
  <c r="M21" i="5"/>
  <c r="M20" i="5"/>
  <c r="M19" i="5"/>
  <c r="M18" i="5"/>
  <c r="M17" i="5"/>
  <c r="M16" i="5"/>
  <c r="M15" i="5"/>
  <c r="M14" i="5"/>
  <c r="M13" i="5"/>
  <c r="M12" i="5"/>
  <c r="M11" i="5"/>
  <c r="M10" i="5"/>
  <c r="M9" i="5"/>
  <c r="M8" i="5"/>
  <c r="M7" i="5"/>
  <c r="M6" i="5"/>
  <c r="M5" i="5"/>
  <c r="M4" i="5"/>
  <c r="M3" i="5"/>
  <c r="L118" i="5"/>
  <c r="L117" i="5"/>
  <c r="L116" i="5"/>
  <c r="L115" i="5"/>
  <c r="L114" i="5"/>
  <c r="L113" i="5"/>
  <c r="L112" i="5"/>
  <c r="L111" i="5"/>
  <c r="L110" i="5"/>
  <c r="L109" i="5"/>
  <c r="L108" i="5"/>
  <c r="L107" i="5"/>
  <c r="L106" i="5"/>
  <c r="L105" i="5"/>
  <c r="L104" i="5"/>
  <c r="L103" i="5"/>
  <c r="L102" i="5"/>
  <c r="L101" i="5"/>
  <c r="L100" i="5"/>
  <c r="L99" i="5"/>
  <c r="L98" i="5"/>
  <c r="L97" i="5"/>
  <c r="L96" i="5"/>
  <c r="L95" i="5"/>
  <c r="L94" i="5"/>
  <c r="L93" i="5"/>
  <c r="L92" i="5"/>
  <c r="L91" i="5"/>
  <c r="L90" i="5"/>
  <c r="L89" i="5"/>
  <c r="L88" i="5"/>
  <c r="L87" i="5"/>
  <c r="L86" i="5"/>
  <c r="L85" i="5"/>
  <c r="L84" i="5"/>
  <c r="L83" i="5"/>
  <c r="L82" i="5"/>
  <c r="L81" i="5"/>
  <c r="L80" i="5"/>
  <c r="L79" i="5"/>
  <c r="L78" i="5"/>
  <c r="L77" i="5"/>
  <c r="L76" i="5"/>
  <c r="L75" i="5"/>
  <c r="L74" i="5"/>
  <c r="L73" i="5"/>
  <c r="L72" i="5"/>
  <c r="L71" i="5"/>
  <c r="L70" i="5"/>
  <c r="L69" i="5"/>
  <c r="L68" i="5"/>
  <c r="L67" i="5"/>
  <c r="L66" i="5"/>
  <c r="L65" i="5"/>
  <c r="L64" i="5"/>
  <c r="L63" i="5"/>
  <c r="L62" i="5"/>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 r="L16" i="5"/>
  <c r="L15" i="5"/>
  <c r="L14" i="5"/>
  <c r="L13" i="5"/>
  <c r="L12" i="5"/>
  <c r="L11" i="5"/>
  <c r="L10" i="5"/>
  <c r="L9" i="5"/>
  <c r="L8" i="5"/>
  <c r="L7" i="5"/>
  <c r="L6" i="5"/>
  <c r="L5" i="5"/>
  <c r="L4" i="5"/>
  <c r="L3" i="5"/>
  <c r="K4" i="5"/>
  <c r="K5"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K107" i="5"/>
  <c r="K108" i="5"/>
  <c r="K109" i="5"/>
  <c r="K110" i="5"/>
  <c r="K111" i="5"/>
  <c r="K112" i="5"/>
  <c r="K113" i="5"/>
  <c r="K114" i="5"/>
  <c r="K115" i="5"/>
  <c r="K116" i="5"/>
  <c r="K117" i="5"/>
  <c r="K118" i="5"/>
  <c r="K3" i="5"/>
  <c r="J118" i="5"/>
  <c r="I118" i="5"/>
  <c r="H118" i="5"/>
  <c r="G118" i="5"/>
  <c r="J117" i="5"/>
  <c r="I117" i="5"/>
  <c r="H117" i="5"/>
  <c r="G117" i="5"/>
  <c r="J116" i="5"/>
  <c r="I116" i="5"/>
  <c r="H116" i="5"/>
  <c r="G116" i="5"/>
  <c r="J115" i="5"/>
  <c r="I115" i="5"/>
  <c r="H115" i="5"/>
  <c r="G115" i="5"/>
  <c r="J114" i="5"/>
  <c r="I114" i="5"/>
  <c r="H114" i="5"/>
  <c r="G114" i="5"/>
  <c r="J113" i="5"/>
  <c r="I113" i="5"/>
  <c r="H113" i="5"/>
  <c r="G113" i="5"/>
  <c r="J112" i="5"/>
  <c r="I112" i="5"/>
  <c r="H112" i="5"/>
  <c r="G112" i="5"/>
  <c r="J111" i="5"/>
  <c r="I111" i="5"/>
  <c r="H111" i="5"/>
  <c r="G111" i="5"/>
  <c r="J110" i="5"/>
  <c r="I110" i="5"/>
  <c r="H110" i="5"/>
  <c r="G110" i="5"/>
  <c r="J109" i="5"/>
  <c r="I109" i="5"/>
  <c r="H109" i="5"/>
  <c r="G109" i="5"/>
  <c r="J108" i="5"/>
  <c r="I108" i="5"/>
  <c r="H108" i="5"/>
  <c r="G108" i="5"/>
  <c r="J107" i="5"/>
  <c r="I107" i="5"/>
  <c r="H107" i="5"/>
  <c r="G107" i="5"/>
  <c r="J106" i="5"/>
  <c r="I106" i="5"/>
  <c r="H106" i="5"/>
  <c r="G106" i="5"/>
  <c r="J105" i="5"/>
  <c r="I105" i="5"/>
  <c r="H105" i="5"/>
  <c r="G105" i="5"/>
  <c r="J104" i="5"/>
  <c r="I104" i="5"/>
  <c r="H104" i="5"/>
  <c r="G104" i="5"/>
  <c r="J103" i="5"/>
  <c r="I103" i="5"/>
  <c r="H103" i="5"/>
  <c r="G103" i="5"/>
  <c r="J102" i="5"/>
  <c r="I102" i="5"/>
  <c r="H102" i="5"/>
  <c r="G102" i="5"/>
  <c r="J101" i="5"/>
  <c r="I101" i="5"/>
  <c r="H101" i="5"/>
  <c r="G101" i="5"/>
  <c r="J100" i="5"/>
  <c r="I100" i="5"/>
  <c r="H100" i="5"/>
  <c r="G100" i="5"/>
  <c r="J99" i="5"/>
  <c r="I99" i="5"/>
  <c r="H99" i="5"/>
  <c r="G99" i="5"/>
  <c r="J98" i="5"/>
  <c r="I98" i="5"/>
  <c r="H98" i="5"/>
  <c r="G98" i="5"/>
  <c r="J97" i="5"/>
  <c r="I97" i="5"/>
  <c r="H97" i="5"/>
  <c r="G97" i="5"/>
  <c r="J96" i="5"/>
  <c r="I96" i="5"/>
  <c r="H96" i="5"/>
  <c r="G96" i="5"/>
  <c r="J95" i="5"/>
  <c r="I95" i="5"/>
  <c r="H95" i="5"/>
  <c r="G95" i="5"/>
  <c r="J94" i="5"/>
  <c r="I94" i="5"/>
  <c r="H94" i="5"/>
  <c r="G94" i="5"/>
  <c r="J93" i="5"/>
  <c r="I93" i="5"/>
  <c r="H93" i="5"/>
  <c r="G93" i="5"/>
  <c r="J92" i="5"/>
  <c r="I92" i="5"/>
  <c r="H92" i="5"/>
  <c r="G92" i="5"/>
  <c r="J91" i="5"/>
  <c r="I91" i="5"/>
  <c r="H91" i="5"/>
  <c r="G91" i="5"/>
  <c r="J90" i="5"/>
  <c r="I90" i="5"/>
  <c r="H90" i="5"/>
  <c r="G90" i="5"/>
  <c r="J89" i="5"/>
  <c r="I89" i="5"/>
  <c r="H89" i="5"/>
  <c r="G89" i="5"/>
  <c r="J88" i="5"/>
  <c r="I88" i="5"/>
  <c r="H88" i="5"/>
  <c r="G88" i="5"/>
  <c r="J87" i="5"/>
  <c r="I87" i="5"/>
  <c r="H87" i="5"/>
  <c r="G87" i="5"/>
  <c r="J86" i="5"/>
  <c r="I86" i="5"/>
  <c r="H86" i="5"/>
  <c r="G86" i="5"/>
  <c r="J85" i="5"/>
  <c r="I85" i="5"/>
  <c r="H85" i="5"/>
  <c r="G85" i="5"/>
  <c r="J84" i="5"/>
  <c r="I84" i="5"/>
  <c r="H84" i="5"/>
  <c r="G84" i="5"/>
  <c r="J83" i="5"/>
  <c r="I83" i="5"/>
  <c r="H83" i="5"/>
  <c r="G83" i="5"/>
  <c r="J82" i="5"/>
  <c r="I82" i="5"/>
  <c r="H82" i="5"/>
  <c r="G82" i="5"/>
  <c r="J81" i="5"/>
  <c r="I81" i="5"/>
  <c r="H81" i="5"/>
  <c r="G81" i="5"/>
  <c r="J80" i="5"/>
  <c r="I80" i="5"/>
  <c r="H80" i="5"/>
  <c r="G80" i="5"/>
  <c r="J79" i="5"/>
  <c r="I79" i="5"/>
  <c r="H79" i="5"/>
  <c r="G79" i="5"/>
  <c r="J78" i="5"/>
  <c r="I78" i="5"/>
  <c r="H78" i="5"/>
  <c r="G78" i="5"/>
  <c r="J77" i="5"/>
  <c r="I77" i="5"/>
  <c r="H77" i="5"/>
  <c r="G77" i="5"/>
  <c r="J76" i="5"/>
  <c r="I76" i="5"/>
  <c r="H76" i="5"/>
  <c r="G76" i="5"/>
  <c r="J75" i="5"/>
  <c r="I75" i="5"/>
  <c r="H75" i="5"/>
  <c r="G75" i="5"/>
  <c r="J74" i="5"/>
  <c r="I74" i="5"/>
  <c r="H74" i="5"/>
  <c r="G74" i="5"/>
  <c r="J73" i="5"/>
  <c r="I73" i="5"/>
  <c r="H73" i="5"/>
  <c r="G73" i="5"/>
  <c r="J72" i="5"/>
  <c r="I72" i="5"/>
  <c r="H72" i="5"/>
  <c r="G72" i="5"/>
  <c r="J71" i="5"/>
  <c r="I71" i="5"/>
  <c r="H71" i="5"/>
  <c r="G71" i="5"/>
  <c r="J70" i="5"/>
  <c r="I70" i="5"/>
  <c r="H70" i="5"/>
  <c r="G70" i="5"/>
  <c r="J69" i="5"/>
  <c r="I69" i="5"/>
  <c r="H69" i="5"/>
  <c r="G69" i="5"/>
  <c r="J68" i="5"/>
  <c r="I68" i="5"/>
  <c r="H68" i="5"/>
  <c r="G68" i="5"/>
  <c r="J67" i="5"/>
  <c r="I67" i="5"/>
  <c r="H67" i="5"/>
  <c r="G67" i="5"/>
  <c r="J66" i="5"/>
  <c r="I66" i="5"/>
  <c r="H66" i="5"/>
  <c r="G66" i="5"/>
  <c r="J65" i="5"/>
  <c r="I65" i="5"/>
  <c r="H65" i="5"/>
  <c r="G65" i="5"/>
  <c r="J64" i="5"/>
  <c r="I64" i="5"/>
  <c r="H64" i="5"/>
  <c r="G64" i="5"/>
  <c r="J63" i="5"/>
  <c r="I63" i="5"/>
  <c r="H63" i="5"/>
  <c r="G63" i="5"/>
  <c r="J62" i="5"/>
  <c r="I62" i="5"/>
  <c r="H62" i="5"/>
  <c r="G62" i="5"/>
  <c r="J61" i="5"/>
  <c r="I61" i="5"/>
  <c r="H61" i="5"/>
  <c r="G61" i="5"/>
  <c r="J60" i="5"/>
  <c r="I60" i="5"/>
  <c r="H60" i="5"/>
  <c r="G60" i="5"/>
  <c r="J59" i="5"/>
  <c r="I59" i="5"/>
  <c r="H59" i="5"/>
  <c r="G59" i="5"/>
  <c r="J58" i="5"/>
  <c r="I58" i="5"/>
  <c r="H58" i="5"/>
  <c r="G58" i="5"/>
  <c r="J57" i="5"/>
  <c r="I57" i="5"/>
  <c r="H57" i="5"/>
  <c r="G57" i="5"/>
  <c r="J56" i="5"/>
  <c r="I56" i="5"/>
  <c r="H56" i="5"/>
  <c r="G56" i="5"/>
  <c r="J55" i="5"/>
  <c r="I55" i="5"/>
  <c r="H55" i="5"/>
  <c r="G55" i="5"/>
  <c r="J54" i="5"/>
  <c r="I54" i="5"/>
  <c r="H54" i="5"/>
  <c r="G54" i="5"/>
  <c r="J53" i="5"/>
  <c r="I53" i="5"/>
  <c r="H53" i="5"/>
  <c r="G53" i="5"/>
  <c r="J52" i="5"/>
  <c r="I52" i="5"/>
  <c r="H52" i="5"/>
  <c r="G52" i="5"/>
  <c r="J51" i="5"/>
  <c r="I51" i="5"/>
  <c r="H51" i="5"/>
  <c r="G51" i="5"/>
  <c r="J50" i="5"/>
  <c r="I50" i="5"/>
  <c r="H50" i="5"/>
  <c r="G50" i="5"/>
  <c r="J49" i="5"/>
  <c r="I49" i="5"/>
  <c r="H49" i="5"/>
  <c r="G49" i="5"/>
  <c r="J48" i="5"/>
  <c r="I48" i="5"/>
  <c r="H48" i="5"/>
  <c r="G48" i="5"/>
  <c r="J47" i="5"/>
  <c r="I47" i="5"/>
  <c r="H47" i="5"/>
  <c r="G47" i="5"/>
  <c r="J46" i="5"/>
  <c r="I46" i="5"/>
  <c r="H46" i="5"/>
  <c r="G46" i="5"/>
  <c r="J45" i="5"/>
  <c r="I45" i="5"/>
  <c r="H45" i="5"/>
  <c r="G45" i="5"/>
  <c r="J44" i="5"/>
  <c r="I44" i="5"/>
  <c r="H44" i="5"/>
  <c r="G44" i="5"/>
  <c r="J43" i="5"/>
  <c r="I43" i="5"/>
  <c r="H43" i="5"/>
  <c r="G43" i="5"/>
  <c r="J42" i="5"/>
  <c r="I42" i="5"/>
  <c r="H42" i="5"/>
  <c r="G42" i="5"/>
  <c r="J41" i="5"/>
  <c r="I41" i="5"/>
  <c r="H41" i="5"/>
  <c r="G41" i="5"/>
  <c r="J40" i="5"/>
  <c r="I40" i="5"/>
  <c r="H40" i="5"/>
  <c r="G40" i="5"/>
  <c r="J39" i="5"/>
  <c r="I39" i="5"/>
  <c r="H39" i="5"/>
  <c r="G39" i="5"/>
  <c r="J38" i="5"/>
  <c r="I38" i="5"/>
  <c r="H38" i="5"/>
  <c r="G38" i="5"/>
  <c r="J37" i="5"/>
  <c r="I37" i="5"/>
  <c r="H37" i="5"/>
  <c r="G37" i="5"/>
  <c r="J36" i="5"/>
  <c r="I36" i="5"/>
  <c r="H36" i="5"/>
  <c r="G36" i="5"/>
  <c r="J35" i="5"/>
  <c r="I35" i="5"/>
  <c r="H35" i="5"/>
  <c r="G35" i="5"/>
  <c r="J34" i="5"/>
  <c r="I34" i="5"/>
  <c r="H34" i="5"/>
  <c r="G34" i="5"/>
  <c r="J33" i="5"/>
  <c r="I33" i="5"/>
  <c r="H33" i="5"/>
  <c r="G33" i="5"/>
  <c r="J32" i="5"/>
  <c r="I32" i="5"/>
  <c r="H32" i="5"/>
  <c r="G32" i="5"/>
  <c r="J31" i="5"/>
  <c r="I31" i="5"/>
  <c r="H31" i="5"/>
  <c r="G31" i="5"/>
  <c r="J30" i="5"/>
  <c r="I30" i="5"/>
  <c r="H30" i="5"/>
  <c r="G30" i="5"/>
  <c r="J29" i="5"/>
  <c r="I29" i="5"/>
  <c r="H29" i="5"/>
  <c r="G29" i="5"/>
  <c r="J28" i="5"/>
  <c r="I28" i="5"/>
  <c r="H28" i="5"/>
  <c r="G28" i="5"/>
  <c r="J27" i="5"/>
  <c r="I27" i="5"/>
  <c r="H27" i="5"/>
  <c r="G27" i="5"/>
  <c r="J26" i="5"/>
  <c r="I26" i="5"/>
  <c r="H26" i="5"/>
  <c r="G26" i="5"/>
  <c r="J25" i="5"/>
  <c r="I25" i="5"/>
  <c r="H25" i="5"/>
  <c r="G25" i="5"/>
  <c r="J24" i="5"/>
  <c r="I24" i="5"/>
  <c r="H24" i="5"/>
  <c r="G24" i="5"/>
  <c r="J23" i="5"/>
  <c r="I23" i="5"/>
  <c r="H23" i="5"/>
  <c r="G23" i="5"/>
  <c r="J22" i="5"/>
  <c r="I22" i="5"/>
  <c r="H22" i="5"/>
  <c r="G22" i="5"/>
  <c r="J21" i="5"/>
  <c r="I21" i="5"/>
  <c r="H21" i="5"/>
  <c r="G21" i="5"/>
  <c r="J20" i="5"/>
  <c r="I20" i="5"/>
  <c r="H20" i="5"/>
  <c r="G20" i="5"/>
  <c r="J19" i="5"/>
  <c r="I19" i="5"/>
  <c r="H19" i="5"/>
  <c r="G19" i="5"/>
  <c r="J18" i="5"/>
  <c r="I18" i="5"/>
  <c r="H18" i="5"/>
  <c r="G18" i="5"/>
  <c r="J17" i="5"/>
  <c r="I17" i="5"/>
  <c r="H17" i="5"/>
  <c r="G17" i="5"/>
  <c r="J16" i="5"/>
  <c r="I16" i="5"/>
  <c r="H16" i="5"/>
  <c r="G16" i="5"/>
  <c r="J15" i="5"/>
  <c r="I15" i="5"/>
  <c r="H15" i="5"/>
  <c r="G15" i="5"/>
  <c r="J14" i="5"/>
  <c r="I14" i="5"/>
  <c r="H14" i="5"/>
  <c r="G14" i="5"/>
  <c r="J13" i="5"/>
  <c r="I13" i="5"/>
  <c r="H13" i="5"/>
  <c r="G13" i="5"/>
  <c r="J12" i="5"/>
  <c r="I12" i="5"/>
  <c r="H12" i="5"/>
  <c r="G12" i="5"/>
  <c r="J11" i="5"/>
  <c r="I11" i="5"/>
  <c r="H11" i="5"/>
  <c r="G11" i="5"/>
  <c r="J10" i="5"/>
  <c r="I10" i="5"/>
  <c r="H10" i="5"/>
  <c r="G10" i="5"/>
  <c r="J9" i="5"/>
  <c r="I9" i="5"/>
  <c r="H9" i="5"/>
  <c r="G9" i="5"/>
  <c r="J8" i="5"/>
  <c r="I8" i="5"/>
  <c r="H8" i="5"/>
  <c r="G8" i="5"/>
  <c r="J7" i="5"/>
  <c r="I7" i="5"/>
  <c r="H7" i="5"/>
  <c r="G7" i="5"/>
  <c r="J6" i="5"/>
  <c r="I6" i="5"/>
  <c r="H6" i="5"/>
  <c r="G6" i="5"/>
  <c r="J5" i="5"/>
  <c r="I5" i="5"/>
  <c r="H5" i="5"/>
  <c r="G5" i="5"/>
  <c r="J4" i="5"/>
  <c r="I4" i="5"/>
  <c r="H4" i="5"/>
  <c r="G4" i="5"/>
  <c r="J3" i="5"/>
  <c r="I3" i="5"/>
  <c r="H3" i="5"/>
  <c r="G3" i="5"/>
  <c r="CQ118" i="5"/>
  <c r="CM118" i="5"/>
  <c r="CJ118" i="5"/>
  <c r="CI118" i="5"/>
  <c r="CE118" i="5"/>
  <c r="CA118" i="5"/>
  <c r="BX118" i="5"/>
  <c r="BW118" i="5"/>
  <c r="BT118" i="5"/>
  <c r="BS118" i="5"/>
  <c r="BO118" i="5"/>
  <c r="BK118" i="5"/>
  <c r="BH118" i="5"/>
  <c r="BG118" i="5"/>
  <c r="BD118" i="5"/>
  <c r="BC118" i="5"/>
  <c r="AZ118" i="5"/>
  <c r="AY118" i="5"/>
  <c r="AV118" i="5"/>
  <c r="AU118" i="5"/>
  <c r="AR118" i="5"/>
  <c r="AQ118" i="5"/>
  <c r="AN118" i="5"/>
  <c r="AM118" i="5"/>
  <c r="AJ118" i="5"/>
  <c r="AI118" i="5"/>
  <c r="AF118" i="5"/>
  <c r="AE118" i="5"/>
  <c r="AA118" i="5"/>
  <c r="X118" i="5"/>
  <c r="W118" i="5"/>
  <c r="T118" i="5"/>
  <c r="S118" i="5"/>
  <c r="R118" i="5"/>
  <c r="Q118" i="5"/>
  <c r="P118" i="5"/>
  <c r="O118" i="5"/>
  <c r="F118" i="5"/>
  <c r="E118" i="5"/>
  <c r="D118" i="5"/>
  <c r="C118" i="5"/>
  <c r="CQ117" i="5"/>
  <c r="CM117" i="5"/>
  <c r="CJ117" i="5"/>
  <c r="CI117" i="5"/>
  <c r="CE117" i="5"/>
  <c r="CA117" i="5"/>
  <c r="BX117" i="5"/>
  <c r="BW117" i="5"/>
  <c r="BT117" i="5"/>
  <c r="BS117" i="5"/>
  <c r="BO117" i="5"/>
  <c r="BK117" i="5"/>
  <c r="BH117" i="5"/>
  <c r="BG117" i="5"/>
  <c r="BD117" i="5"/>
  <c r="BC117" i="5"/>
  <c r="AZ117" i="5"/>
  <c r="AY117" i="5"/>
  <c r="AV117" i="5"/>
  <c r="AU117" i="5"/>
  <c r="AR117" i="5"/>
  <c r="AQ117" i="5"/>
  <c r="AN117" i="5"/>
  <c r="AM117" i="5"/>
  <c r="AJ117" i="5"/>
  <c r="AI117" i="5"/>
  <c r="AF117" i="5"/>
  <c r="AE117" i="5"/>
  <c r="AA117" i="5"/>
  <c r="X117" i="5"/>
  <c r="W117" i="5"/>
  <c r="T117" i="5"/>
  <c r="S117" i="5"/>
  <c r="R117" i="5"/>
  <c r="Q117" i="5"/>
  <c r="P117" i="5"/>
  <c r="O117" i="5"/>
  <c r="F117" i="5"/>
  <c r="E117" i="5"/>
  <c r="D117" i="5"/>
  <c r="C117" i="5"/>
  <c r="CQ116" i="5"/>
  <c r="CM116" i="5"/>
  <c r="CJ116" i="5"/>
  <c r="CI116" i="5"/>
  <c r="CE116" i="5"/>
  <c r="CA116" i="5"/>
  <c r="BX116" i="5"/>
  <c r="BW116" i="5"/>
  <c r="BT116" i="5"/>
  <c r="BS116" i="5"/>
  <c r="BO116" i="5"/>
  <c r="BK116" i="5"/>
  <c r="BH116" i="5"/>
  <c r="BG116" i="5"/>
  <c r="BD116" i="5"/>
  <c r="BC116" i="5"/>
  <c r="AZ116" i="5"/>
  <c r="AY116" i="5"/>
  <c r="AV116" i="5"/>
  <c r="AU116" i="5"/>
  <c r="AR116" i="5"/>
  <c r="AQ116" i="5"/>
  <c r="AN116" i="5"/>
  <c r="AM116" i="5"/>
  <c r="AJ116" i="5"/>
  <c r="AI116" i="5"/>
  <c r="AF116" i="5"/>
  <c r="AE116" i="5"/>
  <c r="AA116" i="5"/>
  <c r="X116" i="5"/>
  <c r="W116" i="5"/>
  <c r="T116" i="5"/>
  <c r="S116" i="5"/>
  <c r="R116" i="5"/>
  <c r="Q116" i="5"/>
  <c r="P116" i="5"/>
  <c r="O116" i="5"/>
  <c r="F116" i="5"/>
  <c r="E116" i="5"/>
  <c r="D116" i="5"/>
  <c r="C116" i="5"/>
  <c r="CQ115" i="5"/>
  <c r="CM115" i="5"/>
  <c r="CJ115" i="5"/>
  <c r="CI115" i="5"/>
  <c r="CE115" i="5"/>
  <c r="CA115" i="5"/>
  <c r="BX115" i="5"/>
  <c r="BW115" i="5"/>
  <c r="BT115" i="5"/>
  <c r="BS115" i="5"/>
  <c r="BO115" i="5"/>
  <c r="BK115" i="5"/>
  <c r="BH115" i="5"/>
  <c r="BG115" i="5"/>
  <c r="BD115" i="5"/>
  <c r="BC115" i="5"/>
  <c r="AZ115" i="5"/>
  <c r="AY115" i="5"/>
  <c r="AV115" i="5"/>
  <c r="AU115" i="5"/>
  <c r="AR115" i="5"/>
  <c r="AQ115" i="5"/>
  <c r="AN115" i="5"/>
  <c r="AM115" i="5"/>
  <c r="AJ115" i="5"/>
  <c r="AI115" i="5"/>
  <c r="AF115" i="5"/>
  <c r="AE115" i="5"/>
  <c r="AA115" i="5"/>
  <c r="X115" i="5"/>
  <c r="W115" i="5"/>
  <c r="T115" i="5"/>
  <c r="S115" i="5"/>
  <c r="R115" i="5"/>
  <c r="Q115" i="5"/>
  <c r="P115" i="5"/>
  <c r="O115" i="5"/>
  <c r="F115" i="5"/>
  <c r="E115" i="5"/>
  <c r="D115" i="5"/>
  <c r="C115" i="5"/>
  <c r="CQ114" i="5"/>
  <c r="CM114" i="5"/>
  <c r="CJ114" i="5"/>
  <c r="CI114" i="5"/>
  <c r="CE114" i="5"/>
  <c r="CA114" i="5"/>
  <c r="BX114" i="5"/>
  <c r="BW114" i="5"/>
  <c r="BT114" i="5"/>
  <c r="BS114" i="5"/>
  <c r="BO114" i="5"/>
  <c r="BK114" i="5"/>
  <c r="BH114" i="5"/>
  <c r="BG114" i="5"/>
  <c r="BD114" i="5"/>
  <c r="BC114" i="5"/>
  <c r="AZ114" i="5"/>
  <c r="AY114" i="5"/>
  <c r="AV114" i="5"/>
  <c r="AU114" i="5"/>
  <c r="AR114" i="5"/>
  <c r="AQ114" i="5"/>
  <c r="AN114" i="5"/>
  <c r="AM114" i="5"/>
  <c r="AJ114" i="5"/>
  <c r="AI114" i="5"/>
  <c r="AF114" i="5"/>
  <c r="AE114" i="5"/>
  <c r="AA114" i="5"/>
  <c r="X114" i="5"/>
  <c r="W114" i="5"/>
  <c r="T114" i="5"/>
  <c r="S114" i="5"/>
  <c r="R114" i="5"/>
  <c r="Q114" i="5"/>
  <c r="P114" i="5"/>
  <c r="O114" i="5"/>
  <c r="F114" i="5"/>
  <c r="E114" i="5"/>
  <c r="D114" i="5"/>
  <c r="C114" i="5"/>
  <c r="CQ113" i="5"/>
  <c r="CM113" i="5"/>
  <c r="CJ113" i="5"/>
  <c r="CI113" i="5"/>
  <c r="CE113" i="5"/>
  <c r="CA113" i="5"/>
  <c r="BX113" i="5"/>
  <c r="BW113" i="5"/>
  <c r="BT113" i="5"/>
  <c r="BS113" i="5"/>
  <c r="BO113" i="5"/>
  <c r="BK113" i="5"/>
  <c r="BH113" i="5"/>
  <c r="BG113" i="5"/>
  <c r="BD113" i="5"/>
  <c r="BC113" i="5"/>
  <c r="AZ113" i="5"/>
  <c r="AY113" i="5"/>
  <c r="AV113" i="5"/>
  <c r="AU113" i="5"/>
  <c r="AR113" i="5"/>
  <c r="AQ113" i="5"/>
  <c r="AN113" i="5"/>
  <c r="AM113" i="5"/>
  <c r="AJ113" i="5"/>
  <c r="AI113" i="5"/>
  <c r="AF113" i="5"/>
  <c r="AE113" i="5"/>
  <c r="AA113" i="5"/>
  <c r="X113" i="5"/>
  <c r="W113" i="5"/>
  <c r="T113" i="5"/>
  <c r="S113" i="5"/>
  <c r="R113" i="5"/>
  <c r="Q113" i="5"/>
  <c r="P113" i="5"/>
  <c r="O113" i="5"/>
  <c r="F113" i="5"/>
  <c r="E113" i="5"/>
  <c r="D113" i="5"/>
  <c r="C113" i="5"/>
  <c r="CQ112" i="5"/>
  <c r="CM112" i="5"/>
  <c r="CJ112" i="5"/>
  <c r="CI112" i="5"/>
  <c r="CE112" i="5"/>
  <c r="CA112" i="5"/>
  <c r="BX112" i="5"/>
  <c r="BW112" i="5"/>
  <c r="BT112" i="5"/>
  <c r="BS112" i="5"/>
  <c r="BO112" i="5"/>
  <c r="BK112" i="5"/>
  <c r="BH112" i="5"/>
  <c r="BG112" i="5"/>
  <c r="BD112" i="5"/>
  <c r="BC112" i="5"/>
  <c r="AZ112" i="5"/>
  <c r="AY112" i="5"/>
  <c r="AV112" i="5"/>
  <c r="AU112" i="5"/>
  <c r="AR112" i="5"/>
  <c r="AQ112" i="5"/>
  <c r="AN112" i="5"/>
  <c r="AM112" i="5"/>
  <c r="AJ112" i="5"/>
  <c r="AI112" i="5"/>
  <c r="AF112" i="5"/>
  <c r="AE112" i="5"/>
  <c r="AA112" i="5"/>
  <c r="X112" i="5"/>
  <c r="W112" i="5"/>
  <c r="T112" i="5"/>
  <c r="S112" i="5"/>
  <c r="R112" i="5"/>
  <c r="Q112" i="5"/>
  <c r="P112" i="5"/>
  <c r="O112" i="5"/>
  <c r="F112" i="5"/>
  <c r="E112" i="5"/>
  <c r="D112" i="5"/>
  <c r="C112" i="5"/>
  <c r="CQ111" i="5"/>
  <c r="CM111" i="5"/>
  <c r="CJ111" i="5"/>
  <c r="CI111" i="5"/>
  <c r="CE111" i="5"/>
  <c r="CA111" i="5"/>
  <c r="BX111" i="5"/>
  <c r="BW111" i="5"/>
  <c r="BT111" i="5"/>
  <c r="BS111" i="5"/>
  <c r="BO111" i="5"/>
  <c r="BK111" i="5"/>
  <c r="BH111" i="5"/>
  <c r="BG111" i="5"/>
  <c r="BD111" i="5"/>
  <c r="BC111" i="5"/>
  <c r="AZ111" i="5"/>
  <c r="AY111" i="5"/>
  <c r="AV111" i="5"/>
  <c r="AU111" i="5"/>
  <c r="AR111" i="5"/>
  <c r="AQ111" i="5"/>
  <c r="AN111" i="5"/>
  <c r="AM111" i="5"/>
  <c r="AJ111" i="5"/>
  <c r="AI111" i="5"/>
  <c r="AF111" i="5"/>
  <c r="AE111" i="5"/>
  <c r="AA111" i="5"/>
  <c r="X111" i="5"/>
  <c r="W111" i="5"/>
  <c r="T111" i="5"/>
  <c r="S111" i="5"/>
  <c r="R111" i="5"/>
  <c r="Q111" i="5"/>
  <c r="P111" i="5"/>
  <c r="O111" i="5"/>
  <c r="F111" i="5"/>
  <c r="E111" i="5"/>
  <c r="D111" i="5"/>
  <c r="C111" i="5"/>
  <c r="CQ110" i="5"/>
  <c r="CM110" i="5"/>
  <c r="CJ110" i="5"/>
  <c r="CI110" i="5"/>
  <c r="CE110" i="5"/>
  <c r="CA110" i="5"/>
  <c r="BX110" i="5"/>
  <c r="BW110" i="5"/>
  <c r="BT110" i="5"/>
  <c r="BS110" i="5"/>
  <c r="BO110" i="5"/>
  <c r="BK110" i="5"/>
  <c r="BH110" i="5"/>
  <c r="BG110" i="5"/>
  <c r="BD110" i="5"/>
  <c r="BC110" i="5"/>
  <c r="AZ110" i="5"/>
  <c r="AY110" i="5"/>
  <c r="AV110" i="5"/>
  <c r="AU110" i="5"/>
  <c r="AR110" i="5"/>
  <c r="AQ110" i="5"/>
  <c r="AN110" i="5"/>
  <c r="AM110" i="5"/>
  <c r="AJ110" i="5"/>
  <c r="AI110" i="5"/>
  <c r="AF110" i="5"/>
  <c r="AE110" i="5"/>
  <c r="AA110" i="5"/>
  <c r="X110" i="5"/>
  <c r="W110" i="5"/>
  <c r="T110" i="5"/>
  <c r="S110" i="5"/>
  <c r="R110" i="5"/>
  <c r="Q110" i="5"/>
  <c r="P110" i="5"/>
  <c r="O110" i="5"/>
  <c r="F110" i="5"/>
  <c r="E110" i="5"/>
  <c r="D110" i="5"/>
  <c r="C110" i="5"/>
  <c r="CQ109" i="5"/>
  <c r="CM109" i="5"/>
  <c r="CJ109" i="5"/>
  <c r="CI109" i="5"/>
  <c r="CE109" i="5"/>
  <c r="CA109" i="5"/>
  <c r="BX109" i="5"/>
  <c r="BW109" i="5"/>
  <c r="BT109" i="5"/>
  <c r="BS109" i="5"/>
  <c r="BO109" i="5"/>
  <c r="BK109" i="5"/>
  <c r="BH109" i="5"/>
  <c r="BG109" i="5"/>
  <c r="BD109" i="5"/>
  <c r="BC109" i="5"/>
  <c r="AZ109" i="5"/>
  <c r="AY109" i="5"/>
  <c r="AV109" i="5"/>
  <c r="AU109" i="5"/>
  <c r="AR109" i="5"/>
  <c r="AQ109" i="5"/>
  <c r="AN109" i="5"/>
  <c r="AM109" i="5"/>
  <c r="AJ109" i="5"/>
  <c r="AI109" i="5"/>
  <c r="AF109" i="5"/>
  <c r="AE109" i="5"/>
  <c r="AA109" i="5"/>
  <c r="X109" i="5"/>
  <c r="W109" i="5"/>
  <c r="T109" i="5"/>
  <c r="S109" i="5"/>
  <c r="R109" i="5"/>
  <c r="Q109" i="5"/>
  <c r="P109" i="5"/>
  <c r="O109" i="5"/>
  <c r="F109" i="5"/>
  <c r="E109" i="5"/>
  <c r="D109" i="5"/>
  <c r="C109" i="5"/>
  <c r="CQ108" i="5"/>
  <c r="CM108" i="5"/>
  <c r="CJ108" i="5"/>
  <c r="CI108" i="5"/>
  <c r="CE108" i="5"/>
  <c r="CA108" i="5"/>
  <c r="BX108" i="5"/>
  <c r="BW108" i="5"/>
  <c r="BT108" i="5"/>
  <c r="BS108" i="5"/>
  <c r="BO108" i="5"/>
  <c r="BK108" i="5"/>
  <c r="BH108" i="5"/>
  <c r="BG108" i="5"/>
  <c r="BD108" i="5"/>
  <c r="BC108" i="5"/>
  <c r="AZ108" i="5"/>
  <c r="AY108" i="5"/>
  <c r="AV108" i="5"/>
  <c r="AU108" i="5"/>
  <c r="AR108" i="5"/>
  <c r="AQ108" i="5"/>
  <c r="AN108" i="5"/>
  <c r="AM108" i="5"/>
  <c r="AJ108" i="5"/>
  <c r="AI108" i="5"/>
  <c r="AF108" i="5"/>
  <c r="AE108" i="5"/>
  <c r="AA108" i="5"/>
  <c r="X108" i="5"/>
  <c r="W108" i="5"/>
  <c r="T108" i="5"/>
  <c r="S108" i="5"/>
  <c r="R108" i="5"/>
  <c r="Q108" i="5"/>
  <c r="P108" i="5"/>
  <c r="O108" i="5"/>
  <c r="F108" i="5"/>
  <c r="E108" i="5"/>
  <c r="D108" i="5"/>
  <c r="C108" i="5"/>
  <c r="CQ107" i="5"/>
  <c r="CM107" i="5"/>
  <c r="CJ107" i="5"/>
  <c r="CI107" i="5"/>
  <c r="CE107" i="5"/>
  <c r="CA107" i="5"/>
  <c r="BX107" i="5"/>
  <c r="BW107" i="5"/>
  <c r="BT107" i="5"/>
  <c r="BS107" i="5"/>
  <c r="BO107" i="5"/>
  <c r="BK107" i="5"/>
  <c r="BH107" i="5"/>
  <c r="BG107" i="5"/>
  <c r="BD107" i="5"/>
  <c r="BC107" i="5"/>
  <c r="AZ107" i="5"/>
  <c r="AY107" i="5"/>
  <c r="AV107" i="5"/>
  <c r="AU107" i="5"/>
  <c r="AR107" i="5"/>
  <c r="AQ107" i="5"/>
  <c r="AN107" i="5"/>
  <c r="AM107" i="5"/>
  <c r="AJ107" i="5"/>
  <c r="AI107" i="5"/>
  <c r="AF107" i="5"/>
  <c r="AE107" i="5"/>
  <c r="AA107" i="5"/>
  <c r="X107" i="5"/>
  <c r="W107" i="5"/>
  <c r="T107" i="5"/>
  <c r="S107" i="5"/>
  <c r="R107" i="5"/>
  <c r="Q107" i="5"/>
  <c r="P107" i="5"/>
  <c r="O107" i="5"/>
  <c r="F107" i="5"/>
  <c r="E107" i="5"/>
  <c r="D107" i="5"/>
  <c r="C107" i="5"/>
  <c r="CQ106" i="5"/>
  <c r="CM106" i="5"/>
  <c r="CJ106" i="5"/>
  <c r="CI106" i="5"/>
  <c r="CE106" i="5"/>
  <c r="CA106" i="5"/>
  <c r="BX106" i="5"/>
  <c r="BW106" i="5"/>
  <c r="BT106" i="5"/>
  <c r="BS106" i="5"/>
  <c r="BO106" i="5"/>
  <c r="BK106" i="5"/>
  <c r="BH106" i="5"/>
  <c r="BG106" i="5"/>
  <c r="BD106" i="5"/>
  <c r="BC106" i="5"/>
  <c r="AZ106" i="5"/>
  <c r="AY106" i="5"/>
  <c r="AV106" i="5"/>
  <c r="AU106" i="5"/>
  <c r="AR106" i="5"/>
  <c r="AQ106" i="5"/>
  <c r="AN106" i="5"/>
  <c r="AM106" i="5"/>
  <c r="AJ106" i="5"/>
  <c r="AI106" i="5"/>
  <c r="AF106" i="5"/>
  <c r="AE106" i="5"/>
  <c r="AA106" i="5"/>
  <c r="X106" i="5"/>
  <c r="W106" i="5"/>
  <c r="T106" i="5"/>
  <c r="S106" i="5"/>
  <c r="R106" i="5"/>
  <c r="Q106" i="5"/>
  <c r="P106" i="5"/>
  <c r="O106" i="5"/>
  <c r="F106" i="5"/>
  <c r="E106" i="5"/>
  <c r="D106" i="5"/>
  <c r="C106" i="5"/>
  <c r="CQ105" i="5"/>
  <c r="CM105" i="5"/>
  <c r="CJ105" i="5"/>
  <c r="CI105" i="5"/>
  <c r="CE105" i="5"/>
  <c r="CA105" i="5"/>
  <c r="BX105" i="5"/>
  <c r="BW105" i="5"/>
  <c r="BT105" i="5"/>
  <c r="BS105" i="5"/>
  <c r="BO105" i="5"/>
  <c r="BK105" i="5"/>
  <c r="BH105" i="5"/>
  <c r="BG105" i="5"/>
  <c r="BD105" i="5"/>
  <c r="BC105" i="5"/>
  <c r="AZ105" i="5"/>
  <c r="AY105" i="5"/>
  <c r="AV105" i="5"/>
  <c r="AU105" i="5"/>
  <c r="AR105" i="5"/>
  <c r="AQ105" i="5"/>
  <c r="AN105" i="5"/>
  <c r="AM105" i="5"/>
  <c r="AJ105" i="5"/>
  <c r="AI105" i="5"/>
  <c r="AF105" i="5"/>
  <c r="AE105" i="5"/>
  <c r="AA105" i="5"/>
  <c r="X105" i="5"/>
  <c r="W105" i="5"/>
  <c r="T105" i="5"/>
  <c r="S105" i="5"/>
  <c r="R105" i="5"/>
  <c r="Q105" i="5"/>
  <c r="P105" i="5"/>
  <c r="O105" i="5"/>
  <c r="F105" i="5"/>
  <c r="E105" i="5"/>
  <c r="D105" i="5"/>
  <c r="C105" i="5"/>
  <c r="CQ104" i="5"/>
  <c r="CM104" i="5"/>
  <c r="CJ104" i="5"/>
  <c r="CI104" i="5"/>
  <c r="CE104" i="5"/>
  <c r="CA104" i="5"/>
  <c r="BX104" i="5"/>
  <c r="BW104" i="5"/>
  <c r="BT104" i="5"/>
  <c r="BS104" i="5"/>
  <c r="BO104" i="5"/>
  <c r="BK104" i="5"/>
  <c r="BH104" i="5"/>
  <c r="BG104" i="5"/>
  <c r="BD104" i="5"/>
  <c r="BC104" i="5"/>
  <c r="AZ104" i="5"/>
  <c r="AY104" i="5"/>
  <c r="AV104" i="5"/>
  <c r="AU104" i="5"/>
  <c r="AR104" i="5"/>
  <c r="AQ104" i="5"/>
  <c r="AN104" i="5"/>
  <c r="AM104" i="5"/>
  <c r="AJ104" i="5"/>
  <c r="AI104" i="5"/>
  <c r="AF104" i="5"/>
  <c r="AE104" i="5"/>
  <c r="AA104" i="5"/>
  <c r="X104" i="5"/>
  <c r="W104" i="5"/>
  <c r="T104" i="5"/>
  <c r="S104" i="5"/>
  <c r="R104" i="5"/>
  <c r="Q104" i="5"/>
  <c r="P104" i="5"/>
  <c r="O104" i="5"/>
  <c r="F104" i="5"/>
  <c r="E104" i="5"/>
  <c r="D104" i="5"/>
  <c r="C104" i="5"/>
  <c r="CQ103" i="5"/>
  <c r="CM103" i="5"/>
  <c r="CJ103" i="5"/>
  <c r="CI103" i="5"/>
  <c r="CE103" i="5"/>
  <c r="CA103" i="5"/>
  <c r="BX103" i="5"/>
  <c r="BW103" i="5"/>
  <c r="BT103" i="5"/>
  <c r="BS103" i="5"/>
  <c r="BO103" i="5"/>
  <c r="BK103" i="5"/>
  <c r="BH103" i="5"/>
  <c r="BG103" i="5"/>
  <c r="BD103" i="5"/>
  <c r="BC103" i="5"/>
  <c r="AZ103" i="5"/>
  <c r="AY103" i="5"/>
  <c r="AV103" i="5"/>
  <c r="AU103" i="5"/>
  <c r="AR103" i="5"/>
  <c r="AQ103" i="5"/>
  <c r="AN103" i="5"/>
  <c r="AM103" i="5"/>
  <c r="AJ103" i="5"/>
  <c r="AI103" i="5"/>
  <c r="AF103" i="5"/>
  <c r="AE103" i="5"/>
  <c r="AA103" i="5"/>
  <c r="X103" i="5"/>
  <c r="W103" i="5"/>
  <c r="T103" i="5"/>
  <c r="S103" i="5"/>
  <c r="R103" i="5"/>
  <c r="Q103" i="5"/>
  <c r="P103" i="5"/>
  <c r="O103" i="5"/>
  <c r="F103" i="5"/>
  <c r="E103" i="5"/>
  <c r="D103" i="5"/>
  <c r="C103" i="5"/>
  <c r="CQ102" i="5"/>
  <c r="CM102" i="5"/>
  <c r="CJ102" i="5"/>
  <c r="CI102" i="5"/>
  <c r="CE102" i="5"/>
  <c r="CA102" i="5"/>
  <c r="BX102" i="5"/>
  <c r="BW102" i="5"/>
  <c r="BT102" i="5"/>
  <c r="BS102" i="5"/>
  <c r="BO102" i="5"/>
  <c r="BK102" i="5"/>
  <c r="BH102" i="5"/>
  <c r="BG102" i="5"/>
  <c r="BD102" i="5"/>
  <c r="BC102" i="5"/>
  <c r="AZ102" i="5"/>
  <c r="AY102" i="5"/>
  <c r="AV102" i="5"/>
  <c r="AU102" i="5"/>
  <c r="AR102" i="5"/>
  <c r="AQ102" i="5"/>
  <c r="AN102" i="5"/>
  <c r="AM102" i="5"/>
  <c r="AJ102" i="5"/>
  <c r="AI102" i="5"/>
  <c r="AF102" i="5"/>
  <c r="AE102" i="5"/>
  <c r="AA102" i="5"/>
  <c r="X102" i="5"/>
  <c r="W102" i="5"/>
  <c r="T102" i="5"/>
  <c r="S102" i="5"/>
  <c r="R102" i="5"/>
  <c r="Q102" i="5"/>
  <c r="P102" i="5"/>
  <c r="O102" i="5"/>
  <c r="F102" i="5"/>
  <c r="E102" i="5"/>
  <c r="D102" i="5"/>
  <c r="C102" i="5"/>
  <c r="CQ101" i="5"/>
  <c r="CM101" i="5"/>
  <c r="CJ101" i="5"/>
  <c r="CI101" i="5"/>
  <c r="CE101" i="5"/>
  <c r="CA101" i="5"/>
  <c r="BX101" i="5"/>
  <c r="BW101" i="5"/>
  <c r="BT101" i="5"/>
  <c r="BS101" i="5"/>
  <c r="BO101" i="5"/>
  <c r="BK101" i="5"/>
  <c r="BH101" i="5"/>
  <c r="BG101" i="5"/>
  <c r="BD101" i="5"/>
  <c r="BC101" i="5"/>
  <c r="AZ101" i="5"/>
  <c r="AY101" i="5"/>
  <c r="AV101" i="5"/>
  <c r="AU101" i="5"/>
  <c r="AR101" i="5"/>
  <c r="AQ101" i="5"/>
  <c r="AN101" i="5"/>
  <c r="AM101" i="5"/>
  <c r="AJ101" i="5"/>
  <c r="AI101" i="5"/>
  <c r="AF101" i="5"/>
  <c r="AE101" i="5"/>
  <c r="AA101" i="5"/>
  <c r="X101" i="5"/>
  <c r="W101" i="5"/>
  <c r="T101" i="5"/>
  <c r="S101" i="5"/>
  <c r="R101" i="5"/>
  <c r="Q101" i="5"/>
  <c r="P101" i="5"/>
  <c r="O101" i="5"/>
  <c r="F101" i="5"/>
  <c r="E101" i="5"/>
  <c r="D101" i="5"/>
  <c r="C101" i="5"/>
  <c r="CQ100" i="5"/>
  <c r="CM100" i="5"/>
  <c r="CJ100" i="5"/>
  <c r="CI100" i="5"/>
  <c r="CE100" i="5"/>
  <c r="CA100" i="5"/>
  <c r="BX100" i="5"/>
  <c r="BW100" i="5"/>
  <c r="BT100" i="5"/>
  <c r="BS100" i="5"/>
  <c r="BO100" i="5"/>
  <c r="BK100" i="5"/>
  <c r="BH100" i="5"/>
  <c r="BG100" i="5"/>
  <c r="BD100" i="5"/>
  <c r="BC100" i="5"/>
  <c r="AZ100" i="5"/>
  <c r="AY100" i="5"/>
  <c r="AV100" i="5"/>
  <c r="AU100" i="5"/>
  <c r="AR100" i="5"/>
  <c r="AQ100" i="5"/>
  <c r="AN100" i="5"/>
  <c r="AM100" i="5"/>
  <c r="AJ100" i="5"/>
  <c r="AI100" i="5"/>
  <c r="AF100" i="5"/>
  <c r="AE100" i="5"/>
  <c r="AA100" i="5"/>
  <c r="X100" i="5"/>
  <c r="W100" i="5"/>
  <c r="T100" i="5"/>
  <c r="S100" i="5"/>
  <c r="R100" i="5"/>
  <c r="Q100" i="5"/>
  <c r="P100" i="5"/>
  <c r="O100" i="5"/>
  <c r="F100" i="5"/>
  <c r="E100" i="5"/>
  <c r="D100" i="5"/>
  <c r="C100" i="5"/>
  <c r="CQ99" i="5"/>
  <c r="CM99" i="5"/>
  <c r="CJ99" i="5"/>
  <c r="CI99" i="5"/>
  <c r="CE99" i="5"/>
  <c r="CA99" i="5"/>
  <c r="BX99" i="5"/>
  <c r="BW99" i="5"/>
  <c r="BT99" i="5"/>
  <c r="BS99" i="5"/>
  <c r="BO99" i="5"/>
  <c r="BK99" i="5"/>
  <c r="BH99" i="5"/>
  <c r="BG99" i="5"/>
  <c r="BD99" i="5"/>
  <c r="BC99" i="5"/>
  <c r="AZ99" i="5"/>
  <c r="AY99" i="5"/>
  <c r="AV99" i="5"/>
  <c r="AU99" i="5"/>
  <c r="AR99" i="5"/>
  <c r="AQ99" i="5"/>
  <c r="AN99" i="5"/>
  <c r="AM99" i="5"/>
  <c r="AJ99" i="5"/>
  <c r="AI99" i="5"/>
  <c r="AF99" i="5"/>
  <c r="AE99" i="5"/>
  <c r="AA99" i="5"/>
  <c r="X99" i="5"/>
  <c r="W99" i="5"/>
  <c r="T99" i="5"/>
  <c r="S99" i="5"/>
  <c r="R99" i="5"/>
  <c r="Q99" i="5"/>
  <c r="P99" i="5"/>
  <c r="O99" i="5"/>
  <c r="F99" i="5"/>
  <c r="E99" i="5"/>
  <c r="D99" i="5"/>
  <c r="C99" i="5"/>
  <c r="CQ98" i="5"/>
  <c r="CM98" i="5"/>
  <c r="CJ98" i="5"/>
  <c r="CI98" i="5"/>
  <c r="CE98" i="5"/>
  <c r="CA98" i="5"/>
  <c r="BX98" i="5"/>
  <c r="BW98" i="5"/>
  <c r="BT98" i="5"/>
  <c r="BS98" i="5"/>
  <c r="BO98" i="5"/>
  <c r="BK98" i="5"/>
  <c r="BH98" i="5"/>
  <c r="BG98" i="5"/>
  <c r="BD98" i="5"/>
  <c r="BC98" i="5"/>
  <c r="AZ98" i="5"/>
  <c r="AY98" i="5"/>
  <c r="AV98" i="5"/>
  <c r="AU98" i="5"/>
  <c r="AR98" i="5"/>
  <c r="AQ98" i="5"/>
  <c r="AN98" i="5"/>
  <c r="AM98" i="5"/>
  <c r="AJ98" i="5"/>
  <c r="AI98" i="5"/>
  <c r="AF98" i="5"/>
  <c r="AE98" i="5"/>
  <c r="AA98" i="5"/>
  <c r="X98" i="5"/>
  <c r="W98" i="5"/>
  <c r="T98" i="5"/>
  <c r="S98" i="5"/>
  <c r="R98" i="5"/>
  <c r="Q98" i="5"/>
  <c r="P98" i="5"/>
  <c r="O98" i="5"/>
  <c r="F98" i="5"/>
  <c r="E98" i="5"/>
  <c r="D98" i="5"/>
  <c r="C98" i="5"/>
  <c r="CQ97" i="5"/>
  <c r="CM97" i="5"/>
  <c r="CJ97" i="5"/>
  <c r="CI97" i="5"/>
  <c r="CE97" i="5"/>
  <c r="CA97" i="5"/>
  <c r="BX97" i="5"/>
  <c r="BW97" i="5"/>
  <c r="BT97" i="5"/>
  <c r="BS97" i="5"/>
  <c r="BO97" i="5"/>
  <c r="BK97" i="5"/>
  <c r="BH97" i="5"/>
  <c r="BG97" i="5"/>
  <c r="BD97" i="5"/>
  <c r="BC97" i="5"/>
  <c r="AZ97" i="5"/>
  <c r="AY97" i="5"/>
  <c r="AV97" i="5"/>
  <c r="AU97" i="5"/>
  <c r="AR97" i="5"/>
  <c r="AQ97" i="5"/>
  <c r="AN97" i="5"/>
  <c r="AM97" i="5"/>
  <c r="AJ97" i="5"/>
  <c r="AI97" i="5"/>
  <c r="AF97" i="5"/>
  <c r="AE97" i="5"/>
  <c r="AA97" i="5"/>
  <c r="X97" i="5"/>
  <c r="W97" i="5"/>
  <c r="T97" i="5"/>
  <c r="S97" i="5"/>
  <c r="R97" i="5"/>
  <c r="Q97" i="5"/>
  <c r="P97" i="5"/>
  <c r="O97" i="5"/>
  <c r="F97" i="5"/>
  <c r="E97" i="5"/>
  <c r="D97" i="5"/>
  <c r="C97" i="5"/>
  <c r="CQ96" i="5"/>
  <c r="CM96" i="5"/>
  <c r="CJ96" i="5"/>
  <c r="CI96" i="5"/>
  <c r="CE96" i="5"/>
  <c r="CA96" i="5"/>
  <c r="BX96" i="5"/>
  <c r="BW96" i="5"/>
  <c r="BT96" i="5"/>
  <c r="BS96" i="5"/>
  <c r="BO96" i="5"/>
  <c r="BK96" i="5"/>
  <c r="BH96" i="5"/>
  <c r="BG96" i="5"/>
  <c r="BD96" i="5"/>
  <c r="BC96" i="5"/>
  <c r="AZ96" i="5"/>
  <c r="AY96" i="5"/>
  <c r="AV96" i="5"/>
  <c r="AU96" i="5"/>
  <c r="AR96" i="5"/>
  <c r="AQ96" i="5"/>
  <c r="AN96" i="5"/>
  <c r="AM96" i="5"/>
  <c r="AJ96" i="5"/>
  <c r="AI96" i="5"/>
  <c r="AF96" i="5"/>
  <c r="AE96" i="5"/>
  <c r="AA96" i="5"/>
  <c r="X96" i="5"/>
  <c r="W96" i="5"/>
  <c r="T96" i="5"/>
  <c r="S96" i="5"/>
  <c r="R96" i="5"/>
  <c r="Q96" i="5"/>
  <c r="P96" i="5"/>
  <c r="O96" i="5"/>
  <c r="F96" i="5"/>
  <c r="E96" i="5"/>
  <c r="D96" i="5"/>
  <c r="C96" i="5"/>
  <c r="CQ95" i="5"/>
  <c r="CM95" i="5"/>
  <c r="CJ95" i="5"/>
  <c r="CI95" i="5"/>
  <c r="CE95" i="5"/>
  <c r="CA95" i="5"/>
  <c r="BX95" i="5"/>
  <c r="BW95" i="5"/>
  <c r="BT95" i="5"/>
  <c r="BS95" i="5"/>
  <c r="BO95" i="5"/>
  <c r="BK95" i="5"/>
  <c r="BH95" i="5"/>
  <c r="BG95" i="5"/>
  <c r="BD95" i="5"/>
  <c r="BC95" i="5"/>
  <c r="AZ95" i="5"/>
  <c r="AY95" i="5"/>
  <c r="AV95" i="5"/>
  <c r="AU95" i="5"/>
  <c r="AR95" i="5"/>
  <c r="AQ95" i="5"/>
  <c r="AN95" i="5"/>
  <c r="AM95" i="5"/>
  <c r="AJ95" i="5"/>
  <c r="AI95" i="5"/>
  <c r="AF95" i="5"/>
  <c r="AE95" i="5"/>
  <c r="AA95" i="5"/>
  <c r="X95" i="5"/>
  <c r="W95" i="5"/>
  <c r="T95" i="5"/>
  <c r="S95" i="5"/>
  <c r="R95" i="5"/>
  <c r="Q95" i="5"/>
  <c r="P95" i="5"/>
  <c r="O95" i="5"/>
  <c r="F95" i="5"/>
  <c r="E95" i="5"/>
  <c r="D95" i="5"/>
  <c r="C95" i="5"/>
  <c r="CQ94" i="5"/>
  <c r="CM94" i="5"/>
  <c r="CJ94" i="5"/>
  <c r="CI94" i="5"/>
  <c r="CE94" i="5"/>
  <c r="CA94" i="5"/>
  <c r="BX94" i="5"/>
  <c r="BW94" i="5"/>
  <c r="BT94" i="5"/>
  <c r="BS94" i="5"/>
  <c r="BO94" i="5"/>
  <c r="BK94" i="5"/>
  <c r="BH94" i="5"/>
  <c r="BG94" i="5"/>
  <c r="BD94" i="5"/>
  <c r="BC94" i="5"/>
  <c r="AZ94" i="5"/>
  <c r="AY94" i="5"/>
  <c r="AV94" i="5"/>
  <c r="AU94" i="5"/>
  <c r="AR94" i="5"/>
  <c r="AQ94" i="5"/>
  <c r="AN94" i="5"/>
  <c r="AM94" i="5"/>
  <c r="AJ94" i="5"/>
  <c r="AI94" i="5"/>
  <c r="AF94" i="5"/>
  <c r="AE94" i="5"/>
  <c r="AA94" i="5"/>
  <c r="X94" i="5"/>
  <c r="W94" i="5"/>
  <c r="T94" i="5"/>
  <c r="S94" i="5"/>
  <c r="R94" i="5"/>
  <c r="Q94" i="5"/>
  <c r="P94" i="5"/>
  <c r="O94" i="5"/>
  <c r="F94" i="5"/>
  <c r="E94" i="5"/>
  <c r="D94" i="5"/>
  <c r="C94" i="5"/>
  <c r="CQ93" i="5"/>
  <c r="CM93" i="5"/>
  <c r="CJ93" i="5"/>
  <c r="CI93" i="5"/>
  <c r="CE93" i="5"/>
  <c r="CA93" i="5"/>
  <c r="BX93" i="5"/>
  <c r="BW93" i="5"/>
  <c r="BT93" i="5"/>
  <c r="BS93" i="5"/>
  <c r="BO93" i="5"/>
  <c r="BK93" i="5"/>
  <c r="BH93" i="5"/>
  <c r="BG93" i="5"/>
  <c r="BD93" i="5"/>
  <c r="BC93" i="5"/>
  <c r="AZ93" i="5"/>
  <c r="AY93" i="5"/>
  <c r="AV93" i="5"/>
  <c r="AU93" i="5"/>
  <c r="AR93" i="5"/>
  <c r="AQ93" i="5"/>
  <c r="AN93" i="5"/>
  <c r="AM93" i="5"/>
  <c r="AJ93" i="5"/>
  <c r="AI93" i="5"/>
  <c r="AF93" i="5"/>
  <c r="AE93" i="5"/>
  <c r="AA93" i="5"/>
  <c r="X93" i="5"/>
  <c r="W93" i="5"/>
  <c r="T93" i="5"/>
  <c r="S93" i="5"/>
  <c r="R93" i="5"/>
  <c r="Q93" i="5"/>
  <c r="P93" i="5"/>
  <c r="O93" i="5"/>
  <c r="F93" i="5"/>
  <c r="E93" i="5"/>
  <c r="D93" i="5"/>
  <c r="C93" i="5"/>
  <c r="CQ92" i="5"/>
  <c r="CM92" i="5"/>
  <c r="CJ92" i="5"/>
  <c r="CI92" i="5"/>
  <c r="CE92" i="5"/>
  <c r="CA92" i="5"/>
  <c r="BX92" i="5"/>
  <c r="BW92" i="5"/>
  <c r="BT92" i="5"/>
  <c r="BS92" i="5"/>
  <c r="BO92" i="5"/>
  <c r="BK92" i="5"/>
  <c r="BH92" i="5"/>
  <c r="BG92" i="5"/>
  <c r="BD92" i="5"/>
  <c r="BC92" i="5"/>
  <c r="AZ92" i="5"/>
  <c r="AY92" i="5"/>
  <c r="AV92" i="5"/>
  <c r="AU92" i="5"/>
  <c r="AR92" i="5"/>
  <c r="AQ92" i="5"/>
  <c r="AN92" i="5"/>
  <c r="AM92" i="5"/>
  <c r="AJ92" i="5"/>
  <c r="AI92" i="5"/>
  <c r="AF92" i="5"/>
  <c r="AE92" i="5"/>
  <c r="AA92" i="5"/>
  <c r="X92" i="5"/>
  <c r="W92" i="5"/>
  <c r="T92" i="5"/>
  <c r="S92" i="5"/>
  <c r="R92" i="5"/>
  <c r="Q92" i="5"/>
  <c r="P92" i="5"/>
  <c r="O92" i="5"/>
  <c r="F92" i="5"/>
  <c r="E92" i="5"/>
  <c r="D92" i="5"/>
  <c r="C92" i="5"/>
  <c r="CQ91" i="5"/>
  <c r="CM91" i="5"/>
  <c r="CJ91" i="5"/>
  <c r="CI91" i="5"/>
  <c r="CE91" i="5"/>
  <c r="CA91" i="5"/>
  <c r="BX91" i="5"/>
  <c r="BW91" i="5"/>
  <c r="BT91" i="5"/>
  <c r="BS91" i="5"/>
  <c r="BO91" i="5"/>
  <c r="BK91" i="5"/>
  <c r="BH91" i="5"/>
  <c r="BG91" i="5"/>
  <c r="BD91" i="5"/>
  <c r="BC91" i="5"/>
  <c r="AZ91" i="5"/>
  <c r="AY91" i="5"/>
  <c r="AV91" i="5"/>
  <c r="AU91" i="5"/>
  <c r="AR91" i="5"/>
  <c r="AQ91" i="5"/>
  <c r="AN91" i="5"/>
  <c r="AM91" i="5"/>
  <c r="AJ91" i="5"/>
  <c r="AI91" i="5"/>
  <c r="AF91" i="5"/>
  <c r="AE91" i="5"/>
  <c r="AA91" i="5"/>
  <c r="X91" i="5"/>
  <c r="W91" i="5"/>
  <c r="T91" i="5"/>
  <c r="S91" i="5"/>
  <c r="R91" i="5"/>
  <c r="Q91" i="5"/>
  <c r="P91" i="5"/>
  <c r="O91" i="5"/>
  <c r="F91" i="5"/>
  <c r="E91" i="5"/>
  <c r="D91" i="5"/>
  <c r="C91" i="5"/>
  <c r="CQ90" i="5"/>
  <c r="CM90" i="5"/>
  <c r="CJ90" i="5"/>
  <c r="CI90" i="5"/>
  <c r="CE90" i="5"/>
  <c r="CA90" i="5"/>
  <c r="BX90" i="5"/>
  <c r="BW90" i="5"/>
  <c r="BT90" i="5"/>
  <c r="BS90" i="5"/>
  <c r="BO90" i="5"/>
  <c r="BK90" i="5"/>
  <c r="BH90" i="5"/>
  <c r="BG90" i="5"/>
  <c r="BD90" i="5"/>
  <c r="BC90" i="5"/>
  <c r="AZ90" i="5"/>
  <c r="AY90" i="5"/>
  <c r="AV90" i="5"/>
  <c r="AU90" i="5"/>
  <c r="AR90" i="5"/>
  <c r="AQ90" i="5"/>
  <c r="AN90" i="5"/>
  <c r="AM90" i="5"/>
  <c r="AJ90" i="5"/>
  <c r="AI90" i="5"/>
  <c r="AF90" i="5"/>
  <c r="AE90" i="5"/>
  <c r="AA90" i="5"/>
  <c r="X90" i="5"/>
  <c r="W90" i="5"/>
  <c r="T90" i="5"/>
  <c r="S90" i="5"/>
  <c r="R90" i="5"/>
  <c r="Q90" i="5"/>
  <c r="P90" i="5"/>
  <c r="O90" i="5"/>
  <c r="F90" i="5"/>
  <c r="E90" i="5"/>
  <c r="D90" i="5"/>
  <c r="C90" i="5"/>
  <c r="CQ89" i="5"/>
  <c r="CM89" i="5"/>
  <c r="CJ89" i="5"/>
  <c r="CI89" i="5"/>
  <c r="CE89" i="5"/>
  <c r="CA89" i="5"/>
  <c r="BX89" i="5"/>
  <c r="BW89" i="5"/>
  <c r="BT89" i="5"/>
  <c r="BS89" i="5"/>
  <c r="BO89" i="5"/>
  <c r="BK89" i="5"/>
  <c r="BH89" i="5"/>
  <c r="BG89" i="5"/>
  <c r="BD89" i="5"/>
  <c r="BC89" i="5"/>
  <c r="AZ89" i="5"/>
  <c r="AY89" i="5"/>
  <c r="AV89" i="5"/>
  <c r="AU89" i="5"/>
  <c r="AR89" i="5"/>
  <c r="AQ89" i="5"/>
  <c r="AN89" i="5"/>
  <c r="AM89" i="5"/>
  <c r="AJ89" i="5"/>
  <c r="AI89" i="5"/>
  <c r="AF89" i="5"/>
  <c r="AE89" i="5"/>
  <c r="AA89" i="5"/>
  <c r="X89" i="5"/>
  <c r="W89" i="5"/>
  <c r="T89" i="5"/>
  <c r="S89" i="5"/>
  <c r="R89" i="5"/>
  <c r="Q89" i="5"/>
  <c r="P89" i="5"/>
  <c r="O89" i="5"/>
  <c r="F89" i="5"/>
  <c r="E89" i="5"/>
  <c r="D89" i="5"/>
  <c r="C89" i="5"/>
  <c r="CQ88" i="5"/>
  <c r="CM88" i="5"/>
  <c r="CJ88" i="5"/>
  <c r="CI88" i="5"/>
  <c r="CE88" i="5"/>
  <c r="CA88" i="5"/>
  <c r="BX88" i="5"/>
  <c r="BW88" i="5"/>
  <c r="BT88" i="5"/>
  <c r="BS88" i="5"/>
  <c r="BP88" i="5"/>
  <c r="BO88" i="5"/>
  <c r="BK88" i="5"/>
  <c r="BH88" i="5"/>
  <c r="BG88" i="5"/>
  <c r="BD88" i="5"/>
  <c r="BC88" i="5"/>
  <c r="AZ88" i="5"/>
  <c r="AY88" i="5"/>
  <c r="AV88" i="5"/>
  <c r="AU88" i="5"/>
  <c r="AR88" i="5"/>
  <c r="AQ88" i="5"/>
  <c r="AN88" i="5"/>
  <c r="AM88" i="5"/>
  <c r="AJ88" i="5"/>
  <c r="AI88" i="5"/>
  <c r="AF88" i="5"/>
  <c r="AE88" i="5"/>
  <c r="AA88" i="5"/>
  <c r="X88" i="5"/>
  <c r="W88" i="5"/>
  <c r="T88" i="5"/>
  <c r="S88" i="5"/>
  <c r="R88" i="5"/>
  <c r="Q88" i="5"/>
  <c r="P88" i="5"/>
  <c r="O88" i="5"/>
  <c r="F88" i="5"/>
  <c r="E88" i="5"/>
  <c r="D88" i="5"/>
  <c r="C88" i="5"/>
  <c r="CQ87" i="5"/>
  <c r="CM87" i="5"/>
  <c r="CJ87" i="5"/>
  <c r="CI87" i="5"/>
  <c r="CE87" i="5"/>
  <c r="CA87" i="5"/>
  <c r="BX87" i="5"/>
  <c r="BW87" i="5"/>
  <c r="BT87" i="5"/>
  <c r="BS87" i="5"/>
  <c r="BP87" i="5"/>
  <c r="BO87" i="5"/>
  <c r="BK87" i="5"/>
  <c r="BH87" i="5"/>
  <c r="BG87" i="5"/>
  <c r="BD87" i="5"/>
  <c r="BC87" i="5"/>
  <c r="AZ87" i="5"/>
  <c r="AY87" i="5"/>
  <c r="AV87" i="5"/>
  <c r="AU87" i="5"/>
  <c r="AR87" i="5"/>
  <c r="AQ87" i="5"/>
  <c r="AN87" i="5"/>
  <c r="AM87" i="5"/>
  <c r="AJ87" i="5"/>
  <c r="AI87" i="5"/>
  <c r="AF87" i="5"/>
  <c r="AE87" i="5"/>
  <c r="AA87" i="5"/>
  <c r="X87" i="5"/>
  <c r="W87" i="5"/>
  <c r="T87" i="5"/>
  <c r="S87" i="5"/>
  <c r="R87" i="5"/>
  <c r="Q87" i="5"/>
  <c r="P87" i="5"/>
  <c r="O87" i="5"/>
  <c r="F87" i="5"/>
  <c r="E87" i="5"/>
  <c r="D87" i="5"/>
  <c r="C87" i="5"/>
  <c r="CQ86" i="5"/>
  <c r="CM86" i="5"/>
  <c r="CJ86" i="5"/>
  <c r="CI86" i="5"/>
  <c r="CE86" i="5"/>
  <c r="CA86" i="5"/>
  <c r="BX86" i="5"/>
  <c r="BW86" i="5"/>
  <c r="BT86" i="5"/>
  <c r="BS86" i="5"/>
  <c r="BP86" i="5"/>
  <c r="BO86" i="5"/>
  <c r="BK86" i="5"/>
  <c r="BH86" i="5"/>
  <c r="BG86" i="5"/>
  <c r="BD86" i="5"/>
  <c r="BC86" i="5"/>
  <c r="AZ86" i="5"/>
  <c r="AY86" i="5"/>
  <c r="AV86" i="5"/>
  <c r="AU86" i="5"/>
  <c r="AR86" i="5"/>
  <c r="AQ86" i="5"/>
  <c r="AN86" i="5"/>
  <c r="AM86" i="5"/>
  <c r="AJ86" i="5"/>
  <c r="AI86" i="5"/>
  <c r="AF86" i="5"/>
  <c r="AE86" i="5"/>
  <c r="AA86" i="5"/>
  <c r="X86" i="5"/>
  <c r="W86" i="5"/>
  <c r="T86" i="5"/>
  <c r="S86" i="5"/>
  <c r="R86" i="5"/>
  <c r="Q86" i="5"/>
  <c r="P86" i="5"/>
  <c r="O86" i="5"/>
  <c r="F86" i="5"/>
  <c r="E86" i="5"/>
  <c r="D86" i="5"/>
  <c r="C86" i="5"/>
  <c r="CQ85" i="5"/>
  <c r="CM85" i="5"/>
  <c r="CJ85" i="5"/>
  <c r="CI85" i="5"/>
  <c r="CE85" i="5"/>
  <c r="CA85" i="5"/>
  <c r="BX85" i="5"/>
  <c r="BW85" i="5"/>
  <c r="BT85" i="5"/>
  <c r="BS85" i="5"/>
  <c r="BP85" i="5"/>
  <c r="BO85" i="5"/>
  <c r="BK85" i="5"/>
  <c r="BH85" i="5"/>
  <c r="BG85" i="5"/>
  <c r="BD85" i="5"/>
  <c r="BC85" i="5"/>
  <c r="AZ85" i="5"/>
  <c r="AY85" i="5"/>
  <c r="AV85" i="5"/>
  <c r="AU85" i="5"/>
  <c r="AR85" i="5"/>
  <c r="AQ85" i="5"/>
  <c r="AN85" i="5"/>
  <c r="AM85" i="5"/>
  <c r="AJ85" i="5"/>
  <c r="AI85" i="5"/>
  <c r="AF85" i="5"/>
  <c r="AE85" i="5"/>
  <c r="AA85" i="5"/>
  <c r="X85" i="5"/>
  <c r="W85" i="5"/>
  <c r="T85" i="5"/>
  <c r="S85" i="5"/>
  <c r="R85" i="5"/>
  <c r="Q85" i="5"/>
  <c r="P85" i="5"/>
  <c r="O85" i="5"/>
  <c r="F85" i="5"/>
  <c r="E85" i="5"/>
  <c r="D85" i="5"/>
  <c r="C85" i="5"/>
  <c r="CQ84" i="5"/>
  <c r="CM84" i="5"/>
  <c r="CJ84" i="5"/>
  <c r="CI84" i="5"/>
  <c r="CE84" i="5"/>
  <c r="CA84" i="5"/>
  <c r="BX84" i="5"/>
  <c r="BW84" i="5"/>
  <c r="BT84" i="5"/>
  <c r="BS84" i="5"/>
  <c r="BP84" i="5"/>
  <c r="BO84" i="5"/>
  <c r="BK84" i="5"/>
  <c r="BH84" i="5"/>
  <c r="BG84" i="5"/>
  <c r="BD84" i="5"/>
  <c r="BC84" i="5"/>
  <c r="AZ84" i="5"/>
  <c r="AY84" i="5"/>
  <c r="AV84" i="5"/>
  <c r="AU84" i="5"/>
  <c r="AR84" i="5"/>
  <c r="AQ84" i="5"/>
  <c r="AN84" i="5"/>
  <c r="AM84" i="5"/>
  <c r="AJ84" i="5"/>
  <c r="AI84" i="5"/>
  <c r="AF84" i="5"/>
  <c r="AE84" i="5"/>
  <c r="AA84" i="5"/>
  <c r="X84" i="5"/>
  <c r="W84" i="5"/>
  <c r="T84" i="5"/>
  <c r="S84" i="5"/>
  <c r="R84" i="5"/>
  <c r="Q84" i="5"/>
  <c r="P84" i="5"/>
  <c r="O84" i="5"/>
  <c r="F84" i="5"/>
  <c r="E84" i="5"/>
  <c r="D84" i="5"/>
  <c r="C84" i="5"/>
  <c r="CQ83" i="5"/>
  <c r="CM83" i="5"/>
  <c r="CJ83" i="5"/>
  <c r="CI83" i="5"/>
  <c r="CE83" i="5"/>
  <c r="CA83" i="5"/>
  <c r="BX83" i="5"/>
  <c r="BW83" i="5"/>
  <c r="BT83" i="5"/>
  <c r="BS83" i="5"/>
  <c r="BP83" i="5"/>
  <c r="BO83" i="5"/>
  <c r="BK83" i="5"/>
  <c r="BH83" i="5"/>
  <c r="BG83" i="5"/>
  <c r="BD83" i="5"/>
  <c r="BC83" i="5"/>
  <c r="AZ83" i="5"/>
  <c r="AY83" i="5"/>
  <c r="AV83" i="5"/>
  <c r="AU83" i="5"/>
  <c r="AR83" i="5"/>
  <c r="AQ83" i="5"/>
  <c r="AN83" i="5"/>
  <c r="AM83" i="5"/>
  <c r="AJ83" i="5"/>
  <c r="AI83" i="5"/>
  <c r="AF83" i="5"/>
  <c r="AE83" i="5"/>
  <c r="AA83" i="5"/>
  <c r="X83" i="5"/>
  <c r="W83" i="5"/>
  <c r="T83" i="5"/>
  <c r="S83" i="5"/>
  <c r="R83" i="5"/>
  <c r="Q83" i="5"/>
  <c r="P83" i="5"/>
  <c r="O83" i="5"/>
  <c r="F83" i="5"/>
  <c r="E83" i="5"/>
  <c r="D83" i="5"/>
  <c r="C83" i="5"/>
  <c r="CQ82" i="5"/>
  <c r="CM82" i="5"/>
  <c r="CJ82" i="5"/>
  <c r="CI82" i="5"/>
  <c r="CE82" i="5"/>
  <c r="CA82" i="5"/>
  <c r="BX82" i="5"/>
  <c r="BW82" i="5"/>
  <c r="BT82" i="5"/>
  <c r="BS82" i="5"/>
  <c r="BP82" i="5"/>
  <c r="BO82" i="5"/>
  <c r="BK82" i="5"/>
  <c r="BH82" i="5"/>
  <c r="BG82" i="5"/>
  <c r="BD82" i="5"/>
  <c r="BC82" i="5"/>
  <c r="AZ82" i="5"/>
  <c r="AY82" i="5"/>
  <c r="AV82" i="5"/>
  <c r="AU82" i="5"/>
  <c r="AR82" i="5"/>
  <c r="AQ82" i="5"/>
  <c r="AN82" i="5"/>
  <c r="AM82" i="5"/>
  <c r="AJ82" i="5"/>
  <c r="AI82" i="5"/>
  <c r="AF82" i="5"/>
  <c r="AE82" i="5"/>
  <c r="AA82" i="5"/>
  <c r="X82" i="5"/>
  <c r="W82" i="5"/>
  <c r="T82" i="5"/>
  <c r="S82" i="5"/>
  <c r="R82" i="5"/>
  <c r="Q82" i="5"/>
  <c r="P82" i="5"/>
  <c r="O82" i="5"/>
  <c r="F82" i="5"/>
  <c r="E82" i="5"/>
  <c r="D82" i="5"/>
  <c r="C82" i="5"/>
  <c r="CQ81" i="5"/>
  <c r="CM81" i="5"/>
  <c r="CJ81" i="5"/>
  <c r="CI81" i="5"/>
  <c r="CE81" i="5"/>
  <c r="CA81" i="5"/>
  <c r="BX81" i="5"/>
  <c r="BW81" i="5"/>
  <c r="BT81" i="5"/>
  <c r="BS81" i="5"/>
  <c r="BP81" i="5"/>
  <c r="BO81" i="5"/>
  <c r="BK81" i="5"/>
  <c r="BH81" i="5"/>
  <c r="BG81" i="5"/>
  <c r="BD81" i="5"/>
  <c r="BC81" i="5"/>
  <c r="AZ81" i="5"/>
  <c r="AY81" i="5"/>
  <c r="AV81" i="5"/>
  <c r="AU81" i="5"/>
  <c r="AR81" i="5"/>
  <c r="AQ81" i="5"/>
  <c r="AN81" i="5"/>
  <c r="AM81" i="5"/>
  <c r="AJ81" i="5"/>
  <c r="AI81" i="5"/>
  <c r="AF81" i="5"/>
  <c r="AE81" i="5"/>
  <c r="AA81" i="5"/>
  <c r="X81" i="5"/>
  <c r="W81" i="5"/>
  <c r="T81" i="5"/>
  <c r="S81" i="5"/>
  <c r="R81" i="5"/>
  <c r="Q81" i="5"/>
  <c r="P81" i="5"/>
  <c r="O81" i="5"/>
  <c r="F81" i="5"/>
  <c r="E81" i="5"/>
  <c r="D81" i="5"/>
  <c r="C81" i="5"/>
  <c r="CQ80" i="5"/>
  <c r="CM80" i="5"/>
  <c r="CJ80" i="5"/>
  <c r="CI80" i="5"/>
  <c r="CE80" i="5"/>
  <c r="CA80" i="5"/>
  <c r="BX80" i="5"/>
  <c r="BW80" i="5"/>
  <c r="BT80" i="5"/>
  <c r="BS80" i="5"/>
  <c r="BP80" i="5"/>
  <c r="BO80" i="5"/>
  <c r="BK80" i="5"/>
  <c r="BH80" i="5"/>
  <c r="BG80" i="5"/>
  <c r="BD80" i="5"/>
  <c r="BC80" i="5"/>
  <c r="AZ80" i="5"/>
  <c r="AY80" i="5"/>
  <c r="AV80" i="5"/>
  <c r="AU80" i="5"/>
  <c r="AR80" i="5"/>
  <c r="AQ80" i="5"/>
  <c r="AN80" i="5"/>
  <c r="AM80" i="5"/>
  <c r="AJ80" i="5"/>
  <c r="AI80" i="5"/>
  <c r="AF80" i="5"/>
  <c r="AE80" i="5"/>
  <c r="AA80" i="5"/>
  <c r="X80" i="5"/>
  <c r="W80" i="5"/>
  <c r="T80" i="5"/>
  <c r="S80" i="5"/>
  <c r="R80" i="5"/>
  <c r="Q80" i="5"/>
  <c r="P80" i="5"/>
  <c r="O80" i="5"/>
  <c r="F80" i="5"/>
  <c r="E80" i="5"/>
  <c r="D80" i="5"/>
  <c r="C80" i="5"/>
  <c r="CQ79" i="5"/>
  <c r="CM79" i="5"/>
  <c r="CJ79" i="5"/>
  <c r="CI79" i="5"/>
  <c r="CE79" i="5"/>
  <c r="CA79" i="5"/>
  <c r="BX79" i="5"/>
  <c r="BW79" i="5"/>
  <c r="BT79" i="5"/>
  <c r="BS79" i="5"/>
  <c r="BP79" i="5"/>
  <c r="BO79" i="5"/>
  <c r="BK79" i="5"/>
  <c r="BH79" i="5"/>
  <c r="BG79" i="5"/>
  <c r="BD79" i="5"/>
  <c r="BC79" i="5"/>
  <c r="AZ79" i="5"/>
  <c r="AY79" i="5"/>
  <c r="AV79" i="5"/>
  <c r="AU79" i="5"/>
  <c r="AR79" i="5"/>
  <c r="AQ79" i="5"/>
  <c r="AN79" i="5"/>
  <c r="AM79" i="5"/>
  <c r="AJ79" i="5"/>
  <c r="AI79" i="5"/>
  <c r="AF79" i="5"/>
  <c r="AE79" i="5"/>
  <c r="AA79" i="5"/>
  <c r="X79" i="5"/>
  <c r="W79" i="5"/>
  <c r="T79" i="5"/>
  <c r="S79" i="5"/>
  <c r="R79" i="5"/>
  <c r="Q79" i="5"/>
  <c r="P79" i="5"/>
  <c r="O79" i="5"/>
  <c r="F79" i="5"/>
  <c r="E79" i="5"/>
  <c r="D79" i="5"/>
  <c r="C79" i="5"/>
  <c r="CQ78" i="5"/>
  <c r="CM78" i="5"/>
  <c r="CJ78" i="5"/>
  <c r="CI78" i="5"/>
  <c r="CE78" i="5"/>
  <c r="CA78" i="5"/>
  <c r="BX78" i="5"/>
  <c r="BW78" i="5"/>
  <c r="BT78" i="5"/>
  <c r="BS78" i="5"/>
  <c r="BP78" i="5"/>
  <c r="BO78" i="5"/>
  <c r="BK78" i="5"/>
  <c r="BH78" i="5"/>
  <c r="BG78" i="5"/>
  <c r="BD78" i="5"/>
  <c r="BC78" i="5"/>
  <c r="AZ78" i="5"/>
  <c r="AY78" i="5"/>
  <c r="AV78" i="5"/>
  <c r="AU78" i="5"/>
  <c r="AR78" i="5"/>
  <c r="AQ78" i="5"/>
  <c r="AN78" i="5"/>
  <c r="AM78" i="5"/>
  <c r="AJ78" i="5"/>
  <c r="AI78" i="5"/>
  <c r="AF78" i="5"/>
  <c r="AE78" i="5"/>
  <c r="AA78" i="5"/>
  <c r="X78" i="5"/>
  <c r="W78" i="5"/>
  <c r="T78" i="5"/>
  <c r="S78" i="5"/>
  <c r="R78" i="5"/>
  <c r="Q78" i="5"/>
  <c r="P78" i="5"/>
  <c r="O78" i="5"/>
  <c r="F78" i="5"/>
  <c r="E78" i="5"/>
  <c r="D78" i="5"/>
  <c r="C78" i="5"/>
  <c r="CQ77" i="5"/>
  <c r="CM77" i="5"/>
  <c r="CJ77" i="5"/>
  <c r="CI77" i="5"/>
  <c r="CE77" i="5"/>
  <c r="CA77" i="5"/>
  <c r="BX77" i="5"/>
  <c r="BW77" i="5"/>
  <c r="BT77" i="5"/>
  <c r="BS77" i="5"/>
  <c r="BP77" i="5"/>
  <c r="BO77" i="5"/>
  <c r="BK77" i="5"/>
  <c r="BH77" i="5"/>
  <c r="BG77" i="5"/>
  <c r="BD77" i="5"/>
  <c r="BC77" i="5"/>
  <c r="AZ77" i="5"/>
  <c r="AY77" i="5"/>
  <c r="AV77" i="5"/>
  <c r="AU77" i="5"/>
  <c r="AR77" i="5"/>
  <c r="AQ77" i="5"/>
  <c r="AN77" i="5"/>
  <c r="AM77" i="5"/>
  <c r="AJ77" i="5"/>
  <c r="AI77" i="5"/>
  <c r="AF77" i="5"/>
  <c r="AE77" i="5"/>
  <c r="AA77" i="5"/>
  <c r="X77" i="5"/>
  <c r="W77" i="5"/>
  <c r="T77" i="5"/>
  <c r="S77" i="5"/>
  <c r="R77" i="5"/>
  <c r="Q77" i="5"/>
  <c r="P77" i="5"/>
  <c r="O77" i="5"/>
  <c r="F77" i="5"/>
  <c r="E77" i="5"/>
  <c r="D77" i="5"/>
  <c r="C77" i="5"/>
  <c r="CQ76" i="5"/>
  <c r="CM76" i="5"/>
  <c r="CJ76" i="5"/>
  <c r="CI76" i="5"/>
  <c r="CE76" i="5"/>
  <c r="CA76" i="5"/>
  <c r="BX76" i="5"/>
  <c r="BW76" i="5"/>
  <c r="BT76" i="5"/>
  <c r="BS76" i="5"/>
  <c r="BP76" i="5"/>
  <c r="BO76" i="5"/>
  <c r="BK76" i="5"/>
  <c r="BH76" i="5"/>
  <c r="BG76" i="5"/>
  <c r="BD76" i="5"/>
  <c r="BC76" i="5"/>
  <c r="AZ76" i="5"/>
  <c r="AY76" i="5"/>
  <c r="AV76" i="5"/>
  <c r="AU76" i="5"/>
  <c r="AR76" i="5"/>
  <c r="AQ76" i="5"/>
  <c r="AN76" i="5"/>
  <c r="AM76" i="5"/>
  <c r="AJ76" i="5"/>
  <c r="AI76" i="5"/>
  <c r="AF76" i="5"/>
  <c r="AE76" i="5"/>
  <c r="AA76" i="5"/>
  <c r="X76" i="5"/>
  <c r="W76" i="5"/>
  <c r="T76" i="5"/>
  <c r="S76" i="5"/>
  <c r="R76" i="5"/>
  <c r="Q76" i="5"/>
  <c r="P76" i="5"/>
  <c r="O76" i="5"/>
  <c r="F76" i="5"/>
  <c r="E76" i="5"/>
  <c r="D76" i="5"/>
  <c r="C76" i="5"/>
  <c r="CQ75" i="5"/>
  <c r="CM75" i="5"/>
  <c r="CJ75" i="5"/>
  <c r="CI75" i="5"/>
  <c r="CE75" i="5"/>
  <c r="CA75" i="5"/>
  <c r="BX75" i="5"/>
  <c r="BW75" i="5"/>
  <c r="BT75" i="5"/>
  <c r="BS75" i="5"/>
  <c r="BP75" i="5"/>
  <c r="BO75" i="5"/>
  <c r="BK75" i="5"/>
  <c r="BH75" i="5"/>
  <c r="BG75" i="5"/>
  <c r="BD75" i="5"/>
  <c r="BC75" i="5"/>
  <c r="AZ75" i="5"/>
  <c r="AY75" i="5"/>
  <c r="AV75" i="5"/>
  <c r="AU75" i="5"/>
  <c r="AR75" i="5"/>
  <c r="AQ75" i="5"/>
  <c r="AN75" i="5"/>
  <c r="AM75" i="5"/>
  <c r="AJ75" i="5"/>
  <c r="AI75" i="5"/>
  <c r="AF75" i="5"/>
  <c r="AE75" i="5"/>
  <c r="AA75" i="5"/>
  <c r="X75" i="5"/>
  <c r="W75" i="5"/>
  <c r="T75" i="5"/>
  <c r="S75" i="5"/>
  <c r="R75" i="5"/>
  <c r="Q75" i="5"/>
  <c r="P75" i="5"/>
  <c r="O75" i="5"/>
  <c r="F75" i="5"/>
  <c r="E75" i="5"/>
  <c r="D75" i="5"/>
  <c r="C75" i="5"/>
  <c r="CQ74" i="5"/>
  <c r="CM74" i="5"/>
  <c r="CJ74" i="5"/>
  <c r="CI74" i="5"/>
  <c r="CE74" i="5"/>
  <c r="CA74" i="5"/>
  <c r="BX74" i="5"/>
  <c r="BW74" i="5"/>
  <c r="BT74" i="5"/>
  <c r="BS74" i="5"/>
  <c r="BP74" i="5"/>
  <c r="BO74" i="5"/>
  <c r="BK74" i="5"/>
  <c r="BH74" i="5"/>
  <c r="BG74" i="5"/>
  <c r="BD74" i="5"/>
  <c r="BC74" i="5"/>
  <c r="AZ74" i="5"/>
  <c r="AY74" i="5"/>
  <c r="AV74" i="5"/>
  <c r="AU74" i="5"/>
  <c r="AR74" i="5"/>
  <c r="AQ74" i="5"/>
  <c r="AN74" i="5"/>
  <c r="AM74" i="5"/>
  <c r="AJ74" i="5"/>
  <c r="AI74" i="5"/>
  <c r="AF74" i="5"/>
  <c r="AE74" i="5"/>
  <c r="AA74" i="5"/>
  <c r="X74" i="5"/>
  <c r="W74" i="5"/>
  <c r="T74" i="5"/>
  <c r="S74" i="5"/>
  <c r="R74" i="5"/>
  <c r="Q74" i="5"/>
  <c r="P74" i="5"/>
  <c r="O74" i="5"/>
  <c r="F74" i="5"/>
  <c r="E74" i="5"/>
  <c r="D74" i="5"/>
  <c r="C74" i="5"/>
  <c r="CQ73" i="5"/>
  <c r="CM73" i="5"/>
  <c r="CJ73" i="5"/>
  <c r="CI73" i="5"/>
  <c r="CE73" i="5"/>
  <c r="CA73" i="5"/>
  <c r="BX73" i="5"/>
  <c r="BW73" i="5"/>
  <c r="BT73" i="5"/>
  <c r="BS73" i="5"/>
  <c r="BP73" i="5"/>
  <c r="BO73" i="5"/>
  <c r="BK73" i="5"/>
  <c r="BH73" i="5"/>
  <c r="BG73" i="5"/>
  <c r="BD73" i="5"/>
  <c r="BC73" i="5"/>
  <c r="AZ73" i="5"/>
  <c r="AY73" i="5"/>
  <c r="AV73" i="5"/>
  <c r="AU73" i="5"/>
  <c r="AR73" i="5"/>
  <c r="AQ73" i="5"/>
  <c r="AN73" i="5"/>
  <c r="AM73" i="5"/>
  <c r="AJ73" i="5"/>
  <c r="AI73" i="5"/>
  <c r="AF73" i="5"/>
  <c r="AE73" i="5"/>
  <c r="AA73" i="5"/>
  <c r="X73" i="5"/>
  <c r="W73" i="5"/>
  <c r="T73" i="5"/>
  <c r="S73" i="5"/>
  <c r="R73" i="5"/>
  <c r="Q73" i="5"/>
  <c r="P73" i="5"/>
  <c r="O73" i="5"/>
  <c r="F73" i="5"/>
  <c r="E73" i="5"/>
  <c r="D73" i="5"/>
  <c r="C73" i="5"/>
  <c r="CQ72" i="5"/>
  <c r="CM72" i="5"/>
  <c r="CJ72" i="5"/>
  <c r="CI72" i="5"/>
  <c r="CE72" i="5"/>
  <c r="CA72" i="5"/>
  <c r="BX72" i="5"/>
  <c r="BW72" i="5"/>
  <c r="BT72" i="5"/>
  <c r="BS72" i="5"/>
  <c r="BP72" i="5"/>
  <c r="BO72" i="5"/>
  <c r="BK72" i="5"/>
  <c r="BH72" i="5"/>
  <c r="BG72" i="5"/>
  <c r="BD72" i="5"/>
  <c r="BC72" i="5"/>
  <c r="AZ72" i="5"/>
  <c r="AY72" i="5"/>
  <c r="AV72" i="5"/>
  <c r="AU72" i="5"/>
  <c r="AR72" i="5"/>
  <c r="AQ72" i="5"/>
  <c r="AN72" i="5"/>
  <c r="AM72" i="5"/>
  <c r="AJ72" i="5"/>
  <c r="AI72" i="5"/>
  <c r="AF72" i="5"/>
  <c r="AE72" i="5"/>
  <c r="AA72" i="5"/>
  <c r="X72" i="5"/>
  <c r="W72" i="5"/>
  <c r="T72" i="5"/>
  <c r="S72" i="5"/>
  <c r="R72" i="5"/>
  <c r="Q72" i="5"/>
  <c r="P72" i="5"/>
  <c r="O72" i="5"/>
  <c r="F72" i="5"/>
  <c r="E72" i="5"/>
  <c r="D72" i="5"/>
  <c r="C72" i="5"/>
  <c r="CQ71" i="5"/>
  <c r="CM71" i="5"/>
  <c r="CJ71" i="5"/>
  <c r="CI71" i="5"/>
  <c r="CE71" i="5"/>
  <c r="CA71" i="5"/>
  <c r="BX71" i="5"/>
  <c r="BW71" i="5"/>
  <c r="BT71" i="5"/>
  <c r="BS71" i="5"/>
  <c r="BP71" i="5"/>
  <c r="BO71" i="5"/>
  <c r="BK71" i="5"/>
  <c r="BH71" i="5"/>
  <c r="BG71" i="5"/>
  <c r="BD71" i="5"/>
  <c r="BC71" i="5"/>
  <c r="AZ71" i="5"/>
  <c r="AY71" i="5"/>
  <c r="AV71" i="5"/>
  <c r="AU71" i="5"/>
  <c r="AR71" i="5"/>
  <c r="AQ71" i="5"/>
  <c r="AN71" i="5"/>
  <c r="AM71" i="5"/>
  <c r="AJ71" i="5"/>
  <c r="AI71" i="5"/>
  <c r="AF71" i="5"/>
  <c r="AE71" i="5"/>
  <c r="AA71" i="5"/>
  <c r="X71" i="5"/>
  <c r="W71" i="5"/>
  <c r="T71" i="5"/>
  <c r="S71" i="5"/>
  <c r="R71" i="5"/>
  <c r="Q71" i="5"/>
  <c r="P71" i="5"/>
  <c r="O71" i="5"/>
  <c r="F71" i="5"/>
  <c r="E71" i="5"/>
  <c r="D71" i="5"/>
  <c r="C71" i="5"/>
  <c r="CQ70" i="5"/>
  <c r="CM70" i="5"/>
  <c r="CJ70" i="5"/>
  <c r="CI70" i="5"/>
  <c r="CE70" i="5"/>
  <c r="CA70" i="5"/>
  <c r="BX70" i="5"/>
  <c r="BW70" i="5"/>
  <c r="BT70" i="5"/>
  <c r="BS70" i="5"/>
  <c r="BP70" i="5"/>
  <c r="BO70" i="5"/>
  <c r="BK70" i="5"/>
  <c r="BH70" i="5"/>
  <c r="BG70" i="5"/>
  <c r="BD70" i="5"/>
  <c r="BC70" i="5"/>
  <c r="AZ70" i="5"/>
  <c r="AY70" i="5"/>
  <c r="AV70" i="5"/>
  <c r="AU70" i="5"/>
  <c r="AR70" i="5"/>
  <c r="AQ70" i="5"/>
  <c r="AN70" i="5"/>
  <c r="AM70" i="5"/>
  <c r="AJ70" i="5"/>
  <c r="AI70" i="5"/>
  <c r="AF70" i="5"/>
  <c r="AE70" i="5"/>
  <c r="AA70" i="5"/>
  <c r="X70" i="5"/>
  <c r="W70" i="5"/>
  <c r="T70" i="5"/>
  <c r="S70" i="5"/>
  <c r="R70" i="5"/>
  <c r="Q70" i="5"/>
  <c r="P70" i="5"/>
  <c r="O70" i="5"/>
  <c r="F70" i="5"/>
  <c r="E70" i="5"/>
  <c r="D70" i="5"/>
  <c r="C70" i="5"/>
  <c r="CQ69" i="5"/>
  <c r="CM69" i="5"/>
  <c r="CJ69" i="5"/>
  <c r="CI69" i="5"/>
  <c r="CE69" i="5"/>
  <c r="CA69" i="5"/>
  <c r="BX69" i="5"/>
  <c r="BW69" i="5"/>
  <c r="BT69" i="5"/>
  <c r="BS69" i="5"/>
  <c r="BP69" i="5"/>
  <c r="BO69" i="5"/>
  <c r="BK69" i="5"/>
  <c r="BH69" i="5"/>
  <c r="BG69" i="5"/>
  <c r="BD69" i="5"/>
  <c r="BC69" i="5"/>
  <c r="AZ69" i="5"/>
  <c r="AY69" i="5"/>
  <c r="AV69" i="5"/>
  <c r="AU69" i="5"/>
  <c r="AR69" i="5"/>
  <c r="AQ69" i="5"/>
  <c r="AN69" i="5"/>
  <c r="AM69" i="5"/>
  <c r="AJ69" i="5"/>
  <c r="AI69" i="5"/>
  <c r="AF69" i="5"/>
  <c r="AE69" i="5"/>
  <c r="AA69" i="5"/>
  <c r="X69" i="5"/>
  <c r="W69" i="5"/>
  <c r="T69" i="5"/>
  <c r="S69" i="5"/>
  <c r="R69" i="5"/>
  <c r="Q69" i="5"/>
  <c r="P69" i="5"/>
  <c r="O69" i="5"/>
  <c r="F69" i="5"/>
  <c r="E69" i="5"/>
  <c r="D69" i="5"/>
  <c r="C69" i="5"/>
  <c r="CQ68" i="5"/>
  <c r="CM68" i="5"/>
  <c r="CJ68" i="5"/>
  <c r="CI68" i="5"/>
  <c r="CE68" i="5"/>
  <c r="CA68" i="5"/>
  <c r="BX68" i="5"/>
  <c r="BW68" i="5"/>
  <c r="BT68" i="5"/>
  <c r="BS68" i="5"/>
  <c r="BP68" i="5"/>
  <c r="BO68" i="5"/>
  <c r="BK68" i="5"/>
  <c r="BH68" i="5"/>
  <c r="BG68" i="5"/>
  <c r="BD68" i="5"/>
  <c r="BC68" i="5"/>
  <c r="AZ68" i="5"/>
  <c r="AY68" i="5"/>
  <c r="AV68" i="5"/>
  <c r="AU68" i="5"/>
  <c r="AR68" i="5"/>
  <c r="AQ68" i="5"/>
  <c r="AN68" i="5"/>
  <c r="AM68" i="5"/>
  <c r="AJ68" i="5"/>
  <c r="AI68" i="5"/>
  <c r="AF68" i="5"/>
  <c r="AE68" i="5"/>
  <c r="AA68" i="5"/>
  <c r="X68" i="5"/>
  <c r="W68" i="5"/>
  <c r="T68" i="5"/>
  <c r="S68" i="5"/>
  <c r="R68" i="5"/>
  <c r="Q68" i="5"/>
  <c r="P68" i="5"/>
  <c r="O68" i="5"/>
  <c r="F68" i="5"/>
  <c r="E68" i="5"/>
  <c r="D68" i="5"/>
  <c r="C68" i="5"/>
  <c r="CQ67" i="5"/>
  <c r="CM67" i="5"/>
  <c r="CJ67" i="5"/>
  <c r="CI67" i="5"/>
  <c r="CE67" i="5"/>
  <c r="CA67" i="5"/>
  <c r="BX67" i="5"/>
  <c r="BW67" i="5"/>
  <c r="BT67" i="5"/>
  <c r="BS67" i="5"/>
  <c r="BP67" i="5"/>
  <c r="BO67" i="5"/>
  <c r="BK67" i="5"/>
  <c r="BH67" i="5"/>
  <c r="BG67" i="5"/>
  <c r="BD67" i="5"/>
  <c r="BC67" i="5"/>
  <c r="AZ67" i="5"/>
  <c r="AY67" i="5"/>
  <c r="AV67" i="5"/>
  <c r="AU67" i="5"/>
  <c r="AR67" i="5"/>
  <c r="AQ67" i="5"/>
  <c r="AN67" i="5"/>
  <c r="AM67" i="5"/>
  <c r="AJ67" i="5"/>
  <c r="AI67" i="5"/>
  <c r="AF67" i="5"/>
  <c r="AE67" i="5"/>
  <c r="AA67" i="5"/>
  <c r="X67" i="5"/>
  <c r="W67" i="5"/>
  <c r="T67" i="5"/>
  <c r="S67" i="5"/>
  <c r="R67" i="5"/>
  <c r="Q67" i="5"/>
  <c r="P67" i="5"/>
  <c r="O67" i="5"/>
  <c r="F67" i="5"/>
  <c r="E67" i="5"/>
  <c r="D67" i="5"/>
  <c r="C67" i="5"/>
  <c r="CQ66" i="5"/>
  <c r="CM66" i="5"/>
  <c r="CJ66" i="5"/>
  <c r="CI66" i="5"/>
  <c r="CE66" i="5"/>
  <c r="CA66" i="5"/>
  <c r="BX66" i="5"/>
  <c r="BW66" i="5"/>
  <c r="BT66" i="5"/>
  <c r="BS66" i="5"/>
  <c r="BP66" i="5"/>
  <c r="BO66" i="5"/>
  <c r="BK66" i="5"/>
  <c r="BH66" i="5"/>
  <c r="BG66" i="5"/>
  <c r="BD66" i="5"/>
  <c r="BC66" i="5"/>
  <c r="AZ66" i="5"/>
  <c r="AY66" i="5"/>
  <c r="AV66" i="5"/>
  <c r="AU66" i="5"/>
  <c r="AR66" i="5"/>
  <c r="AQ66" i="5"/>
  <c r="AN66" i="5"/>
  <c r="AM66" i="5"/>
  <c r="AJ66" i="5"/>
  <c r="AI66" i="5"/>
  <c r="AF66" i="5"/>
  <c r="AE66" i="5"/>
  <c r="AA66" i="5"/>
  <c r="X66" i="5"/>
  <c r="W66" i="5"/>
  <c r="T66" i="5"/>
  <c r="S66" i="5"/>
  <c r="R66" i="5"/>
  <c r="Q66" i="5"/>
  <c r="P66" i="5"/>
  <c r="O66" i="5"/>
  <c r="F66" i="5"/>
  <c r="E66" i="5"/>
  <c r="D66" i="5"/>
  <c r="C66" i="5"/>
  <c r="CQ65" i="5"/>
  <c r="CM65" i="5"/>
  <c r="CJ65" i="5"/>
  <c r="CI65" i="5"/>
  <c r="CE65" i="5"/>
  <c r="CA65" i="5"/>
  <c r="BX65" i="5"/>
  <c r="BW65" i="5"/>
  <c r="BT65" i="5"/>
  <c r="BS65" i="5"/>
  <c r="BP65" i="5"/>
  <c r="BO65" i="5"/>
  <c r="BK65" i="5"/>
  <c r="BH65" i="5"/>
  <c r="BG65" i="5"/>
  <c r="BD65" i="5"/>
  <c r="BC65" i="5"/>
  <c r="AZ65" i="5"/>
  <c r="AY65" i="5"/>
  <c r="AV65" i="5"/>
  <c r="AU65" i="5"/>
  <c r="AR65" i="5"/>
  <c r="AQ65" i="5"/>
  <c r="AN65" i="5"/>
  <c r="AM65" i="5"/>
  <c r="AJ65" i="5"/>
  <c r="AI65" i="5"/>
  <c r="AF65" i="5"/>
  <c r="AE65" i="5"/>
  <c r="AA65" i="5"/>
  <c r="X65" i="5"/>
  <c r="W65" i="5"/>
  <c r="T65" i="5"/>
  <c r="S65" i="5"/>
  <c r="R65" i="5"/>
  <c r="Q65" i="5"/>
  <c r="P65" i="5"/>
  <c r="O65" i="5"/>
  <c r="F65" i="5"/>
  <c r="E65" i="5"/>
  <c r="D65" i="5"/>
  <c r="C65" i="5"/>
  <c r="CQ64" i="5"/>
  <c r="CM64" i="5"/>
  <c r="CJ64" i="5"/>
  <c r="CI64" i="5"/>
  <c r="CE64" i="5"/>
  <c r="CA64" i="5"/>
  <c r="BX64" i="5"/>
  <c r="BW64" i="5"/>
  <c r="BT64" i="5"/>
  <c r="BS64" i="5"/>
  <c r="BP64" i="5"/>
  <c r="BO64" i="5"/>
  <c r="BK64" i="5"/>
  <c r="BH64" i="5"/>
  <c r="BG64" i="5"/>
  <c r="BD64" i="5"/>
  <c r="BC64" i="5"/>
  <c r="AZ64" i="5"/>
  <c r="AY64" i="5"/>
  <c r="AV64" i="5"/>
  <c r="AU64" i="5"/>
  <c r="AR64" i="5"/>
  <c r="AQ64" i="5"/>
  <c r="AN64" i="5"/>
  <c r="AM64" i="5"/>
  <c r="AJ64" i="5"/>
  <c r="AI64" i="5"/>
  <c r="AF64" i="5"/>
  <c r="AE64" i="5"/>
  <c r="AA64" i="5"/>
  <c r="X64" i="5"/>
  <c r="W64" i="5"/>
  <c r="T64" i="5"/>
  <c r="S64" i="5"/>
  <c r="R64" i="5"/>
  <c r="Q64" i="5"/>
  <c r="P64" i="5"/>
  <c r="O64" i="5"/>
  <c r="F64" i="5"/>
  <c r="E64" i="5"/>
  <c r="D64" i="5"/>
  <c r="C64" i="5"/>
  <c r="CQ63" i="5"/>
  <c r="CM63" i="5"/>
  <c r="CJ63" i="5"/>
  <c r="CI63" i="5"/>
  <c r="CE63" i="5"/>
  <c r="CA63" i="5"/>
  <c r="BX63" i="5"/>
  <c r="BW63" i="5"/>
  <c r="BT63" i="5"/>
  <c r="BS63" i="5"/>
  <c r="BP63" i="5"/>
  <c r="BO63" i="5"/>
  <c r="BK63" i="5"/>
  <c r="BH63" i="5"/>
  <c r="BG63" i="5"/>
  <c r="BD63" i="5"/>
  <c r="BC63" i="5"/>
  <c r="AZ63" i="5"/>
  <c r="AY63" i="5"/>
  <c r="AV63" i="5"/>
  <c r="AU63" i="5"/>
  <c r="AR63" i="5"/>
  <c r="AQ63" i="5"/>
  <c r="AN63" i="5"/>
  <c r="AM63" i="5"/>
  <c r="AJ63" i="5"/>
  <c r="AI63" i="5"/>
  <c r="AF63" i="5"/>
  <c r="AE63" i="5"/>
  <c r="AA63" i="5"/>
  <c r="X63" i="5"/>
  <c r="W63" i="5"/>
  <c r="T63" i="5"/>
  <c r="S63" i="5"/>
  <c r="R63" i="5"/>
  <c r="Q63" i="5"/>
  <c r="P63" i="5"/>
  <c r="O63" i="5"/>
  <c r="F63" i="5"/>
  <c r="E63" i="5"/>
  <c r="D63" i="5"/>
  <c r="C63" i="5"/>
  <c r="CQ62" i="5"/>
  <c r="CN62" i="5"/>
  <c r="CM62" i="5"/>
  <c r="CJ62" i="5"/>
  <c r="CI62" i="5"/>
  <c r="CF62" i="5"/>
  <c r="CE62" i="5"/>
  <c r="CB62" i="5"/>
  <c r="CA62" i="5"/>
  <c r="BX62" i="5"/>
  <c r="BW62" i="5"/>
  <c r="BT62" i="5"/>
  <c r="BS62" i="5"/>
  <c r="BP62" i="5"/>
  <c r="BO62" i="5"/>
  <c r="BK62" i="5"/>
  <c r="BH62" i="5"/>
  <c r="BG62" i="5"/>
  <c r="BD62" i="5"/>
  <c r="BC62" i="5"/>
  <c r="AZ62" i="5"/>
  <c r="AY62" i="5"/>
  <c r="AV62" i="5"/>
  <c r="AU62" i="5"/>
  <c r="AR62" i="5"/>
  <c r="AQ62" i="5"/>
  <c r="AN62" i="5"/>
  <c r="AM62" i="5"/>
  <c r="AJ62" i="5"/>
  <c r="AI62" i="5"/>
  <c r="AF62" i="5"/>
  <c r="AE62" i="5"/>
  <c r="AA62" i="5"/>
  <c r="X62" i="5"/>
  <c r="W62" i="5"/>
  <c r="T62" i="5"/>
  <c r="S62" i="5"/>
  <c r="R62" i="5"/>
  <c r="Q62" i="5"/>
  <c r="P62" i="5"/>
  <c r="O62" i="5"/>
  <c r="F62" i="5"/>
  <c r="E62" i="5"/>
  <c r="D62" i="5"/>
  <c r="C62" i="5"/>
  <c r="CQ61" i="5"/>
  <c r="CN61" i="5"/>
  <c r="CM61" i="5"/>
  <c r="CJ61" i="5"/>
  <c r="CI61" i="5"/>
  <c r="CF61" i="5"/>
  <c r="CE61" i="5"/>
  <c r="CB61" i="5"/>
  <c r="CA61" i="5"/>
  <c r="BX61" i="5"/>
  <c r="BW61" i="5"/>
  <c r="BT61" i="5"/>
  <c r="BS61" i="5"/>
  <c r="BP61" i="5"/>
  <c r="BO61" i="5"/>
  <c r="BK61" i="5"/>
  <c r="BH61" i="5"/>
  <c r="BG61" i="5"/>
  <c r="BD61" i="5"/>
  <c r="BC61" i="5"/>
  <c r="AZ61" i="5"/>
  <c r="AY61" i="5"/>
  <c r="AV61" i="5"/>
  <c r="AU61" i="5"/>
  <c r="AR61" i="5"/>
  <c r="AQ61" i="5"/>
  <c r="AN61" i="5"/>
  <c r="AM61" i="5"/>
  <c r="AJ61" i="5"/>
  <c r="AI61" i="5"/>
  <c r="AF61" i="5"/>
  <c r="AE61" i="5"/>
  <c r="AA61" i="5"/>
  <c r="X61" i="5"/>
  <c r="W61" i="5"/>
  <c r="T61" i="5"/>
  <c r="S61" i="5"/>
  <c r="R61" i="5"/>
  <c r="Q61" i="5"/>
  <c r="P61" i="5"/>
  <c r="O61" i="5"/>
  <c r="F61" i="5"/>
  <c r="E61" i="5"/>
  <c r="D61" i="5"/>
  <c r="C61" i="5"/>
  <c r="CQ60" i="5"/>
  <c r="CN60" i="5"/>
  <c r="CM60" i="5"/>
  <c r="CJ60" i="5"/>
  <c r="CI60" i="5"/>
  <c r="CF60" i="5"/>
  <c r="CE60" i="5"/>
  <c r="CB60" i="5"/>
  <c r="CA60" i="5"/>
  <c r="BX60" i="5"/>
  <c r="BW60" i="5"/>
  <c r="BT60" i="5"/>
  <c r="BS60" i="5"/>
  <c r="BP60" i="5"/>
  <c r="BO60" i="5"/>
  <c r="BK60" i="5"/>
  <c r="BH60" i="5"/>
  <c r="BG60" i="5"/>
  <c r="BD60" i="5"/>
  <c r="BC60" i="5"/>
  <c r="AZ60" i="5"/>
  <c r="AY60" i="5"/>
  <c r="AV60" i="5"/>
  <c r="AU60" i="5"/>
  <c r="AR60" i="5"/>
  <c r="AQ60" i="5"/>
  <c r="AN60" i="5"/>
  <c r="AM60" i="5"/>
  <c r="AJ60" i="5"/>
  <c r="AI60" i="5"/>
  <c r="AF60" i="5"/>
  <c r="AE60" i="5"/>
  <c r="AA60" i="5"/>
  <c r="X60" i="5"/>
  <c r="W60" i="5"/>
  <c r="T60" i="5"/>
  <c r="S60" i="5"/>
  <c r="R60" i="5"/>
  <c r="Q60" i="5"/>
  <c r="P60" i="5"/>
  <c r="O60" i="5"/>
  <c r="F60" i="5"/>
  <c r="E60" i="5"/>
  <c r="D60" i="5"/>
  <c r="C60" i="5"/>
  <c r="CQ59" i="5"/>
  <c r="CN59" i="5"/>
  <c r="CM59" i="5"/>
  <c r="CJ59" i="5"/>
  <c r="CI59" i="5"/>
  <c r="CF59" i="5"/>
  <c r="CE59" i="5"/>
  <c r="CB59" i="5"/>
  <c r="CA59" i="5"/>
  <c r="BX59" i="5"/>
  <c r="BW59" i="5"/>
  <c r="BT59" i="5"/>
  <c r="BS59" i="5"/>
  <c r="BP59" i="5"/>
  <c r="BO59" i="5"/>
  <c r="BK59" i="5"/>
  <c r="BH59" i="5"/>
  <c r="BG59" i="5"/>
  <c r="BD59" i="5"/>
  <c r="BC59" i="5"/>
  <c r="AZ59" i="5"/>
  <c r="AY59" i="5"/>
  <c r="AV59" i="5"/>
  <c r="AU59" i="5"/>
  <c r="AR59" i="5"/>
  <c r="AQ59" i="5"/>
  <c r="AN59" i="5"/>
  <c r="AM59" i="5"/>
  <c r="AJ59" i="5"/>
  <c r="AI59" i="5"/>
  <c r="AF59" i="5"/>
  <c r="AE59" i="5"/>
  <c r="AA59" i="5"/>
  <c r="X59" i="5"/>
  <c r="W59" i="5"/>
  <c r="T59" i="5"/>
  <c r="S59" i="5"/>
  <c r="R59" i="5"/>
  <c r="Q59" i="5"/>
  <c r="P59" i="5"/>
  <c r="O59" i="5"/>
  <c r="F59" i="5"/>
  <c r="E59" i="5"/>
  <c r="D59" i="5"/>
  <c r="C59" i="5"/>
  <c r="CQ58" i="5"/>
  <c r="CN58" i="5"/>
  <c r="CM58" i="5"/>
  <c r="CJ58" i="5"/>
  <c r="CI58" i="5"/>
  <c r="CF58" i="5"/>
  <c r="CE58" i="5"/>
  <c r="CB58" i="5"/>
  <c r="CA58" i="5"/>
  <c r="BX58" i="5"/>
  <c r="BW58" i="5"/>
  <c r="BT58" i="5"/>
  <c r="BS58" i="5"/>
  <c r="BP58" i="5"/>
  <c r="BO58" i="5"/>
  <c r="BK58" i="5"/>
  <c r="BH58" i="5"/>
  <c r="BG58" i="5"/>
  <c r="BD58" i="5"/>
  <c r="BC58" i="5"/>
  <c r="AZ58" i="5"/>
  <c r="AY58" i="5"/>
  <c r="AV58" i="5"/>
  <c r="AU58" i="5"/>
  <c r="AR58" i="5"/>
  <c r="AQ58" i="5"/>
  <c r="AN58" i="5"/>
  <c r="AM58" i="5"/>
  <c r="AJ58" i="5"/>
  <c r="AI58" i="5"/>
  <c r="AF58" i="5"/>
  <c r="AE58" i="5"/>
  <c r="AA58" i="5"/>
  <c r="X58" i="5"/>
  <c r="W58" i="5"/>
  <c r="T58" i="5"/>
  <c r="S58" i="5"/>
  <c r="R58" i="5"/>
  <c r="Q58" i="5"/>
  <c r="P58" i="5"/>
  <c r="O58" i="5"/>
  <c r="F58" i="5"/>
  <c r="E58" i="5"/>
  <c r="D58" i="5"/>
  <c r="C58" i="5"/>
  <c r="CQ57" i="5"/>
  <c r="CN57" i="5"/>
  <c r="CM57" i="5"/>
  <c r="CJ57" i="5"/>
  <c r="CI57" i="5"/>
  <c r="CF57" i="5"/>
  <c r="CE57" i="5"/>
  <c r="CB57" i="5"/>
  <c r="CA57" i="5"/>
  <c r="BX57" i="5"/>
  <c r="BW57" i="5"/>
  <c r="BT57" i="5"/>
  <c r="BS57" i="5"/>
  <c r="BP57" i="5"/>
  <c r="BO57" i="5"/>
  <c r="BK57" i="5"/>
  <c r="BH57" i="5"/>
  <c r="BG57" i="5"/>
  <c r="BD57" i="5"/>
  <c r="BC57" i="5"/>
  <c r="AZ57" i="5"/>
  <c r="AY57" i="5"/>
  <c r="AV57" i="5"/>
  <c r="AU57" i="5"/>
  <c r="AR57" i="5"/>
  <c r="AQ57" i="5"/>
  <c r="AN57" i="5"/>
  <c r="AM57" i="5"/>
  <c r="AJ57" i="5"/>
  <c r="AI57" i="5"/>
  <c r="AF57" i="5"/>
  <c r="AE57" i="5"/>
  <c r="AA57" i="5"/>
  <c r="X57" i="5"/>
  <c r="W57" i="5"/>
  <c r="T57" i="5"/>
  <c r="S57" i="5"/>
  <c r="R57" i="5"/>
  <c r="Q57" i="5"/>
  <c r="P57" i="5"/>
  <c r="O57" i="5"/>
  <c r="F57" i="5"/>
  <c r="E57" i="5"/>
  <c r="D57" i="5"/>
  <c r="C57" i="5"/>
  <c r="CQ56" i="5"/>
  <c r="CN56" i="5"/>
  <c r="CM56" i="5"/>
  <c r="CJ56" i="5"/>
  <c r="CI56" i="5"/>
  <c r="CF56" i="5"/>
  <c r="CE56" i="5"/>
  <c r="CB56" i="5"/>
  <c r="CA56" i="5"/>
  <c r="BX56" i="5"/>
  <c r="BW56" i="5"/>
  <c r="BT56" i="5"/>
  <c r="BS56" i="5"/>
  <c r="BP56" i="5"/>
  <c r="BO56" i="5"/>
  <c r="BK56" i="5"/>
  <c r="BH56" i="5"/>
  <c r="BG56" i="5"/>
  <c r="BD56" i="5"/>
  <c r="BC56" i="5"/>
  <c r="AZ56" i="5"/>
  <c r="AY56" i="5"/>
  <c r="AV56" i="5"/>
  <c r="AU56" i="5"/>
  <c r="AR56" i="5"/>
  <c r="AQ56" i="5"/>
  <c r="AN56" i="5"/>
  <c r="AM56" i="5"/>
  <c r="AJ56" i="5"/>
  <c r="AI56" i="5"/>
  <c r="AF56" i="5"/>
  <c r="AE56" i="5"/>
  <c r="AA56" i="5"/>
  <c r="X56" i="5"/>
  <c r="W56" i="5"/>
  <c r="T56" i="5"/>
  <c r="S56" i="5"/>
  <c r="R56" i="5"/>
  <c r="Q56" i="5"/>
  <c r="P56" i="5"/>
  <c r="O56" i="5"/>
  <c r="F56" i="5"/>
  <c r="E56" i="5"/>
  <c r="D56" i="5"/>
  <c r="C56" i="5"/>
  <c r="CQ55" i="5"/>
  <c r="CN55" i="5"/>
  <c r="CM55" i="5"/>
  <c r="CJ55" i="5"/>
  <c r="CI55" i="5"/>
  <c r="CF55" i="5"/>
  <c r="CE55" i="5"/>
  <c r="CB55" i="5"/>
  <c r="CA55" i="5"/>
  <c r="BX55" i="5"/>
  <c r="BW55" i="5"/>
  <c r="BT55" i="5"/>
  <c r="BS55" i="5"/>
  <c r="BP55" i="5"/>
  <c r="BO55" i="5"/>
  <c r="BK55" i="5"/>
  <c r="BH55" i="5"/>
  <c r="BG55" i="5"/>
  <c r="BD55" i="5"/>
  <c r="BC55" i="5"/>
  <c r="AZ55" i="5"/>
  <c r="AY55" i="5"/>
  <c r="AV55" i="5"/>
  <c r="AU55" i="5"/>
  <c r="AR55" i="5"/>
  <c r="AQ55" i="5"/>
  <c r="AN55" i="5"/>
  <c r="AM55" i="5"/>
  <c r="AJ55" i="5"/>
  <c r="AI55" i="5"/>
  <c r="AF55" i="5"/>
  <c r="AE55" i="5"/>
  <c r="AA55" i="5"/>
  <c r="X55" i="5"/>
  <c r="W55" i="5"/>
  <c r="T55" i="5"/>
  <c r="S55" i="5"/>
  <c r="R55" i="5"/>
  <c r="Q55" i="5"/>
  <c r="P55" i="5"/>
  <c r="O55" i="5"/>
  <c r="F55" i="5"/>
  <c r="E55" i="5"/>
  <c r="D55" i="5"/>
  <c r="C55" i="5"/>
  <c r="CQ54" i="5"/>
  <c r="CN54" i="5"/>
  <c r="CM54" i="5"/>
  <c r="CJ54" i="5"/>
  <c r="CI54" i="5"/>
  <c r="CF54" i="5"/>
  <c r="CE54" i="5"/>
  <c r="CB54" i="5"/>
  <c r="CA54" i="5"/>
  <c r="BX54" i="5"/>
  <c r="BW54" i="5"/>
  <c r="BT54" i="5"/>
  <c r="BS54" i="5"/>
  <c r="BP54" i="5"/>
  <c r="BO54" i="5"/>
  <c r="BK54" i="5"/>
  <c r="BH54" i="5"/>
  <c r="BG54" i="5"/>
  <c r="BD54" i="5"/>
  <c r="BC54" i="5"/>
  <c r="AZ54" i="5"/>
  <c r="AY54" i="5"/>
  <c r="AV54" i="5"/>
  <c r="AU54" i="5"/>
  <c r="AR54" i="5"/>
  <c r="AQ54" i="5"/>
  <c r="AN54" i="5"/>
  <c r="AM54" i="5"/>
  <c r="AJ54" i="5"/>
  <c r="AI54" i="5"/>
  <c r="AF54" i="5"/>
  <c r="AE54" i="5"/>
  <c r="AA54" i="5"/>
  <c r="X54" i="5"/>
  <c r="W54" i="5"/>
  <c r="T54" i="5"/>
  <c r="S54" i="5"/>
  <c r="R54" i="5"/>
  <c r="Q54" i="5"/>
  <c r="P54" i="5"/>
  <c r="O54" i="5"/>
  <c r="F54" i="5"/>
  <c r="E54" i="5"/>
  <c r="D54" i="5"/>
  <c r="C54" i="5"/>
  <c r="CQ53" i="5"/>
  <c r="CN53" i="5"/>
  <c r="CM53" i="5"/>
  <c r="CJ53" i="5"/>
  <c r="CI53" i="5"/>
  <c r="CF53" i="5"/>
  <c r="CE53" i="5"/>
  <c r="CB53" i="5"/>
  <c r="CA53" i="5"/>
  <c r="BX53" i="5"/>
  <c r="BW53" i="5"/>
  <c r="BT53" i="5"/>
  <c r="BS53" i="5"/>
  <c r="BP53" i="5"/>
  <c r="BO53" i="5"/>
  <c r="BK53" i="5"/>
  <c r="BH53" i="5"/>
  <c r="BG53" i="5"/>
  <c r="BD53" i="5"/>
  <c r="BC53" i="5"/>
  <c r="AZ53" i="5"/>
  <c r="AY53" i="5"/>
  <c r="AV53" i="5"/>
  <c r="AU53" i="5"/>
  <c r="AR53" i="5"/>
  <c r="AQ53" i="5"/>
  <c r="AN53" i="5"/>
  <c r="AM53" i="5"/>
  <c r="AJ53" i="5"/>
  <c r="AI53" i="5"/>
  <c r="AF53" i="5"/>
  <c r="AE53" i="5"/>
  <c r="AA53" i="5"/>
  <c r="X53" i="5"/>
  <c r="W53" i="5"/>
  <c r="T53" i="5"/>
  <c r="S53" i="5"/>
  <c r="R53" i="5"/>
  <c r="Q53" i="5"/>
  <c r="P53" i="5"/>
  <c r="O53" i="5"/>
  <c r="F53" i="5"/>
  <c r="E53" i="5"/>
  <c r="D53" i="5"/>
  <c r="C53" i="5"/>
  <c r="CQ52" i="5"/>
  <c r="CN52" i="5"/>
  <c r="CM52" i="5"/>
  <c r="CJ52" i="5"/>
  <c r="CI52" i="5"/>
  <c r="CF52" i="5"/>
  <c r="CE52" i="5"/>
  <c r="CB52" i="5"/>
  <c r="CA52" i="5"/>
  <c r="BX52" i="5"/>
  <c r="BW52" i="5"/>
  <c r="BT52" i="5"/>
  <c r="BS52" i="5"/>
  <c r="BP52" i="5"/>
  <c r="BO52" i="5"/>
  <c r="BK52" i="5"/>
  <c r="BH52" i="5"/>
  <c r="BG52" i="5"/>
  <c r="BD52" i="5"/>
  <c r="BC52" i="5"/>
  <c r="AZ52" i="5"/>
  <c r="AY52" i="5"/>
  <c r="AV52" i="5"/>
  <c r="AU52" i="5"/>
  <c r="AR52" i="5"/>
  <c r="AQ52" i="5"/>
  <c r="AN52" i="5"/>
  <c r="AM52" i="5"/>
  <c r="AJ52" i="5"/>
  <c r="AI52" i="5"/>
  <c r="AF52" i="5"/>
  <c r="AE52" i="5"/>
  <c r="AA52" i="5"/>
  <c r="X52" i="5"/>
  <c r="W52" i="5"/>
  <c r="T52" i="5"/>
  <c r="S52" i="5"/>
  <c r="R52" i="5"/>
  <c r="Q52" i="5"/>
  <c r="P52" i="5"/>
  <c r="O52" i="5"/>
  <c r="F52" i="5"/>
  <c r="E52" i="5"/>
  <c r="D52" i="5"/>
  <c r="C52" i="5"/>
  <c r="CQ51" i="5"/>
  <c r="CN51" i="5"/>
  <c r="CM51" i="5"/>
  <c r="CJ51" i="5"/>
  <c r="CI51" i="5"/>
  <c r="CF51" i="5"/>
  <c r="CE51" i="5"/>
  <c r="CB51" i="5"/>
  <c r="CA51" i="5"/>
  <c r="BX51" i="5"/>
  <c r="BW51" i="5"/>
  <c r="BT51" i="5"/>
  <c r="BS51" i="5"/>
  <c r="BP51" i="5"/>
  <c r="BO51" i="5"/>
  <c r="BK51" i="5"/>
  <c r="BH51" i="5"/>
  <c r="BG51" i="5"/>
  <c r="BD51" i="5"/>
  <c r="BC51" i="5"/>
  <c r="AZ51" i="5"/>
  <c r="AY51" i="5"/>
  <c r="AV51" i="5"/>
  <c r="AU51" i="5"/>
  <c r="AR51" i="5"/>
  <c r="AQ51" i="5"/>
  <c r="AN51" i="5"/>
  <c r="AM51" i="5"/>
  <c r="AJ51" i="5"/>
  <c r="AI51" i="5"/>
  <c r="AF51" i="5"/>
  <c r="AE51" i="5"/>
  <c r="AA51" i="5"/>
  <c r="X51" i="5"/>
  <c r="W51" i="5"/>
  <c r="T51" i="5"/>
  <c r="S51" i="5"/>
  <c r="R51" i="5"/>
  <c r="Q51" i="5"/>
  <c r="P51" i="5"/>
  <c r="O51" i="5"/>
  <c r="F51" i="5"/>
  <c r="E51" i="5"/>
  <c r="D51" i="5"/>
  <c r="C51" i="5"/>
  <c r="CQ50" i="5"/>
  <c r="CN50" i="5"/>
  <c r="CM50" i="5"/>
  <c r="CJ50" i="5"/>
  <c r="CI50" i="5"/>
  <c r="CF50" i="5"/>
  <c r="CE50" i="5"/>
  <c r="CB50" i="5"/>
  <c r="CA50" i="5"/>
  <c r="BX50" i="5"/>
  <c r="BW50" i="5"/>
  <c r="BT50" i="5"/>
  <c r="BS50" i="5"/>
  <c r="BP50" i="5"/>
  <c r="BO50" i="5"/>
  <c r="BK50" i="5"/>
  <c r="BH50" i="5"/>
  <c r="BG50" i="5"/>
  <c r="BD50" i="5"/>
  <c r="BC50" i="5"/>
  <c r="AZ50" i="5"/>
  <c r="AY50" i="5"/>
  <c r="AV50" i="5"/>
  <c r="AU50" i="5"/>
  <c r="AR50" i="5"/>
  <c r="AQ50" i="5"/>
  <c r="AN50" i="5"/>
  <c r="AM50" i="5"/>
  <c r="AJ50" i="5"/>
  <c r="AI50" i="5"/>
  <c r="AF50" i="5"/>
  <c r="AE50" i="5"/>
  <c r="AA50" i="5"/>
  <c r="X50" i="5"/>
  <c r="W50" i="5"/>
  <c r="T50" i="5"/>
  <c r="S50" i="5"/>
  <c r="R50" i="5"/>
  <c r="Q50" i="5"/>
  <c r="P50" i="5"/>
  <c r="O50" i="5"/>
  <c r="F50" i="5"/>
  <c r="E50" i="5"/>
  <c r="D50" i="5"/>
  <c r="C50" i="5"/>
  <c r="CQ49" i="5"/>
  <c r="CN49" i="5"/>
  <c r="CM49" i="5"/>
  <c r="CJ49" i="5"/>
  <c r="CI49" i="5"/>
  <c r="CF49" i="5"/>
  <c r="CE49" i="5"/>
  <c r="CB49" i="5"/>
  <c r="CA49" i="5"/>
  <c r="BX49" i="5"/>
  <c r="BW49" i="5"/>
  <c r="BT49" i="5"/>
  <c r="BS49" i="5"/>
  <c r="BP49" i="5"/>
  <c r="BO49" i="5"/>
  <c r="BK49" i="5"/>
  <c r="BH49" i="5"/>
  <c r="BG49" i="5"/>
  <c r="BD49" i="5"/>
  <c r="BC49" i="5"/>
  <c r="AZ49" i="5"/>
  <c r="AY49" i="5"/>
  <c r="AV49" i="5"/>
  <c r="AU49" i="5"/>
  <c r="AR49" i="5"/>
  <c r="AQ49" i="5"/>
  <c r="AN49" i="5"/>
  <c r="AM49" i="5"/>
  <c r="AJ49" i="5"/>
  <c r="AI49" i="5"/>
  <c r="AF49" i="5"/>
  <c r="AE49" i="5"/>
  <c r="AA49" i="5"/>
  <c r="X49" i="5"/>
  <c r="W49" i="5"/>
  <c r="T49" i="5"/>
  <c r="S49" i="5"/>
  <c r="R49" i="5"/>
  <c r="Q49" i="5"/>
  <c r="P49" i="5"/>
  <c r="O49" i="5"/>
  <c r="F49" i="5"/>
  <c r="E49" i="5"/>
  <c r="D49" i="5"/>
  <c r="C49" i="5"/>
  <c r="CQ48" i="5"/>
  <c r="CN48" i="5"/>
  <c r="CM48" i="5"/>
  <c r="CJ48" i="5"/>
  <c r="CI48" i="5"/>
  <c r="CF48" i="5"/>
  <c r="CE48" i="5"/>
  <c r="CB48" i="5"/>
  <c r="CA48" i="5"/>
  <c r="BX48" i="5"/>
  <c r="BW48" i="5"/>
  <c r="BT48" i="5"/>
  <c r="BS48" i="5"/>
  <c r="BP48" i="5"/>
  <c r="BO48" i="5"/>
  <c r="BK48" i="5"/>
  <c r="BH48" i="5"/>
  <c r="BG48" i="5"/>
  <c r="BD48" i="5"/>
  <c r="BC48" i="5"/>
  <c r="AZ48" i="5"/>
  <c r="AY48" i="5"/>
  <c r="AV48" i="5"/>
  <c r="AU48" i="5"/>
  <c r="AR48" i="5"/>
  <c r="AQ48" i="5"/>
  <c r="AN48" i="5"/>
  <c r="AM48" i="5"/>
  <c r="AJ48" i="5"/>
  <c r="AI48" i="5"/>
  <c r="AF48" i="5"/>
  <c r="AE48" i="5"/>
  <c r="AA48" i="5"/>
  <c r="X48" i="5"/>
  <c r="W48" i="5"/>
  <c r="T48" i="5"/>
  <c r="S48" i="5"/>
  <c r="R48" i="5"/>
  <c r="Q48" i="5"/>
  <c r="P48" i="5"/>
  <c r="O48" i="5"/>
  <c r="F48" i="5"/>
  <c r="E48" i="5"/>
  <c r="D48" i="5"/>
  <c r="C48" i="5"/>
  <c r="CQ47" i="5"/>
  <c r="CN47" i="5"/>
  <c r="CM47" i="5"/>
  <c r="CJ47" i="5"/>
  <c r="CI47" i="5"/>
  <c r="CF47" i="5"/>
  <c r="CE47" i="5"/>
  <c r="CB47" i="5"/>
  <c r="CA47" i="5"/>
  <c r="BX47" i="5"/>
  <c r="BW47" i="5"/>
  <c r="BT47" i="5"/>
  <c r="BS47" i="5"/>
  <c r="BP47" i="5"/>
  <c r="BO47" i="5"/>
  <c r="BK47" i="5"/>
  <c r="BH47" i="5"/>
  <c r="BG47" i="5"/>
  <c r="BD47" i="5"/>
  <c r="BC47" i="5"/>
  <c r="AZ47" i="5"/>
  <c r="AY47" i="5"/>
  <c r="AV47" i="5"/>
  <c r="AU47" i="5"/>
  <c r="AR47" i="5"/>
  <c r="AQ47" i="5"/>
  <c r="AN47" i="5"/>
  <c r="AM47" i="5"/>
  <c r="AJ47" i="5"/>
  <c r="AI47" i="5"/>
  <c r="AF47" i="5"/>
  <c r="AE47" i="5"/>
  <c r="AA47" i="5"/>
  <c r="X47" i="5"/>
  <c r="W47" i="5"/>
  <c r="T47" i="5"/>
  <c r="S47" i="5"/>
  <c r="R47" i="5"/>
  <c r="Q47" i="5"/>
  <c r="P47" i="5"/>
  <c r="O47" i="5"/>
  <c r="F47" i="5"/>
  <c r="E47" i="5"/>
  <c r="D47" i="5"/>
  <c r="C47" i="5"/>
  <c r="CQ46" i="5"/>
  <c r="CN46" i="5"/>
  <c r="CM46" i="5"/>
  <c r="CJ46" i="5"/>
  <c r="CI46" i="5"/>
  <c r="CF46" i="5"/>
  <c r="CE46" i="5"/>
  <c r="CB46" i="5"/>
  <c r="CA46" i="5"/>
  <c r="BX46" i="5"/>
  <c r="BW46" i="5"/>
  <c r="BT46" i="5"/>
  <c r="BS46" i="5"/>
  <c r="BP46" i="5"/>
  <c r="BO46" i="5"/>
  <c r="BK46" i="5"/>
  <c r="BH46" i="5"/>
  <c r="BG46" i="5"/>
  <c r="BD46" i="5"/>
  <c r="BC46" i="5"/>
  <c r="AZ46" i="5"/>
  <c r="AY46" i="5"/>
  <c r="AV46" i="5"/>
  <c r="AU46" i="5"/>
  <c r="AR46" i="5"/>
  <c r="AQ46" i="5"/>
  <c r="AN46" i="5"/>
  <c r="AM46" i="5"/>
  <c r="AJ46" i="5"/>
  <c r="AI46" i="5"/>
  <c r="AF46" i="5"/>
  <c r="AE46" i="5"/>
  <c r="AA46" i="5"/>
  <c r="X46" i="5"/>
  <c r="W46" i="5"/>
  <c r="T46" i="5"/>
  <c r="S46" i="5"/>
  <c r="R46" i="5"/>
  <c r="Q46" i="5"/>
  <c r="P46" i="5"/>
  <c r="O46" i="5"/>
  <c r="F46" i="5"/>
  <c r="E46" i="5"/>
  <c r="D46" i="5"/>
  <c r="C46" i="5"/>
  <c r="CQ45" i="5"/>
  <c r="CN45" i="5"/>
  <c r="CM45" i="5"/>
  <c r="CJ45" i="5"/>
  <c r="CI45" i="5"/>
  <c r="CF45" i="5"/>
  <c r="CE45" i="5"/>
  <c r="CB45" i="5"/>
  <c r="CA45" i="5"/>
  <c r="BX45" i="5"/>
  <c r="BW45" i="5"/>
  <c r="BT45" i="5"/>
  <c r="BS45" i="5"/>
  <c r="BP45" i="5"/>
  <c r="BO45" i="5"/>
  <c r="BK45" i="5"/>
  <c r="BH45" i="5"/>
  <c r="BG45" i="5"/>
  <c r="BD45" i="5"/>
  <c r="BC45" i="5"/>
  <c r="AZ45" i="5"/>
  <c r="AY45" i="5"/>
  <c r="AV45" i="5"/>
  <c r="AU45" i="5"/>
  <c r="AR45" i="5"/>
  <c r="AQ45" i="5"/>
  <c r="AN45" i="5"/>
  <c r="AM45" i="5"/>
  <c r="AJ45" i="5"/>
  <c r="AI45" i="5"/>
  <c r="AF45" i="5"/>
  <c r="AE45" i="5"/>
  <c r="AA45" i="5"/>
  <c r="X45" i="5"/>
  <c r="W45" i="5"/>
  <c r="T45" i="5"/>
  <c r="S45" i="5"/>
  <c r="R45" i="5"/>
  <c r="Q45" i="5"/>
  <c r="P45" i="5"/>
  <c r="O45" i="5"/>
  <c r="F45" i="5"/>
  <c r="E45" i="5"/>
  <c r="D45" i="5"/>
  <c r="C45" i="5"/>
  <c r="CQ44" i="5"/>
  <c r="CN44" i="5"/>
  <c r="CM44" i="5"/>
  <c r="CJ44" i="5"/>
  <c r="CI44" i="5"/>
  <c r="CF44" i="5"/>
  <c r="CE44" i="5"/>
  <c r="CB44" i="5"/>
  <c r="CA44" i="5"/>
  <c r="BX44" i="5"/>
  <c r="BW44" i="5"/>
  <c r="BT44" i="5"/>
  <c r="BS44" i="5"/>
  <c r="BP44" i="5"/>
  <c r="BO44" i="5"/>
  <c r="BK44" i="5"/>
  <c r="BH44" i="5"/>
  <c r="BG44" i="5"/>
  <c r="BD44" i="5"/>
  <c r="BC44" i="5"/>
  <c r="AZ44" i="5"/>
  <c r="AY44" i="5"/>
  <c r="AV44" i="5"/>
  <c r="AU44" i="5"/>
  <c r="AR44" i="5"/>
  <c r="AQ44" i="5"/>
  <c r="AN44" i="5"/>
  <c r="AM44" i="5"/>
  <c r="AJ44" i="5"/>
  <c r="AI44" i="5"/>
  <c r="AF44" i="5"/>
  <c r="AE44" i="5"/>
  <c r="AA44" i="5"/>
  <c r="X44" i="5"/>
  <c r="W44" i="5"/>
  <c r="T44" i="5"/>
  <c r="S44" i="5"/>
  <c r="R44" i="5"/>
  <c r="Q44" i="5"/>
  <c r="P44" i="5"/>
  <c r="O44" i="5"/>
  <c r="F44" i="5"/>
  <c r="E44" i="5"/>
  <c r="D44" i="5"/>
  <c r="C44" i="5"/>
  <c r="CQ43" i="5"/>
  <c r="CN43" i="5"/>
  <c r="CM43" i="5"/>
  <c r="CJ43" i="5"/>
  <c r="CI43" i="5"/>
  <c r="CF43" i="5"/>
  <c r="CE43" i="5"/>
  <c r="CB43" i="5"/>
  <c r="CA43" i="5"/>
  <c r="BX43" i="5"/>
  <c r="BW43" i="5"/>
  <c r="BT43" i="5"/>
  <c r="BS43" i="5"/>
  <c r="BP43" i="5"/>
  <c r="BO43" i="5"/>
  <c r="BK43" i="5"/>
  <c r="BH43" i="5"/>
  <c r="BG43" i="5"/>
  <c r="BD43" i="5"/>
  <c r="BC43" i="5"/>
  <c r="AZ43" i="5"/>
  <c r="AY43" i="5"/>
  <c r="AV43" i="5"/>
  <c r="AU43" i="5"/>
  <c r="AR43" i="5"/>
  <c r="AQ43" i="5"/>
  <c r="AN43" i="5"/>
  <c r="AM43" i="5"/>
  <c r="AJ43" i="5"/>
  <c r="AI43" i="5"/>
  <c r="AF43" i="5"/>
  <c r="AE43" i="5"/>
  <c r="AA43" i="5"/>
  <c r="X43" i="5"/>
  <c r="W43" i="5"/>
  <c r="T43" i="5"/>
  <c r="S43" i="5"/>
  <c r="R43" i="5"/>
  <c r="Q43" i="5"/>
  <c r="P43" i="5"/>
  <c r="O43" i="5"/>
  <c r="F43" i="5"/>
  <c r="E43" i="5"/>
  <c r="D43" i="5"/>
  <c r="C43" i="5"/>
  <c r="CQ42" i="5"/>
  <c r="CN42" i="5"/>
  <c r="CM42" i="5"/>
  <c r="CJ42" i="5"/>
  <c r="CI42" i="5"/>
  <c r="CF42" i="5"/>
  <c r="CE42" i="5"/>
  <c r="CB42" i="5"/>
  <c r="CA42" i="5"/>
  <c r="BX42" i="5"/>
  <c r="BW42" i="5"/>
  <c r="BT42" i="5"/>
  <c r="BS42" i="5"/>
  <c r="BP42" i="5"/>
  <c r="BO42" i="5"/>
  <c r="BK42" i="5"/>
  <c r="BH42" i="5"/>
  <c r="BG42" i="5"/>
  <c r="BD42" i="5"/>
  <c r="BC42" i="5"/>
  <c r="AZ42" i="5"/>
  <c r="AY42" i="5"/>
  <c r="AV42" i="5"/>
  <c r="AU42" i="5"/>
  <c r="AR42" i="5"/>
  <c r="AQ42" i="5"/>
  <c r="AN42" i="5"/>
  <c r="AM42" i="5"/>
  <c r="AJ42" i="5"/>
  <c r="AI42" i="5"/>
  <c r="AF42" i="5"/>
  <c r="AE42" i="5"/>
  <c r="AA42" i="5"/>
  <c r="X42" i="5"/>
  <c r="W42" i="5"/>
  <c r="T42" i="5"/>
  <c r="S42" i="5"/>
  <c r="R42" i="5"/>
  <c r="Q42" i="5"/>
  <c r="P42" i="5"/>
  <c r="O42" i="5"/>
  <c r="F42" i="5"/>
  <c r="E42" i="5"/>
  <c r="D42" i="5"/>
  <c r="C42" i="5"/>
  <c r="CQ41" i="5"/>
  <c r="CN41" i="5"/>
  <c r="CM41" i="5"/>
  <c r="CJ41" i="5"/>
  <c r="CI41" i="5"/>
  <c r="CF41" i="5"/>
  <c r="CE41" i="5"/>
  <c r="CB41" i="5"/>
  <c r="CA41" i="5"/>
  <c r="BX41" i="5"/>
  <c r="BW41" i="5"/>
  <c r="BT41" i="5"/>
  <c r="BS41" i="5"/>
  <c r="BP41" i="5"/>
  <c r="BO41" i="5"/>
  <c r="BK41" i="5"/>
  <c r="BH41" i="5"/>
  <c r="BG41" i="5"/>
  <c r="BD41" i="5"/>
  <c r="BC41" i="5"/>
  <c r="AZ41" i="5"/>
  <c r="AY41" i="5"/>
  <c r="AV41" i="5"/>
  <c r="AU41" i="5"/>
  <c r="AR41" i="5"/>
  <c r="AQ41" i="5"/>
  <c r="AN41" i="5"/>
  <c r="AM41" i="5"/>
  <c r="AJ41" i="5"/>
  <c r="AI41" i="5"/>
  <c r="AF41" i="5"/>
  <c r="AE41" i="5"/>
  <c r="AA41" i="5"/>
  <c r="X41" i="5"/>
  <c r="W41" i="5"/>
  <c r="T41" i="5"/>
  <c r="S41" i="5"/>
  <c r="R41" i="5"/>
  <c r="Q41" i="5"/>
  <c r="P41" i="5"/>
  <c r="O41" i="5"/>
  <c r="F41" i="5"/>
  <c r="E41" i="5"/>
  <c r="D41" i="5"/>
  <c r="C41" i="5"/>
  <c r="CQ40" i="5"/>
  <c r="CN40" i="5"/>
  <c r="CM40" i="5"/>
  <c r="CJ40" i="5"/>
  <c r="CI40" i="5"/>
  <c r="CF40" i="5"/>
  <c r="CE40" i="5"/>
  <c r="CB40" i="5"/>
  <c r="CA40" i="5"/>
  <c r="BX40" i="5"/>
  <c r="BW40" i="5"/>
  <c r="BT40" i="5"/>
  <c r="BS40" i="5"/>
  <c r="BP40" i="5"/>
  <c r="BO40" i="5"/>
  <c r="BK40" i="5"/>
  <c r="BH40" i="5"/>
  <c r="BG40" i="5"/>
  <c r="BD40" i="5"/>
  <c r="BC40" i="5"/>
  <c r="AZ40" i="5"/>
  <c r="AY40" i="5"/>
  <c r="AV40" i="5"/>
  <c r="AU40" i="5"/>
  <c r="AR40" i="5"/>
  <c r="AQ40" i="5"/>
  <c r="AN40" i="5"/>
  <c r="AM40" i="5"/>
  <c r="AJ40" i="5"/>
  <c r="AI40" i="5"/>
  <c r="AF40" i="5"/>
  <c r="AE40" i="5"/>
  <c r="AA40" i="5"/>
  <c r="X40" i="5"/>
  <c r="W40" i="5"/>
  <c r="T40" i="5"/>
  <c r="S40" i="5"/>
  <c r="R40" i="5"/>
  <c r="Q40" i="5"/>
  <c r="P40" i="5"/>
  <c r="O40" i="5"/>
  <c r="F40" i="5"/>
  <c r="E40" i="5"/>
  <c r="D40" i="5"/>
  <c r="C40" i="5"/>
  <c r="CQ39" i="5"/>
  <c r="CN39" i="5"/>
  <c r="CM39" i="5"/>
  <c r="CJ39" i="5"/>
  <c r="CI39" i="5"/>
  <c r="CF39" i="5"/>
  <c r="CE39" i="5"/>
  <c r="CB39" i="5"/>
  <c r="CA39" i="5"/>
  <c r="BX39" i="5"/>
  <c r="BW39" i="5"/>
  <c r="BT39" i="5"/>
  <c r="BS39" i="5"/>
  <c r="BP39" i="5"/>
  <c r="BO39" i="5"/>
  <c r="BK39" i="5"/>
  <c r="BH39" i="5"/>
  <c r="BG39" i="5"/>
  <c r="BD39" i="5"/>
  <c r="BC39" i="5"/>
  <c r="AZ39" i="5"/>
  <c r="AY39" i="5"/>
  <c r="AV39" i="5"/>
  <c r="AU39" i="5"/>
  <c r="AR39" i="5"/>
  <c r="AQ39" i="5"/>
  <c r="AN39" i="5"/>
  <c r="AM39" i="5"/>
  <c r="AJ39" i="5"/>
  <c r="AI39" i="5"/>
  <c r="AF39" i="5"/>
  <c r="AE39" i="5"/>
  <c r="AA39" i="5"/>
  <c r="X39" i="5"/>
  <c r="W39" i="5"/>
  <c r="T39" i="5"/>
  <c r="S39" i="5"/>
  <c r="R39" i="5"/>
  <c r="Q39" i="5"/>
  <c r="P39" i="5"/>
  <c r="O39" i="5"/>
  <c r="F39" i="5"/>
  <c r="E39" i="5"/>
  <c r="D39" i="5"/>
  <c r="C39" i="5"/>
  <c r="CQ38" i="5"/>
  <c r="CN38" i="5"/>
  <c r="CM38" i="5"/>
  <c r="CJ38" i="5"/>
  <c r="CI38" i="5"/>
  <c r="CF38" i="5"/>
  <c r="CE38" i="5"/>
  <c r="CB38" i="5"/>
  <c r="CA38" i="5"/>
  <c r="BX38" i="5"/>
  <c r="BW38" i="5"/>
  <c r="BT38" i="5"/>
  <c r="BS38" i="5"/>
  <c r="BP38" i="5"/>
  <c r="BO38" i="5"/>
  <c r="BK38" i="5"/>
  <c r="BH38" i="5"/>
  <c r="BG38" i="5"/>
  <c r="BD38" i="5"/>
  <c r="BC38" i="5"/>
  <c r="AZ38" i="5"/>
  <c r="AY38" i="5"/>
  <c r="AV38" i="5"/>
  <c r="AU38" i="5"/>
  <c r="AR38" i="5"/>
  <c r="AQ38" i="5"/>
  <c r="AN38" i="5"/>
  <c r="AM38" i="5"/>
  <c r="AJ38" i="5"/>
  <c r="AI38" i="5"/>
  <c r="AF38" i="5"/>
  <c r="AE38" i="5"/>
  <c r="AA38" i="5"/>
  <c r="X38" i="5"/>
  <c r="W38" i="5"/>
  <c r="T38" i="5"/>
  <c r="S38" i="5"/>
  <c r="R38" i="5"/>
  <c r="Q38" i="5"/>
  <c r="P38" i="5"/>
  <c r="O38" i="5"/>
  <c r="F38" i="5"/>
  <c r="E38" i="5"/>
  <c r="D38" i="5"/>
  <c r="C38" i="5"/>
  <c r="CQ37" i="5"/>
  <c r="CN37" i="5"/>
  <c r="CM37" i="5"/>
  <c r="CJ37" i="5"/>
  <c r="CI37" i="5"/>
  <c r="CF37" i="5"/>
  <c r="CE37" i="5"/>
  <c r="CB37" i="5"/>
  <c r="CA37" i="5"/>
  <c r="BX37" i="5"/>
  <c r="BW37" i="5"/>
  <c r="BT37" i="5"/>
  <c r="BS37" i="5"/>
  <c r="BP37" i="5"/>
  <c r="BO37" i="5"/>
  <c r="BK37" i="5"/>
  <c r="BH37" i="5"/>
  <c r="BG37" i="5"/>
  <c r="BD37" i="5"/>
  <c r="BC37" i="5"/>
  <c r="AZ37" i="5"/>
  <c r="AY37" i="5"/>
  <c r="AV37" i="5"/>
  <c r="AU37" i="5"/>
  <c r="AR37" i="5"/>
  <c r="AQ37" i="5"/>
  <c r="AN37" i="5"/>
  <c r="AM37" i="5"/>
  <c r="AJ37" i="5"/>
  <c r="AI37" i="5"/>
  <c r="AF37" i="5"/>
  <c r="AE37" i="5"/>
  <c r="AA37" i="5"/>
  <c r="X37" i="5"/>
  <c r="W37" i="5"/>
  <c r="T37" i="5"/>
  <c r="S37" i="5"/>
  <c r="R37" i="5"/>
  <c r="Q37" i="5"/>
  <c r="P37" i="5"/>
  <c r="O37" i="5"/>
  <c r="F37" i="5"/>
  <c r="E37" i="5"/>
  <c r="D37" i="5"/>
  <c r="C37" i="5"/>
  <c r="CQ36" i="5"/>
  <c r="CN36" i="5"/>
  <c r="CM36" i="5"/>
  <c r="CJ36" i="5"/>
  <c r="CI36" i="5"/>
  <c r="CF36" i="5"/>
  <c r="CE36" i="5"/>
  <c r="CB36" i="5"/>
  <c r="CA36" i="5"/>
  <c r="BX36" i="5"/>
  <c r="BW36" i="5"/>
  <c r="BT36" i="5"/>
  <c r="BS36" i="5"/>
  <c r="BP36" i="5"/>
  <c r="BO36" i="5"/>
  <c r="BK36" i="5"/>
  <c r="BH36" i="5"/>
  <c r="BG36" i="5"/>
  <c r="BD36" i="5"/>
  <c r="BC36" i="5"/>
  <c r="AZ36" i="5"/>
  <c r="AY36" i="5"/>
  <c r="AV36" i="5"/>
  <c r="AU36" i="5"/>
  <c r="AR36" i="5"/>
  <c r="AQ36" i="5"/>
  <c r="AN36" i="5"/>
  <c r="AM36" i="5"/>
  <c r="AJ36" i="5"/>
  <c r="AI36" i="5"/>
  <c r="AF36" i="5"/>
  <c r="AE36" i="5"/>
  <c r="AA36" i="5"/>
  <c r="X36" i="5"/>
  <c r="W36" i="5"/>
  <c r="T36" i="5"/>
  <c r="S36" i="5"/>
  <c r="R36" i="5"/>
  <c r="Q36" i="5"/>
  <c r="P36" i="5"/>
  <c r="O36" i="5"/>
  <c r="F36" i="5"/>
  <c r="E36" i="5"/>
  <c r="D36" i="5"/>
  <c r="C36" i="5"/>
  <c r="CQ35" i="5"/>
  <c r="CN35" i="5"/>
  <c r="CM35" i="5"/>
  <c r="CJ35" i="5"/>
  <c r="CI35" i="5"/>
  <c r="CF35" i="5"/>
  <c r="CE35" i="5"/>
  <c r="CB35" i="5"/>
  <c r="CA35" i="5"/>
  <c r="BX35" i="5"/>
  <c r="BW35" i="5"/>
  <c r="BT35" i="5"/>
  <c r="BS35" i="5"/>
  <c r="BP35" i="5"/>
  <c r="BO35" i="5"/>
  <c r="BK35" i="5"/>
  <c r="BH35" i="5"/>
  <c r="BG35" i="5"/>
  <c r="BD35" i="5"/>
  <c r="BC35" i="5"/>
  <c r="AZ35" i="5"/>
  <c r="AY35" i="5"/>
  <c r="AV35" i="5"/>
  <c r="AU35" i="5"/>
  <c r="AR35" i="5"/>
  <c r="AQ35" i="5"/>
  <c r="AN35" i="5"/>
  <c r="AM35" i="5"/>
  <c r="AJ35" i="5"/>
  <c r="AI35" i="5"/>
  <c r="AF35" i="5"/>
  <c r="AE35" i="5"/>
  <c r="AA35" i="5"/>
  <c r="X35" i="5"/>
  <c r="W35" i="5"/>
  <c r="T35" i="5"/>
  <c r="S35" i="5"/>
  <c r="R35" i="5"/>
  <c r="Q35" i="5"/>
  <c r="P35" i="5"/>
  <c r="O35" i="5"/>
  <c r="F35" i="5"/>
  <c r="E35" i="5"/>
  <c r="D35" i="5"/>
  <c r="C35" i="5"/>
  <c r="CQ34" i="5"/>
  <c r="CN34" i="5"/>
  <c r="CM34" i="5"/>
  <c r="CJ34" i="5"/>
  <c r="CI34" i="5"/>
  <c r="CF34" i="5"/>
  <c r="CE34" i="5"/>
  <c r="CB34" i="5"/>
  <c r="CA34" i="5"/>
  <c r="BX34" i="5"/>
  <c r="BW34" i="5"/>
  <c r="BT34" i="5"/>
  <c r="BS34" i="5"/>
  <c r="BP34" i="5"/>
  <c r="BO34" i="5"/>
  <c r="BK34" i="5"/>
  <c r="BH34" i="5"/>
  <c r="BG34" i="5"/>
  <c r="BD34" i="5"/>
  <c r="BC34" i="5"/>
  <c r="AZ34" i="5"/>
  <c r="AY34" i="5"/>
  <c r="AV34" i="5"/>
  <c r="AU34" i="5"/>
  <c r="AR34" i="5"/>
  <c r="AQ34" i="5"/>
  <c r="AN34" i="5"/>
  <c r="AM34" i="5"/>
  <c r="AJ34" i="5"/>
  <c r="AI34" i="5"/>
  <c r="AF34" i="5"/>
  <c r="AE34" i="5"/>
  <c r="AA34" i="5"/>
  <c r="X34" i="5"/>
  <c r="W34" i="5"/>
  <c r="T34" i="5"/>
  <c r="S34" i="5"/>
  <c r="R34" i="5"/>
  <c r="Q34" i="5"/>
  <c r="P34" i="5"/>
  <c r="O34" i="5"/>
  <c r="F34" i="5"/>
  <c r="E34" i="5"/>
  <c r="D34" i="5"/>
  <c r="C34" i="5"/>
  <c r="CQ33" i="5"/>
  <c r="CN33" i="5"/>
  <c r="CM33" i="5"/>
  <c r="CJ33" i="5"/>
  <c r="CI33" i="5"/>
  <c r="CF33" i="5"/>
  <c r="CE33" i="5"/>
  <c r="CB33" i="5"/>
  <c r="CA33" i="5"/>
  <c r="BX33" i="5"/>
  <c r="BW33" i="5"/>
  <c r="BT33" i="5"/>
  <c r="BS33" i="5"/>
  <c r="BP33" i="5"/>
  <c r="BO33" i="5"/>
  <c r="BK33" i="5"/>
  <c r="BH33" i="5"/>
  <c r="BG33" i="5"/>
  <c r="BD33" i="5"/>
  <c r="BC33" i="5"/>
  <c r="AZ33" i="5"/>
  <c r="AY33" i="5"/>
  <c r="AV33" i="5"/>
  <c r="AU33" i="5"/>
  <c r="AR33" i="5"/>
  <c r="AQ33" i="5"/>
  <c r="AN33" i="5"/>
  <c r="AM33" i="5"/>
  <c r="AJ33" i="5"/>
  <c r="AI33" i="5"/>
  <c r="AF33" i="5"/>
  <c r="AE33" i="5"/>
  <c r="AA33" i="5"/>
  <c r="X33" i="5"/>
  <c r="W33" i="5"/>
  <c r="T33" i="5"/>
  <c r="S33" i="5"/>
  <c r="R33" i="5"/>
  <c r="Q33" i="5"/>
  <c r="P33" i="5"/>
  <c r="O33" i="5"/>
  <c r="F33" i="5"/>
  <c r="E33" i="5"/>
  <c r="D33" i="5"/>
  <c r="C33" i="5"/>
  <c r="CQ32" i="5"/>
  <c r="CN32" i="5"/>
  <c r="CM32" i="5"/>
  <c r="CJ32" i="5"/>
  <c r="CI32" i="5"/>
  <c r="CF32" i="5"/>
  <c r="CE32" i="5"/>
  <c r="CB32" i="5"/>
  <c r="CA32" i="5"/>
  <c r="BX32" i="5"/>
  <c r="BW32" i="5"/>
  <c r="BT32" i="5"/>
  <c r="BS32" i="5"/>
  <c r="BP32" i="5"/>
  <c r="BO32" i="5"/>
  <c r="BK32" i="5"/>
  <c r="BH32" i="5"/>
  <c r="BG32" i="5"/>
  <c r="BD32" i="5"/>
  <c r="BC32" i="5"/>
  <c r="AZ32" i="5"/>
  <c r="AY32" i="5"/>
  <c r="AV32" i="5"/>
  <c r="AU32" i="5"/>
  <c r="AR32" i="5"/>
  <c r="AQ32" i="5"/>
  <c r="AN32" i="5"/>
  <c r="AM32" i="5"/>
  <c r="AJ32" i="5"/>
  <c r="AI32" i="5"/>
  <c r="AF32" i="5"/>
  <c r="AE32" i="5"/>
  <c r="AA32" i="5"/>
  <c r="X32" i="5"/>
  <c r="W32" i="5"/>
  <c r="T32" i="5"/>
  <c r="S32" i="5"/>
  <c r="R32" i="5"/>
  <c r="Q32" i="5"/>
  <c r="P32" i="5"/>
  <c r="O32" i="5"/>
  <c r="F32" i="5"/>
  <c r="E32" i="5"/>
  <c r="D32" i="5"/>
  <c r="C32" i="5"/>
  <c r="CQ31" i="5"/>
  <c r="CN31" i="5"/>
  <c r="CM31" i="5"/>
  <c r="CJ31" i="5"/>
  <c r="CI31" i="5"/>
  <c r="CF31" i="5"/>
  <c r="CE31" i="5"/>
  <c r="CB31" i="5"/>
  <c r="CA31" i="5"/>
  <c r="BX31" i="5"/>
  <c r="BW31" i="5"/>
  <c r="BT31" i="5"/>
  <c r="BS31" i="5"/>
  <c r="BP31" i="5"/>
  <c r="BO31" i="5"/>
  <c r="BK31" i="5"/>
  <c r="BH31" i="5"/>
  <c r="BG31" i="5"/>
  <c r="BD31" i="5"/>
  <c r="BC31" i="5"/>
  <c r="AZ31" i="5"/>
  <c r="AY31" i="5"/>
  <c r="AV31" i="5"/>
  <c r="AU31" i="5"/>
  <c r="AR31" i="5"/>
  <c r="AQ31" i="5"/>
  <c r="AN31" i="5"/>
  <c r="AM31" i="5"/>
  <c r="AJ31" i="5"/>
  <c r="AI31" i="5"/>
  <c r="AF31" i="5"/>
  <c r="AE31" i="5"/>
  <c r="AA31" i="5"/>
  <c r="X31" i="5"/>
  <c r="W31" i="5"/>
  <c r="T31" i="5"/>
  <c r="S31" i="5"/>
  <c r="R31" i="5"/>
  <c r="Q31" i="5"/>
  <c r="P31" i="5"/>
  <c r="O31" i="5"/>
  <c r="F31" i="5"/>
  <c r="E31" i="5"/>
  <c r="D31" i="5"/>
  <c r="C31" i="5"/>
  <c r="CQ30" i="5"/>
  <c r="CN30" i="5"/>
  <c r="CM30" i="5"/>
  <c r="CJ30" i="5"/>
  <c r="CI30" i="5"/>
  <c r="CF30" i="5"/>
  <c r="CE30" i="5"/>
  <c r="CB30" i="5"/>
  <c r="CA30" i="5"/>
  <c r="BX30" i="5"/>
  <c r="BW30" i="5"/>
  <c r="BT30" i="5"/>
  <c r="BS30" i="5"/>
  <c r="BP30" i="5"/>
  <c r="BO30" i="5"/>
  <c r="BK30" i="5"/>
  <c r="BH30" i="5"/>
  <c r="BG30" i="5"/>
  <c r="BD30" i="5"/>
  <c r="BC30" i="5"/>
  <c r="AZ30" i="5"/>
  <c r="AY30" i="5"/>
  <c r="AV30" i="5"/>
  <c r="AU30" i="5"/>
  <c r="AR30" i="5"/>
  <c r="AQ30" i="5"/>
  <c r="AN30" i="5"/>
  <c r="AM30" i="5"/>
  <c r="AJ30" i="5"/>
  <c r="AI30" i="5"/>
  <c r="AF30" i="5"/>
  <c r="AE30" i="5"/>
  <c r="AA30" i="5"/>
  <c r="X30" i="5"/>
  <c r="W30" i="5"/>
  <c r="T30" i="5"/>
  <c r="S30" i="5"/>
  <c r="R30" i="5"/>
  <c r="Q30" i="5"/>
  <c r="P30" i="5"/>
  <c r="O30" i="5"/>
  <c r="F30" i="5"/>
  <c r="E30" i="5"/>
  <c r="D30" i="5"/>
  <c r="C30" i="5"/>
  <c r="CQ29" i="5"/>
  <c r="CN29" i="5"/>
  <c r="CM29" i="5"/>
  <c r="CJ29" i="5"/>
  <c r="CI29" i="5"/>
  <c r="CF29" i="5"/>
  <c r="CE29" i="5"/>
  <c r="CB29" i="5"/>
  <c r="CA29" i="5"/>
  <c r="BX29" i="5"/>
  <c r="BW29" i="5"/>
  <c r="BT29" i="5"/>
  <c r="BS29" i="5"/>
  <c r="BP29" i="5"/>
  <c r="BO29" i="5"/>
  <c r="BK29" i="5"/>
  <c r="BH29" i="5"/>
  <c r="BG29" i="5"/>
  <c r="BD29" i="5"/>
  <c r="BC29" i="5"/>
  <c r="AZ29" i="5"/>
  <c r="AY29" i="5"/>
  <c r="AV29" i="5"/>
  <c r="AU29" i="5"/>
  <c r="AR29" i="5"/>
  <c r="AQ29" i="5"/>
  <c r="AN29" i="5"/>
  <c r="AM29" i="5"/>
  <c r="AJ29" i="5"/>
  <c r="AI29" i="5"/>
  <c r="AF29" i="5"/>
  <c r="AE29" i="5"/>
  <c r="AA29" i="5"/>
  <c r="X29" i="5"/>
  <c r="W29" i="5"/>
  <c r="T29" i="5"/>
  <c r="S29" i="5"/>
  <c r="R29" i="5"/>
  <c r="Q29" i="5"/>
  <c r="P29" i="5"/>
  <c r="O29" i="5"/>
  <c r="F29" i="5"/>
  <c r="E29" i="5"/>
  <c r="D29" i="5"/>
  <c r="C29" i="5"/>
  <c r="CQ28" i="5"/>
  <c r="CN28" i="5"/>
  <c r="CM28" i="5"/>
  <c r="CJ28" i="5"/>
  <c r="CI28" i="5"/>
  <c r="CF28" i="5"/>
  <c r="CE28" i="5"/>
  <c r="CB28" i="5"/>
  <c r="CA28" i="5"/>
  <c r="BX28" i="5"/>
  <c r="BW28" i="5"/>
  <c r="BT28" i="5"/>
  <c r="BS28" i="5"/>
  <c r="BP28" i="5"/>
  <c r="BO28" i="5"/>
  <c r="BK28" i="5"/>
  <c r="BH28" i="5"/>
  <c r="BG28" i="5"/>
  <c r="BD28" i="5"/>
  <c r="BC28" i="5"/>
  <c r="AZ28" i="5"/>
  <c r="AY28" i="5"/>
  <c r="AV28" i="5"/>
  <c r="AU28" i="5"/>
  <c r="AR28" i="5"/>
  <c r="AQ28" i="5"/>
  <c r="AN28" i="5"/>
  <c r="AM28" i="5"/>
  <c r="AJ28" i="5"/>
  <c r="AI28" i="5"/>
  <c r="AF28" i="5"/>
  <c r="AE28" i="5"/>
  <c r="AA28" i="5"/>
  <c r="X28" i="5"/>
  <c r="W28" i="5"/>
  <c r="T28" i="5"/>
  <c r="S28" i="5"/>
  <c r="R28" i="5"/>
  <c r="Q28" i="5"/>
  <c r="P28" i="5"/>
  <c r="O28" i="5"/>
  <c r="F28" i="5"/>
  <c r="E28" i="5"/>
  <c r="D28" i="5"/>
  <c r="C28" i="5"/>
  <c r="CQ27" i="5"/>
  <c r="CN27" i="5"/>
  <c r="CM27" i="5"/>
  <c r="CJ27" i="5"/>
  <c r="CI27" i="5"/>
  <c r="CF27" i="5"/>
  <c r="CE27" i="5"/>
  <c r="CB27" i="5"/>
  <c r="CA27" i="5"/>
  <c r="BX27" i="5"/>
  <c r="BW27" i="5"/>
  <c r="BT27" i="5"/>
  <c r="BS27" i="5"/>
  <c r="BP27" i="5"/>
  <c r="BO27" i="5"/>
  <c r="BK27" i="5"/>
  <c r="BH27" i="5"/>
  <c r="BG27" i="5"/>
  <c r="BD27" i="5"/>
  <c r="BC27" i="5"/>
  <c r="AZ27" i="5"/>
  <c r="AY27" i="5"/>
  <c r="AV27" i="5"/>
  <c r="AU27" i="5"/>
  <c r="AR27" i="5"/>
  <c r="AQ27" i="5"/>
  <c r="AN27" i="5"/>
  <c r="AM27" i="5"/>
  <c r="AJ27" i="5"/>
  <c r="AI27" i="5"/>
  <c r="AF27" i="5"/>
  <c r="AE27" i="5"/>
  <c r="AA27" i="5"/>
  <c r="X27" i="5"/>
  <c r="W27" i="5"/>
  <c r="T27" i="5"/>
  <c r="S27" i="5"/>
  <c r="R27" i="5"/>
  <c r="Q27" i="5"/>
  <c r="P27" i="5"/>
  <c r="O27" i="5"/>
  <c r="F27" i="5"/>
  <c r="E27" i="5"/>
  <c r="D27" i="5"/>
  <c r="C27" i="5"/>
  <c r="CQ26" i="5"/>
  <c r="CN26" i="5"/>
  <c r="CM26" i="5"/>
  <c r="CJ26" i="5"/>
  <c r="CI26" i="5"/>
  <c r="CF26" i="5"/>
  <c r="CE26" i="5"/>
  <c r="CB26" i="5"/>
  <c r="CA26" i="5"/>
  <c r="BX26" i="5"/>
  <c r="BW26" i="5"/>
  <c r="BT26" i="5"/>
  <c r="BS26" i="5"/>
  <c r="BP26" i="5"/>
  <c r="BO26" i="5"/>
  <c r="BK26" i="5"/>
  <c r="BH26" i="5"/>
  <c r="BG26" i="5"/>
  <c r="BD26" i="5"/>
  <c r="BC26" i="5"/>
  <c r="AZ26" i="5"/>
  <c r="AY26" i="5"/>
  <c r="AV26" i="5"/>
  <c r="AU26" i="5"/>
  <c r="AR26" i="5"/>
  <c r="AQ26" i="5"/>
  <c r="AN26" i="5"/>
  <c r="AM26" i="5"/>
  <c r="AJ26" i="5"/>
  <c r="AI26" i="5"/>
  <c r="AF26" i="5"/>
  <c r="AE26" i="5"/>
  <c r="AA26" i="5"/>
  <c r="X26" i="5"/>
  <c r="W26" i="5"/>
  <c r="T26" i="5"/>
  <c r="S26" i="5"/>
  <c r="R26" i="5"/>
  <c r="Q26" i="5"/>
  <c r="P26" i="5"/>
  <c r="O26" i="5"/>
  <c r="F26" i="5"/>
  <c r="E26" i="5"/>
  <c r="D26" i="5"/>
  <c r="C26" i="5"/>
  <c r="CQ25" i="5"/>
  <c r="CN25" i="5"/>
  <c r="CM25" i="5"/>
  <c r="CJ25" i="5"/>
  <c r="CI25" i="5"/>
  <c r="CF25" i="5"/>
  <c r="CE25" i="5"/>
  <c r="CB25" i="5"/>
  <c r="CA25" i="5"/>
  <c r="BX25" i="5"/>
  <c r="BW25" i="5"/>
  <c r="BT25" i="5"/>
  <c r="BS25" i="5"/>
  <c r="BP25" i="5"/>
  <c r="BO25" i="5"/>
  <c r="BK25" i="5"/>
  <c r="BH25" i="5"/>
  <c r="BG25" i="5"/>
  <c r="BD25" i="5"/>
  <c r="BC25" i="5"/>
  <c r="AZ25" i="5"/>
  <c r="AY25" i="5"/>
  <c r="AV25" i="5"/>
  <c r="AU25" i="5"/>
  <c r="AR25" i="5"/>
  <c r="AQ25" i="5"/>
  <c r="AN25" i="5"/>
  <c r="AM25" i="5"/>
  <c r="AJ25" i="5"/>
  <c r="AI25" i="5"/>
  <c r="AF25" i="5"/>
  <c r="AE25" i="5"/>
  <c r="AA25" i="5"/>
  <c r="X25" i="5"/>
  <c r="W25" i="5"/>
  <c r="T25" i="5"/>
  <c r="S25" i="5"/>
  <c r="R25" i="5"/>
  <c r="Q25" i="5"/>
  <c r="P25" i="5"/>
  <c r="O25" i="5"/>
  <c r="F25" i="5"/>
  <c r="E25" i="5"/>
  <c r="D25" i="5"/>
  <c r="C25" i="5"/>
  <c r="CQ24" i="5"/>
  <c r="CN24" i="5"/>
  <c r="CM24" i="5"/>
  <c r="CJ24" i="5"/>
  <c r="CI24" i="5"/>
  <c r="CF24" i="5"/>
  <c r="CE24" i="5"/>
  <c r="CB24" i="5"/>
  <c r="CA24" i="5"/>
  <c r="BX24" i="5"/>
  <c r="BW24" i="5"/>
  <c r="BT24" i="5"/>
  <c r="BS24" i="5"/>
  <c r="BP24" i="5"/>
  <c r="BO24" i="5"/>
  <c r="BK24" i="5"/>
  <c r="BH24" i="5"/>
  <c r="BG24" i="5"/>
  <c r="BD24" i="5"/>
  <c r="BC24" i="5"/>
  <c r="AZ24" i="5"/>
  <c r="AY24" i="5"/>
  <c r="AV24" i="5"/>
  <c r="AU24" i="5"/>
  <c r="AR24" i="5"/>
  <c r="AQ24" i="5"/>
  <c r="AN24" i="5"/>
  <c r="AM24" i="5"/>
  <c r="AJ24" i="5"/>
  <c r="AI24" i="5"/>
  <c r="AF24" i="5"/>
  <c r="AE24" i="5"/>
  <c r="AA24" i="5"/>
  <c r="X24" i="5"/>
  <c r="W24" i="5"/>
  <c r="T24" i="5"/>
  <c r="S24" i="5"/>
  <c r="R24" i="5"/>
  <c r="Q24" i="5"/>
  <c r="P24" i="5"/>
  <c r="O24" i="5"/>
  <c r="F24" i="5"/>
  <c r="E24" i="5"/>
  <c r="D24" i="5"/>
  <c r="C24" i="5"/>
  <c r="CQ23" i="5"/>
  <c r="CN23" i="5"/>
  <c r="CM23" i="5"/>
  <c r="CJ23" i="5"/>
  <c r="CI23" i="5"/>
  <c r="CF23" i="5"/>
  <c r="CE23" i="5"/>
  <c r="CB23" i="5"/>
  <c r="CA23" i="5"/>
  <c r="BX23" i="5"/>
  <c r="BW23" i="5"/>
  <c r="BT23" i="5"/>
  <c r="BS23" i="5"/>
  <c r="BP23" i="5"/>
  <c r="BO23" i="5"/>
  <c r="BK23" i="5"/>
  <c r="BH23" i="5"/>
  <c r="BG23" i="5"/>
  <c r="BD23" i="5"/>
  <c r="BC23" i="5"/>
  <c r="AZ23" i="5"/>
  <c r="AY23" i="5"/>
  <c r="AV23" i="5"/>
  <c r="AU23" i="5"/>
  <c r="AR23" i="5"/>
  <c r="AQ23" i="5"/>
  <c r="AN23" i="5"/>
  <c r="AM23" i="5"/>
  <c r="AJ23" i="5"/>
  <c r="AI23" i="5"/>
  <c r="AF23" i="5"/>
  <c r="AE23" i="5"/>
  <c r="AA23" i="5"/>
  <c r="X23" i="5"/>
  <c r="W23" i="5"/>
  <c r="T23" i="5"/>
  <c r="S23" i="5"/>
  <c r="R23" i="5"/>
  <c r="Q23" i="5"/>
  <c r="P23" i="5"/>
  <c r="O23" i="5"/>
  <c r="F23" i="5"/>
  <c r="E23" i="5"/>
  <c r="D23" i="5"/>
  <c r="C23" i="5"/>
  <c r="CQ22" i="5"/>
  <c r="CN22" i="5"/>
  <c r="CM22" i="5"/>
  <c r="CJ22" i="5"/>
  <c r="CI22" i="5"/>
  <c r="CF22" i="5"/>
  <c r="CE22" i="5"/>
  <c r="CB22" i="5"/>
  <c r="CA22" i="5"/>
  <c r="BX22" i="5"/>
  <c r="BW22" i="5"/>
  <c r="BT22" i="5"/>
  <c r="BS22" i="5"/>
  <c r="BP22" i="5"/>
  <c r="BO22" i="5"/>
  <c r="BK22" i="5"/>
  <c r="BH22" i="5"/>
  <c r="BG22" i="5"/>
  <c r="BD22" i="5"/>
  <c r="BC22" i="5"/>
  <c r="AZ22" i="5"/>
  <c r="AY22" i="5"/>
  <c r="AV22" i="5"/>
  <c r="AU22" i="5"/>
  <c r="AR22" i="5"/>
  <c r="AQ22" i="5"/>
  <c r="AN22" i="5"/>
  <c r="AM22" i="5"/>
  <c r="AJ22" i="5"/>
  <c r="AI22" i="5"/>
  <c r="AF22" i="5"/>
  <c r="AE22" i="5"/>
  <c r="AA22" i="5"/>
  <c r="X22" i="5"/>
  <c r="W22" i="5"/>
  <c r="T22" i="5"/>
  <c r="S22" i="5"/>
  <c r="R22" i="5"/>
  <c r="Q22" i="5"/>
  <c r="P22" i="5"/>
  <c r="O22" i="5"/>
  <c r="F22" i="5"/>
  <c r="E22" i="5"/>
  <c r="D22" i="5"/>
  <c r="C22" i="5"/>
  <c r="CQ21" i="5"/>
  <c r="CN21" i="5"/>
  <c r="CM21" i="5"/>
  <c r="CJ21" i="5"/>
  <c r="CI21" i="5"/>
  <c r="CF21" i="5"/>
  <c r="CE21" i="5"/>
  <c r="CB21" i="5"/>
  <c r="CA21" i="5"/>
  <c r="BX21" i="5"/>
  <c r="BW21" i="5"/>
  <c r="BT21" i="5"/>
  <c r="BS21" i="5"/>
  <c r="BP21" i="5"/>
  <c r="BO21" i="5"/>
  <c r="BK21" i="5"/>
  <c r="BH21" i="5"/>
  <c r="BG21" i="5"/>
  <c r="BD21" i="5"/>
  <c r="BC21" i="5"/>
  <c r="AZ21" i="5"/>
  <c r="AY21" i="5"/>
  <c r="AV21" i="5"/>
  <c r="AU21" i="5"/>
  <c r="AR21" i="5"/>
  <c r="AQ21" i="5"/>
  <c r="AN21" i="5"/>
  <c r="AM21" i="5"/>
  <c r="AJ21" i="5"/>
  <c r="AI21" i="5"/>
  <c r="AF21" i="5"/>
  <c r="AE21" i="5"/>
  <c r="AA21" i="5"/>
  <c r="X21" i="5"/>
  <c r="W21" i="5"/>
  <c r="T21" i="5"/>
  <c r="S21" i="5"/>
  <c r="R21" i="5"/>
  <c r="Q21" i="5"/>
  <c r="P21" i="5"/>
  <c r="O21" i="5"/>
  <c r="F21" i="5"/>
  <c r="E21" i="5"/>
  <c r="D21" i="5"/>
  <c r="C21" i="5"/>
  <c r="CQ20" i="5"/>
  <c r="CN20" i="5"/>
  <c r="CM20" i="5"/>
  <c r="CJ20" i="5"/>
  <c r="CI20" i="5"/>
  <c r="CF20" i="5"/>
  <c r="CE20" i="5"/>
  <c r="CB20" i="5"/>
  <c r="CA20" i="5"/>
  <c r="BX20" i="5"/>
  <c r="BW20" i="5"/>
  <c r="BT20" i="5"/>
  <c r="BS20" i="5"/>
  <c r="BP20" i="5"/>
  <c r="BO20" i="5"/>
  <c r="BK20" i="5"/>
  <c r="BH20" i="5"/>
  <c r="BG20" i="5"/>
  <c r="BD20" i="5"/>
  <c r="BC20" i="5"/>
  <c r="AZ20" i="5"/>
  <c r="AY20" i="5"/>
  <c r="AV20" i="5"/>
  <c r="AU20" i="5"/>
  <c r="AR20" i="5"/>
  <c r="AQ20" i="5"/>
  <c r="AN20" i="5"/>
  <c r="AM20" i="5"/>
  <c r="AJ20" i="5"/>
  <c r="AI20" i="5"/>
  <c r="AF20" i="5"/>
  <c r="AE20" i="5"/>
  <c r="AA20" i="5"/>
  <c r="X20" i="5"/>
  <c r="W20" i="5"/>
  <c r="T20" i="5"/>
  <c r="S20" i="5"/>
  <c r="R20" i="5"/>
  <c r="Q20" i="5"/>
  <c r="P20" i="5"/>
  <c r="O20" i="5"/>
  <c r="F20" i="5"/>
  <c r="E20" i="5"/>
  <c r="D20" i="5"/>
  <c r="C20" i="5"/>
  <c r="CQ19" i="5"/>
  <c r="CN19" i="5"/>
  <c r="CM19" i="5"/>
  <c r="CJ19" i="5"/>
  <c r="CI19" i="5"/>
  <c r="CF19" i="5"/>
  <c r="CE19" i="5"/>
  <c r="CB19" i="5"/>
  <c r="CA19" i="5"/>
  <c r="BX19" i="5"/>
  <c r="BW19" i="5"/>
  <c r="BT19" i="5"/>
  <c r="BS19" i="5"/>
  <c r="BP19" i="5"/>
  <c r="BO19" i="5"/>
  <c r="BK19" i="5"/>
  <c r="BH19" i="5"/>
  <c r="BG19" i="5"/>
  <c r="BD19" i="5"/>
  <c r="BC19" i="5"/>
  <c r="AZ19" i="5"/>
  <c r="AY19" i="5"/>
  <c r="AV19" i="5"/>
  <c r="AU19" i="5"/>
  <c r="AR19" i="5"/>
  <c r="AQ19" i="5"/>
  <c r="AN19" i="5"/>
  <c r="AM19" i="5"/>
  <c r="AJ19" i="5"/>
  <c r="AI19" i="5"/>
  <c r="AF19" i="5"/>
  <c r="AE19" i="5"/>
  <c r="AA19" i="5"/>
  <c r="X19" i="5"/>
  <c r="W19" i="5"/>
  <c r="T19" i="5"/>
  <c r="S19" i="5"/>
  <c r="R19" i="5"/>
  <c r="Q19" i="5"/>
  <c r="P19" i="5"/>
  <c r="O19" i="5"/>
  <c r="F19" i="5"/>
  <c r="E19" i="5"/>
  <c r="D19" i="5"/>
  <c r="C19" i="5"/>
  <c r="CQ18" i="5"/>
  <c r="CN18" i="5"/>
  <c r="CM18" i="5"/>
  <c r="CJ18" i="5"/>
  <c r="CI18" i="5"/>
  <c r="CF18" i="5"/>
  <c r="CE18" i="5"/>
  <c r="CB18" i="5"/>
  <c r="CA18" i="5"/>
  <c r="BX18" i="5"/>
  <c r="BW18" i="5"/>
  <c r="BT18" i="5"/>
  <c r="BS18" i="5"/>
  <c r="BP18" i="5"/>
  <c r="BO18" i="5"/>
  <c r="BK18" i="5"/>
  <c r="BH18" i="5"/>
  <c r="BG18" i="5"/>
  <c r="BD18" i="5"/>
  <c r="BC18" i="5"/>
  <c r="AZ18" i="5"/>
  <c r="AY18" i="5"/>
  <c r="AV18" i="5"/>
  <c r="AU18" i="5"/>
  <c r="AR18" i="5"/>
  <c r="AQ18" i="5"/>
  <c r="AN18" i="5"/>
  <c r="AM18" i="5"/>
  <c r="AJ18" i="5"/>
  <c r="AI18" i="5"/>
  <c r="AF18" i="5"/>
  <c r="AE18" i="5"/>
  <c r="AA18" i="5"/>
  <c r="X18" i="5"/>
  <c r="W18" i="5"/>
  <c r="T18" i="5"/>
  <c r="S18" i="5"/>
  <c r="R18" i="5"/>
  <c r="Q18" i="5"/>
  <c r="P18" i="5"/>
  <c r="O18" i="5"/>
  <c r="F18" i="5"/>
  <c r="E18" i="5"/>
  <c r="D18" i="5"/>
  <c r="C18" i="5"/>
  <c r="CQ17" i="5"/>
  <c r="CN17" i="5"/>
  <c r="CM17" i="5"/>
  <c r="CJ17" i="5"/>
  <c r="CI17" i="5"/>
  <c r="CF17" i="5"/>
  <c r="CE17" i="5"/>
  <c r="CB17" i="5"/>
  <c r="CA17" i="5"/>
  <c r="BX17" i="5"/>
  <c r="BW17" i="5"/>
  <c r="BT17" i="5"/>
  <c r="BS17" i="5"/>
  <c r="BP17" i="5"/>
  <c r="BO17" i="5"/>
  <c r="BK17" i="5"/>
  <c r="BH17" i="5"/>
  <c r="BG17" i="5"/>
  <c r="BD17" i="5"/>
  <c r="BC17" i="5"/>
  <c r="AZ17" i="5"/>
  <c r="AY17" i="5"/>
  <c r="AV17" i="5"/>
  <c r="AU17" i="5"/>
  <c r="AR17" i="5"/>
  <c r="AQ17" i="5"/>
  <c r="AN17" i="5"/>
  <c r="AM17" i="5"/>
  <c r="AJ17" i="5"/>
  <c r="AI17" i="5"/>
  <c r="AF17" i="5"/>
  <c r="AE17" i="5"/>
  <c r="AA17" i="5"/>
  <c r="X17" i="5"/>
  <c r="W17" i="5"/>
  <c r="T17" i="5"/>
  <c r="S17" i="5"/>
  <c r="R17" i="5"/>
  <c r="Q17" i="5"/>
  <c r="P17" i="5"/>
  <c r="O17" i="5"/>
  <c r="F17" i="5"/>
  <c r="E17" i="5"/>
  <c r="D17" i="5"/>
  <c r="C17" i="5"/>
  <c r="CQ16" i="5"/>
  <c r="CN16" i="5"/>
  <c r="CM16" i="5"/>
  <c r="CJ16" i="5"/>
  <c r="CI16" i="5"/>
  <c r="CF16" i="5"/>
  <c r="CE16" i="5"/>
  <c r="CB16" i="5"/>
  <c r="CA16" i="5"/>
  <c r="BX16" i="5"/>
  <c r="BW16" i="5"/>
  <c r="BT16" i="5"/>
  <c r="BS16" i="5"/>
  <c r="BP16" i="5"/>
  <c r="BO16" i="5"/>
  <c r="BK16" i="5"/>
  <c r="BH16" i="5"/>
  <c r="BG16" i="5"/>
  <c r="BD16" i="5"/>
  <c r="BC16" i="5"/>
  <c r="AZ16" i="5"/>
  <c r="AY16" i="5"/>
  <c r="AV16" i="5"/>
  <c r="AU16" i="5"/>
  <c r="AR16" i="5"/>
  <c r="AQ16" i="5"/>
  <c r="AN16" i="5"/>
  <c r="AM16" i="5"/>
  <c r="AJ16" i="5"/>
  <c r="AI16" i="5"/>
  <c r="AF16" i="5"/>
  <c r="AE16" i="5"/>
  <c r="AA16" i="5"/>
  <c r="X16" i="5"/>
  <c r="W16" i="5"/>
  <c r="T16" i="5"/>
  <c r="S16" i="5"/>
  <c r="R16" i="5"/>
  <c r="Q16" i="5"/>
  <c r="P16" i="5"/>
  <c r="O16" i="5"/>
  <c r="F16" i="5"/>
  <c r="E16" i="5"/>
  <c r="D16" i="5"/>
  <c r="C16" i="5"/>
  <c r="CQ15" i="5"/>
  <c r="CN15" i="5"/>
  <c r="CM15" i="5"/>
  <c r="CJ15" i="5"/>
  <c r="CI15" i="5"/>
  <c r="CF15" i="5"/>
  <c r="CE15" i="5"/>
  <c r="CB15" i="5"/>
  <c r="CA15" i="5"/>
  <c r="BX15" i="5"/>
  <c r="BW15" i="5"/>
  <c r="BT15" i="5"/>
  <c r="BS15" i="5"/>
  <c r="BP15" i="5"/>
  <c r="BO15" i="5"/>
  <c r="BK15" i="5"/>
  <c r="BH15" i="5"/>
  <c r="BG15" i="5"/>
  <c r="BD15" i="5"/>
  <c r="BC15" i="5"/>
  <c r="AZ15" i="5"/>
  <c r="AY15" i="5"/>
  <c r="AV15" i="5"/>
  <c r="AU15" i="5"/>
  <c r="AR15" i="5"/>
  <c r="AQ15" i="5"/>
  <c r="AN15" i="5"/>
  <c r="AM15" i="5"/>
  <c r="AJ15" i="5"/>
  <c r="AI15" i="5"/>
  <c r="AF15" i="5"/>
  <c r="AE15" i="5"/>
  <c r="AA15" i="5"/>
  <c r="X15" i="5"/>
  <c r="W15" i="5"/>
  <c r="T15" i="5"/>
  <c r="S15" i="5"/>
  <c r="R15" i="5"/>
  <c r="Q15" i="5"/>
  <c r="P15" i="5"/>
  <c r="O15" i="5"/>
  <c r="F15" i="5"/>
  <c r="E15" i="5"/>
  <c r="D15" i="5"/>
  <c r="C15" i="5"/>
  <c r="CQ14" i="5"/>
  <c r="CN14" i="5"/>
  <c r="CM14" i="5"/>
  <c r="CJ14" i="5"/>
  <c r="CI14" i="5"/>
  <c r="CF14" i="5"/>
  <c r="CE14" i="5"/>
  <c r="CB14" i="5"/>
  <c r="CA14" i="5"/>
  <c r="BX14" i="5"/>
  <c r="BW14" i="5"/>
  <c r="BT14" i="5"/>
  <c r="BS14" i="5"/>
  <c r="BP14" i="5"/>
  <c r="BO14" i="5"/>
  <c r="BK14" i="5"/>
  <c r="BH14" i="5"/>
  <c r="BG14" i="5"/>
  <c r="BD14" i="5"/>
  <c r="BC14" i="5"/>
  <c r="AZ14" i="5"/>
  <c r="AY14" i="5"/>
  <c r="AV14" i="5"/>
  <c r="AU14" i="5"/>
  <c r="AR14" i="5"/>
  <c r="AQ14" i="5"/>
  <c r="AN14" i="5"/>
  <c r="AM14" i="5"/>
  <c r="AJ14" i="5"/>
  <c r="AI14" i="5"/>
  <c r="AF14" i="5"/>
  <c r="AE14" i="5"/>
  <c r="AA14" i="5"/>
  <c r="X14" i="5"/>
  <c r="W14" i="5"/>
  <c r="T14" i="5"/>
  <c r="S14" i="5"/>
  <c r="R14" i="5"/>
  <c r="Q14" i="5"/>
  <c r="P14" i="5"/>
  <c r="O14" i="5"/>
  <c r="F14" i="5"/>
  <c r="E14" i="5"/>
  <c r="D14" i="5"/>
  <c r="C14" i="5"/>
  <c r="CQ13" i="5"/>
  <c r="CN13" i="5"/>
  <c r="CM13" i="5"/>
  <c r="CJ13" i="5"/>
  <c r="CI13" i="5"/>
  <c r="CF13" i="5"/>
  <c r="CE13" i="5"/>
  <c r="CB13" i="5"/>
  <c r="CA13" i="5"/>
  <c r="BX13" i="5"/>
  <c r="BW13" i="5"/>
  <c r="BT13" i="5"/>
  <c r="BS13" i="5"/>
  <c r="BP13" i="5"/>
  <c r="BO13" i="5"/>
  <c r="BK13" i="5"/>
  <c r="BH13" i="5"/>
  <c r="BG13" i="5"/>
  <c r="BD13" i="5"/>
  <c r="BC13" i="5"/>
  <c r="AZ13" i="5"/>
  <c r="AY13" i="5"/>
  <c r="AV13" i="5"/>
  <c r="AU13" i="5"/>
  <c r="AR13" i="5"/>
  <c r="AQ13" i="5"/>
  <c r="AN13" i="5"/>
  <c r="AM13" i="5"/>
  <c r="AJ13" i="5"/>
  <c r="AI13" i="5"/>
  <c r="AF13" i="5"/>
  <c r="AE13" i="5"/>
  <c r="AA13" i="5"/>
  <c r="X13" i="5"/>
  <c r="W13" i="5"/>
  <c r="T13" i="5"/>
  <c r="S13" i="5"/>
  <c r="R13" i="5"/>
  <c r="Q13" i="5"/>
  <c r="P13" i="5"/>
  <c r="O13" i="5"/>
  <c r="F13" i="5"/>
  <c r="E13" i="5"/>
  <c r="D13" i="5"/>
  <c r="C13" i="5"/>
  <c r="CQ12" i="5"/>
  <c r="CN12" i="5"/>
  <c r="CM12" i="5"/>
  <c r="CJ12" i="5"/>
  <c r="CI12" i="5"/>
  <c r="CF12" i="5"/>
  <c r="CE12" i="5"/>
  <c r="CB12" i="5"/>
  <c r="CA12" i="5"/>
  <c r="BX12" i="5"/>
  <c r="BW12" i="5"/>
  <c r="BT12" i="5"/>
  <c r="BS12" i="5"/>
  <c r="BP12" i="5"/>
  <c r="BO12" i="5"/>
  <c r="BK12" i="5"/>
  <c r="BH12" i="5"/>
  <c r="BG12" i="5"/>
  <c r="BD12" i="5"/>
  <c r="BC12" i="5"/>
  <c r="AZ12" i="5"/>
  <c r="AY12" i="5"/>
  <c r="AV12" i="5"/>
  <c r="AU12" i="5"/>
  <c r="AR12" i="5"/>
  <c r="AQ12" i="5"/>
  <c r="AN12" i="5"/>
  <c r="AM12" i="5"/>
  <c r="AJ12" i="5"/>
  <c r="AI12" i="5"/>
  <c r="AF12" i="5"/>
  <c r="AE12" i="5"/>
  <c r="AA12" i="5"/>
  <c r="X12" i="5"/>
  <c r="W12" i="5"/>
  <c r="T12" i="5"/>
  <c r="S12" i="5"/>
  <c r="R12" i="5"/>
  <c r="Q12" i="5"/>
  <c r="P12" i="5"/>
  <c r="O12" i="5"/>
  <c r="F12" i="5"/>
  <c r="E12" i="5"/>
  <c r="D12" i="5"/>
  <c r="C12" i="5"/>
  <c r="CQ11" i="5"/>
  <c r="CN11" i="5"/>
  <c r="CM11" i="5"/>
  <c r="CJ11" i="5"/>
  <c r="CI11" i="5"/>
  <c r="CF11" i="5"/>
  <c r="CE11" i="5"/>
  <c r="CB11" i="5"/>
  <c r="CA11" i="5"/>
  <c r="BX11" i="5"/>
  <c r="BW11" i="5"/>
  <c r="BT11" i="5"/>
  <c r="BS11" i="5"/>
  <c r="BP11" i="5"/>
  <c r="BO11" i="5"/>
  <c r="BK11" i="5"/>
  <c r="BH11" i="5"/>
  <c r="BG11" i="5"/>
  <c r="BD11" i="5"/>
  <c r="BC11" i="5"/>
  <c r="AZ11" i="5"/>
  <c r="AY11" i="5"/>
  <c r="AV11" i="5"/>
  <c r="AU11" i="5"/>
  <c r="AR11" i="5"/>
  <c r="AQ11" i="5"/>
  <c r="AN11" i="5"/>
  <c r="AM11" i="5"/>
  <c r="AJ11" i="5"/>
  <c r="AI11" i="5"/>
  <c r="AF11" i="5"/>
  <c r="AE11" i="5"/>
  <c r="AA11" i="5"/>
  <c r="X11" i="5"/>
  <c r="W11" i="5"/>
  <c r="T11" i="5"/>
  <c r="S11" i="5"/>
  <c r="R11" i="5"/>
  <c r="Q11" i="5"/>
  <c r="P11" i="5"/>
  <c r="O11" i="5"/>
  <c r="F11" i="5"/>
  <c r="E11" i="5"/>
  <c r="D11" i="5"/>
  <c r="C11" i="5"/>
  <c r="CQ10" i="5"/>
  <c r="CN10" i="5"/>
  <c r="CM10" i="5"/>
  <c r="CJ10" i="5"/>
  <c r="CI10" i="5"/>
  <c r="CF10" i="5"/>
  <c r="CE10" i="5"/>
  <c r="CB10" i="5"/>
  <c r="CA10" i="5"/>
  <c r="BX10" i="5"/>
  <c r="BW10" i="5"/>
  <c r="BT10" i="5"/>
  <c r="BS10" i="5"/>
  <c r="BP10" i="5"/>
  <c r="BO10" i="5"/>
  <c r="BK10" i="5"/>
  <c r="BH10" i="5"/>
  <c r="BG10" i="5"/>
  <c r="BD10" i="5"/>
  <c r="BC10" i="5"/>
  <c r="AZ10" i="5"/>
  <c r="AY10" i="5"/>
  <c r="AV10" i="5"/>
  <c r="AU10" i="5"/>
  <c r="AR10" i="5"/>
  <c r="AQ10" i="5"/>
  <c r="AN10" i="5"/>
  <c r="AM10" i="5"/>
  <c r="AJ10" i="5"/>
  <c r="AI10" i="5"/>
  <c r="AF10" i="5"/>
  <c r="AE10" i="5"/>
  <c r="AA10" i="5"/>
  <c r="X10" i="5"/>
  <c r="W10" i="5"/>
  <c r="T10" i="5"/>
  <c r="S10" i="5"/>
  <c r="R10" i="5"/>
  <c r="Q10" i="5"/>
  <c r="P10" i="5"/>
  <c r="O10" i="5"/>
  <c r="F10" i="5"/>
  <c r="E10" i="5"/>
  <c r="D10" i="5"/>
  <c r="C10" i="5"/>
  <c r="CQ9" i="5"/>
  <c r="CN9" i="5"/>
  <c r="CM9" i="5"/>
  <c r="CJ9" i="5"/>
  <c r="CI9" i="5"/>
  <c r="CF9" i="5"/>
  <c r="CE9" i="5"/>
  <c r="CB9" i="5"/>
  <c r="CA9" i="5"/>
  <c r="BX9" i="5"/>
  <c r="BW9" i="5"/>
  <c r="BT9" i="5"/>
  <c r="BS9" i="5"/>
  <c r="BP9" i="5"/>
  <c r="BO9" i="5"/>
  <c r="BK9" i="5"/>
  <c r="BH9" i="5"/>
  <c r="BG9" i="5"/>
  <c r="BD9" i="5"/>
  <c r="BC9" i="5"/>
  <c r="AZ9" i="5"/>
  <c r="AY9" i="5"/>
  <c r="AV9" i="5"/>
  <c r="AU9" i="5"/>
  <c r="AR9" i="5"/>
  <c r="AQ9" i="5"/>
  <c r="AN9" i="5"/>
  <c r="AM9" i="5"/>
  <c r="AJ9" i="5"/>
  <c r="AI9" i="5"/>
  <c r="AF9" i="5"/>
  <c r="AE9" i="5"/>
  <c r="AA9" i="5"/>
  <c r="X9" i="5"/>
  <c r="W9" i="5"/>
  <c r="T9" i="5"/>
  <c r="S9" i="5"/>
  <c r="R9" i="5"/>
  <c r="Q9" i="5"/>
  <c r="P9" i="5"/>
  <c r="O9" i="5"/>
  <c r="F9" i="5"/>
  <c r="E9" i="5"/>
  <c r="D9" i="5"/>
  <c r="C9" i="5"/>
  <c r="CQ8" i="5"/>
  <c r="CN8" i="5"/>
  <c r="CM8" i="5"/>
  <c r="CJ8" i="5"/>
  <c r="CI8" i="5"/>
  <c r="CF8" i="5"/>
  <c r="CE8" i="5"/>
  <c r="CB8" i="5"/>
  <c r="CA8" i="5"/>
  <c r="BX8" i="5"/>
  <c r="BW8" i="5"/>
  <c r="BT8" i="5"/>
  <c r="BS8" i="5"/>
  <c r="BP8" i="5"/>
  <c r="BO8" i="5"/>
  <c r="BK8" i="5"/>
  <c r="BH8" i="5"/>
  <c r="BG8" i="5"/>
  <c r="BD8" i="5"/>
  <c r="BC8" i="5"/>
  <c r="AZ8" i="5"/>
  <c r="AY8" i="5"/>
  <c r="AV8" i="5"/>
  <c r="AU8" i="5"/>
  <c r="AR8" i="5"/>
  <c r="AQ8" i="5"/>
  <c r="AN8" i="5"/>
  <c r="AM8" i="5"/>
  <c r="AJ8" i="5"/>
  <c r="AI8" i="5"/>
  <c r="AF8" i="5"/>
  <c r="AE8" i="5"/>
  <c r="AA8" i="5"/>
  <c r="X8" i="5"/>
  <c r="W8" i="5"/>
  <c r="T8" i="5"/>
  <c r="S8" i="5"/>
  <c r="R8" i="5"/>
  <c r="Q8" i="5"/>
  <c r="P8" i="5"/>
  <c r="O8" i="5"/>
  <c r="F8" i="5"/>
  <c r="E8" i="5"/>
  <c r="D8" i="5"/>
  <c r="C8" i="5"/>
  <c r="CQ7" i="5"/>
  <c r="CN7" i="5"/>
  <c r="CM7" i="5"/>
  <c r="CJ7" i="5"/>
  <c r="CI7" i="5"/>
  <c r="CF7" i="5"/>
  <c r="CE7" i="5"/>
  <c r="CB7" i="5"/>
  <c r="CA7" i="5"/>
  <c r="BX7" i="5"/>
  <c r="BW7" i="5"/>
  <c r="BT7" i="5"/>
  <c r="BS7" i="5"/>
  <c r="BP7" i="5"/>
  <c r="BO7" i="5"/>
  <c r="BK7" i="5"/>
  <c r="BH7" i="5"/>
  <c r="BG7" i="5"/>
  <c r="BD7" i="5"/>
  <c r="BC7" i="5"/>
  <c r="AZ7" i="5"/>
  <c r="AY7" i="5"/>
  <c r="AV7" i="5"/>
  <c r="AU7" i="5"/>
  <c r="AR7" i="5"/>
  <c r="AQ7" i="5"/>
  <c r="AN7" i="5"/>
  <c r="AM7" i="5"/>
  <c r="AJ7" i="5"/>
  <c r="AI7" i="5"/>
  <c r="AF7" i="5"/>
  <c r="AE7" i="5"/>
  <c r="AA7" i="5"/>
  <c r="X7" i="5"/>
  <c r="W7" i="5"/>
  <c r="T7" i="5"/>
  <c r="S7" i="5"/>
  <c r="R7" i="5"/>
  <c r="Q7" i="5"/>
  <c r="P7" i="5"/>
  <c r="O7" i="5"/>
  <c r="F7" i="5"/>
  <c r="E7" i="5"/>
  <c r="D7" i="5"/>
  <c r="C7" i="5"/>
  <c r="CQ6" i="5"/>
  <c r="CN6" i="5"/>
  <c r="CM6" i="5"/>
  <c r="CJ6" i="5"/>
  <c r="CI6" i="5"/>
  <c r="CF6" i="5"/>
  <c r="CE6" i="5"/>
  <c r="CB6" i="5"/>
  <c r="CA6" i="5"/>
  <c r="BX6" i="5"/>
  <c r="BW6" i="5"/>
  <c r="BT6" i="5"/>
  <c r="BS6" i="5"/>
  <c r="BP6" i="5"/>
  <c r="BO6" i="5"/>
  <c r="BK6" i="5"/>
  <c r="BH6" i="5"/>
  <c r="BG6" i="5"/>
  <c r="BD6" i="5"/>
  <c r="BC6" i="5"/>
  <c r="AZ6" i="5"/>
  <c r="AY6" i="5"/>
  <c r="AV6" i="5"/>
  <c r="AU6" i="5"/>
  <c r="AR6" i="5"/>
  <c r="AQ6" i="5"/>
  <c r="AN6" i="5"/>
  <c r="AM6" i="5"/>
  <c r="AJ6" i="5"/>
  <c r="AI6" i="5"/>
  <c r="AF6" i="5"/>
  <c r="AE6" i="5"/>
  <c r="AA6" i="5"/>
  <c r="X6" i="5"/>
  <c r="W6" i="5"/>
  <c r="T6" i="5"/>
  <c r="S6" i="5"/>
  <c r="R6" i="5"/>
  <c r="Q6" i="5"/>
  <c r="P6" i="5"/>
  <c r="O6" i="5"/>
  <c r="F6" i="5"/>
  <c r="E6" i="5"/>
  <c r="D6" i="5"/>
  <c r="C6" i="5"/>
  <c r="CQ5" i="5"/>
  <c r="CN5" i="5"/>
  <c r="CM5" i="5"/>
  <c r="CJ5" i="5"/>
  <c r="CI5" i="5"/>
  <c r="CF5" i="5"/>
  <c r="CE5" i="5"/>
  <c r="CB5" i="5"/>
  <c r="CA5" i="5"/>
  <c r="BX5" i="5"/>
  <c r="BW5" i="5"/>
  <c r="BT5" i="5"/>
  <c r="BS5" i="5"/>
  <c r="BP5" i="5"/>
  <c r="BO5" i="5"/>
  <c r="BK5" i="5"/>
  <c r="BH5" i="5"/>
  <c r="BG5" i="5"/>
  <c r="BD5" i="5"/>
  <c r="BC5" i="5"/>
  <c r="AZ5" i="5"/>
  <c r="AY5" i="5"/>
  <c r="AV5" i="5"/>
  <c r="AU5" i="5"/>
  <c r="AR5" i="5"/>
  <c r="AQ5" i="5"/>
  <c r="AN5" i="5"/>
  <c r="AM5" i="5"/>
  <c r="AJ5" i="5"/>
  <c r="AI5" i="5"/>
  <c r="AF5" i="5"/>
  <c r="AE5" i="5"/>
  <c r="AA5" i="5"/>
  <c r="X5" i="5"/>
  <c r="W5" i="5"/>
  <c r="T5" i="5"/>
  <c r="S5" i="5"/>
  <c r="R5" i="5"/>
  <c r="Q5" i="5"/>
  <c r="P5" i="5"/>
  <c r="O5" i="5"/>
  <c r="F5" i="5"/>
  <c r="E5" i="5"/>
  <c r="D5" i="5"/>
  <c r="C5" i="5"/>
  <c r="CQ4" i="5"/>
  <c r="CN4" i="5"/>
  <c r="CM4" i="5"/>
  <c r="CJ4" i="5"/>
  <c r="CI4" i="5"/>
  <c r="CF4" i="5"/>
  <c r="CE4" i="5"/>
  <c r="CB4" i="5"/>
  <c r="CA4" i="5"/>
  <c r="BX4" i="5"/>
  <c r="BW4" i="5"/>
  <c r="BT4" i="5"/>
  <c r="BS4" i="5"/>
  <c r="BP4" i="5"/>
  <c r="BO4" i="5"/>
  <c r="BK4" i="5"/>
  <c r="BH4" i="5"/>
  <c r="BG4" i="5"/>
  <c r="BD4" i="5"/>
  <c r="BC4" i="5"/>
  <c r="AZ4" i="5"/>
  <c r="AY4" i="5"/>
  <c r="AV4" i="5"/>
  <c r="AU4" i="5"/>
  <c r="AR4" i="5"/>
  <c r="AQ4" i="5"/>
  <c r="AN4" i="5"/>
  <c r="AM4" i="5"/>
  <c r="AJ4" i="5"/>
  <c r="AI4" i="5"/>
  <c r="AF4" i="5"/>
  <c r="AE4" i="5"/>
  <c r="AA4" i="5"/>
  <c r="X4" i="5"/>
  <c r="W4" i="5"/>
  <c r="T4" i="5"/>
  <c r="S4" i="5"/>
  <c r="R4" i="5"/>
  <c r="Q4" i="5"/>
  <c r="P4" i="5"/>
  <c r="O4" i="5"/>
  <c r="F4" i="5"/>
  <c r="E4" i="5"/>
  <c r="D4" i="5"/>
  <c r="C4" i="5"/>
  <c r="CQ3" i="5"/>
  <c r="CN3" i="5"/>
  <c r="CM3" i="5"/>
  <c r="CJ3" i="5"/>
  <c r="CI3" i="5"/>
  <c r="CF3" i="5"/>
  <c r="CE3" i="5"/>
  <c r="CB3" i="5"/>
  <c r="CA3" i="5"/>
  <c r="BX3" i="5"/>
  <c r="BW3" i="5"/>
  <c r="BT3" i="5"/>
  <c r="BS3" i="5"/>
  <c r="BP3" i="5"/>
  <c r="BO3" i="5"/>
  <c r="BK3" i="5"/>
  <c r="BH3" i="5"/>
  <c r="BG3" i="5"/>
  <c r="BD3" i="5"/>
  <c r="BC3" i="5"/>
  <c r="AZ3" i="5"/>
  <c r="AY3" i="5"/>
  <c r="AV3" i="5"/>
  <c r="AU3" i="5"/>
  <c r="AR3" i="5"/>
  <c r="AQ3" i="5"/>
  <c r="AN3" i="5"/>
  <c r="AM3" i="5"/>
  <c r="AJ3" i="5"/>
  <c r="AI3" i="5"/>
  <c r="AF3" i="5"/>
  <c r="AE3" i="5"/>
  <c r="AB3" i="5"/>
  <c r="AA3" i="5"/>
  <c r="X3" i="5"/>
  <c r="W3" i="5"/>
  <c r="T3" i="5"/>
  <c r="S3" i="5"/>
  <c r="R3" i="5"/>
  <c r="Q3" i="5"/>
  <c r="P3" i="5"/>
  <c r="O3" i="5"/>
  <c r="F3" i="5"/>
  <c r="E3" i="5"/>
  <c r="D3" i="5"/>
  <c r="C3" i="5"/>
  <c r="K118" i="13"/>
  <c r="R118" i="13" s="1"/>
  <c r="J118" i="13"/>
  <c r="I118" i="13"/>
  <c r="H118" i="13"/>
  <c r="Q118" i="13" s="1"/>
  <c r="G118" i="13"/>
  <c r="F118" i="13"/>
  <c r="E118" i="13"/>
  <c r="D118" i="13"/>
  <c r="P118" i="13" s="1"/>
  <c r="C118" i="13"/>
  <c r="R117" i="13"/>
  <c r="Q117" i="13"/>
  <c r="K117" i="13"/>
  <c r="J117" i="13"/>
  <c r="I117" i="13"/>
  <c r="H117" i="13"/>
  <c r="G117" i="13"/>
  <c r="F117" i="13"/>
  <c r="E117" i="13"/>
  <c r="D117" i="13"/>
  <c r="P117" i="13" s="1"/>
  <c r="C117" i="13"/>
  <c r="K116" i="13"/>
  <c r="R116" i="13" s="1"/>
  <c r="J116" i="13"/>
  <c r="I116" i="13"/>
  <c r="H116" i="13"/>
  <c r="Q116" i="13" s="1"/>
  <c r="G116" i="13"/>
  <c r="F116" i="13"/>
  <c r="E116" i="13"/>
  <c r="D116" i="13"/>
  <c r="P116" i="13" s="1"/>
  <c r="C116" i="13"/>
  <c r="R115" i="13"/>
  <c r="Q115" i="13"/>
  <c r="K115" i="13"/>
  <c r="J115" i="13"/>
  <c r="I115" i="13"/>
  <c r="H115" i="13"/>
  <c r="G115" i="13"/>
  <c r="F115" i="13"/>
  <c r="E115" i="13"/>
  <c r="D115" i="13"/>
  <c r="P115" i="13" s="1"/>
  <c r="C115" i="13"/>
  <c r="K114" i="13"/>
  <c r="R114" i="13" s="1"/>
  <c r="J114" i="13"/>
  <c r="I114" i="13"/>
  <c r="H114" i="13"/>
  <c r="Q114" i="13" s="1"/>
  <c r="G114" i="13"/>
  <c r="F114" i="13"/>
  <c r="E114" i="13"/>
  <c r="D114" i="13"/>
  <c r="P114" i="13" s="1"/>
  <c r="C114" i="13"/>
  <c r="R113" i="13"/>
  <c r="Q113" i="13"/>
  <c r="K113" i="13"/>
  <c r="J113" i="13"/>
  <c r="I113" i="13"/>
  <c r="H113" i="13"/>
  <c r="G113" i="13"/>
  <c r="F113" i="13"/>
  <c r="E113" i="13"/>
  <c r="D113" i="13"/>
  <c r="P113" i="13" s="1"/>
  <c r="C113" i="13"/>
  <c r="K112" i="13"/>
  <c r="R112" i="13" s="1"/>
  <c r="J112" i="13"/>
  <c r="I112" i="13"/>
  <c r="H112" i="13"/>
  <c r="Q112" i="13" s="1"/>
  <c r="G112" i="13"/>
  <c r="F112" i="13"/>
  <c r="E112" i="13"/>
  <c r="D112" i="13"/>
  <c r="P112" i="13" s="1"/>
  <c r="C112" i="13"/>
  <c r="R111" i="13"/>
  <c r="Q111" i="13"/>
  <c r="K111" i="13"/>
  <c r="J111" i="13"/>
  <c r="I111" i="13"/>
  <c r="H111" i="13"/>
  <c r="G111" i="13"/>
  <c r="F111" i="13"/>
  <c r="E111" i="13"/>
  <c r="D111" i="13"/>
  <c r="P111" i="13" s="1"/>
  <c r="C111" i="13"/>
  <c r="K110" i="13"/>
  <c r="R110" i="13" s="1"/>
  <c r="J110" i="13"/>
  <c r="I110" i="13"/>
  <c r="H110" i="13"/>
  <c r="Q110" i="13" s="1"/>
  <c r="G110" i="13"/>
  <c r="F110" i="13"/>
  <c r="E110" i="13"/>
  <c r="D110" i="13"/>
  <c r="P110" i="13" s="1"/>
  <c r="C110" i="13"/>
  <c r="R109" i="13"/>
  <c r="Q109" i="13"/>
  <c r="K109" i="13"/>
  <c r="J109" i="13"/>
  <c r="I109" i="13"/>
  <c r="H109" i="13"/>
  <c r="G109" i="13"/>
  <c r="F109" i="13"/>
  <c r="E109" i="13"/>
  <c r="D109" i="13"/>
  <c r="P109" i="13" s="1"/>
  <c r="C109" i="13"/>
  <c r="K108" i="13"/>
  <c r="R108" i="13" s="1"/>
  <c r="J108" i="13"/>
  <c r="I108" i="13"/>
  <c r="H108" i="13"/>
  <c r="Q108" i="13" s="1"/>
  <c r="G108" i="13"/>
  <c r="F108" i="13"/>
  <c r="E108" i="13"/>
  <c r="D108" i="13"/>
  <c r="P108" i="13" s="1"/>
  <c r="C108" i="13"/>
  <c r="R107" i="13"/>
  <c r="Q107" i="13"/>
  <c r="K107" i="13"/>
  <c r="J107" i="13"/>
  <c r="I107" i="13"/>
  <c r="H107" i="13"/>
  <c r="G107" i="13"/>
  <c r="F107" i="13"/>
  <c r="E107" i="13"/>
  <c r="D107" i="13"/>
  <c r="P107" i="13" s="1"/>
  <c r="C107" i="13"/>
  <c r="R106" i="13"/>
  <c r="K106" i="13"/>
  <c r="J106" i="13"/>
  <c r="I106" i="13"/>
  <c r="H106" i="13"/>
  <c r="Q106" i="13" s="1"/>
  <c r="G106" i="13"/>
  <c r="F106" i="13"/>
  <c r="E106" i="13"/>
  <c r="D106" i="13"/>
  <c r="P106" i="13" s="1"/>
  <c r="C106" i="13"/>
  <c r="R105" i="13"/>
  <c r="Q105" i="13"/>
  <c r="K105" i="13"/>
  <c r="J105" i="13"/>
  <c r="I105" i="13"/>
  <c r="H105" i="13"/>
  <c r="G105" i="13"/>
  <c r="F105" i="13"/>
  <c r="E105" i="13"/>
  <c r="D105" i="13"/>
  <c r="P105" i="13" s="1"/>
  <c r="C105" i="13"/>
  <c r="R104" i="13"/>
  <c r="K104" i="13"/>
  <c r="J104" i="13"/>
  <c r="I104" i="13"/>
  <c r="H104" i="13"/>
  <c r="Q104" i="13" s="1"/>
  <c r="G104" i="13"/>
  <c r="F104" i="13"/>
  <c r="E104" i="13"/>
  <c r="D104" i="13"/>
  <c r="P104" i="13" s="1"/>
  <c r="C104" i="13"/>
  <c r="R103" i="13"/>
  <c r="Q103" i="13"/>
  <c r="K103" i="13"/>
  <c r="J103" i="13"/>
  <c r="I103" i="13"/>
  <c r="H103" i="13"/>
  <c r="G103" i="13"/>
  <c r="F103" i="13"/>
  <c r="E103" i="13"/>
  <c r="D103" i="13"/>
  <c r="P103" i="13" s="1"/>
  <c r="C103" i="13"/>
  <c r="K102" i="13"/>
  <c r="R102" i="13" s="1"/>
  <c r="J102" i="13"/>
  <c r="I102" i="13"/>
  <c r="H102" i="13"/>
  <c r="Q102" i="13" s="1"/>
  <c r="G102" i="13"/>
  <c r="F102" i="13"/>
  <c r="E102" i="13"/>
  <c r="D102" i="13"/>
  <c r="P102" i="13" s="1"/>
  <c r="C102" i="13"/>
  <c r="R101" i="13"/>
  <c r="Q101" i="13"/>
  <c r="K101" i="13"/>
  <c r="J101" i="13"/>
  <c r="I101" i="13"/>
  <c r="H101" i="13"/>
  <c r="G101" i="13"/>
  <c r="F101" i="13"/>
  <c r="E101" i="13"/>
  <c r="D101" i="13"/>
  <c r="P101" i="13" s="1"/>
  <c r="C101" i="13"/>
  <c r="K100" i="13"/>
  <c r="R100" i="13" s="1"/>
  <c r="J100" i="13"/>
  <c r="I100" i="13"/>
  <c r="H100" i="13"/>
  <c r="Q100" i="13" s="1"/>
  <c r="G100" i="13"/>
  <c r="F100" i="13"/>
  <c r="E100" i="13"/>
  <c r="D100" i="13"/>
  <c r="P100" i="13" s="1"/>
  <c r="C100" i="13"/>
  <c r="R99" i="13"/>
  <c r="Q99" i="13"/>
  <c r="K99" i="13"/>
  <c r="J99" i="13"/>
  <c r="I99" i="13"/>
  <c r="H99" i="13"/>
  <c r="G99" i="13"/>
  <c r="F99" i="13"/>
  <c r="E99" i="13"/>
  <c r="D99" i="13"/>
  <c r="P99" i="13" s="1"/>
  <c r="C99" i="13"/>
  <c r="K98" i="13"/>
  <c r="R98" i="13" s="1"/>
  <c r="J98" i="13"/>
  <c r="I98" i="13"/>
  <c r="H98" i="13"/>
  <c r="Q98" i="13" s="1"/>
  <c r="G98" i="13"/>
  <c r="F98" i="13"/>
  <c r="E98" i="13"/>
  <c r="D98" i="13"/>
  <c r="P98" i="13" s="1"/>
  <c r="C98" i="13"/>
  <c r="R97" i="13"/>
  <c r="Q97" i="13"/>
  <c r="K97" i="13"/>
  <c r="J97" i="13"/>
  <c r="I97" i="13"/>
  <c r="H97" i="13"/>
  <c r="G97" i="13"/>
  <c r="F97" i="13"/>
  <c r="E97" i="13"/>
  <c r="D97" i="13"/>
  <c r="P97" i="13" s="1"/>
  <c r="C97" i="13"/>
  <c r="K96" i="13"/>
  <c r="R96" i="13" s="1"/>
  <c r="J96" i="13"/>
  <c r="I96" i="13"/>
  <c r="H96" i="13"/>
  <c r="Q96" i="13" s="1"/>
  <c r="G96" i="13"/>
  <c r="F96" i="13"/>
  <c r="E96" i="13"/>
  <c r="D96" i="13"/>
  <c r="P96" i="13" s="1"/>
  <c r="C96" i="13"/>
  <c r="R95" i="13"/>
  <c r="Q95" i="13"/>
  <c r="K95" i="13"/>
  <c r="J95" i="13"/>
  <c r="I95" i="13"/>
  <c r="H95" i="13"/>
  <c r="G95" i="13"/>
  <c r="F95" i="13"/>
  <c r="E95" i="13"/>
  <c r="D95" i="13"/>
  <c r="P95" i="13" s="1"/>
  <c r="C95" i="13"/>
  <c r="K94" i="13"/>
  <c r="R94" i="13" s="1"/>
  <c r="J94" i="13"/>
  <c r="I94" i="13"/>
  <c r="H94" i="13"/>
  <c r="Q94" i="13" s="1"/>
  <c r="G94" i="13"/>
  <c r="F94" i="13"/>
  <c r="E94" i="13"/>
  <c r="D94" i="13"/>
  <c r="P94" i="13" s="1"/>
  <c r="C94" i="13"/>
  <c r="R93" i="13"/>
  <c r="Q93" i="13"/>
  <c r="K93" i="13"/>
  <c r="J93" i="13"/>
  <c r="I93" i="13"/>
  <c r="H93" i="13"/>
  <c r="G93" i="13"/>
  <c r="F93" i="13"/>
  <c r="E93" i="13"/>
  <c r="D93" i="13"/>
  <c r="P93" i="13" s="1"/>
  <c r="C93" i="13"/>
  <c r="K92" i="13"/>
  <c r="R92" i="13" s="1"/>
  <c r="J92" i="13"/>
  <c r="I92" i="13"/>
  <c r="H92" i="13"/>
  <c r="Q92" i="13" s="1"/>
  <c r="G92" i="13"/>
  <c r="F92" i="13"/>
  <c r="E92" i="13"/>
  <c r="D92" i="13"/>
  <c r="P92" i="13" s="1"/>
  <c r="C92" i="13"/>
  <c r="R91" i="13"/>
  <c r="Q91" i="13"/>
  <c r="K91" i="13"/>
  <c r="J91" i="13"/>
  <c r="I91" i="13"/>
  <c r="H91" i="13"/>
  <c r="G91" i="13"/>
  <c r="F91" i="13"/>
  <c r="E91" i="13"/>
  <c r="D91" i="13"/>
  <c r="P91" i="13" s="1"/>
  <c r="C91" i="13"/>
  <c r="K90" i="13"/>
  <c r="R90" i="13" s="1"/>
  <c r="J90" i="13"/>
  <c r="I90" i="13"/>
  <c r="H90" i="13"/>
  <c r="Q90" i="13" s="1"/>
  <c r="G90" i="13"/>
  <c r="F90" i="13"/>
  <c r="E90" i="13"/>
  <c r="D90" i="13"/>
  <c r="P90" i="13" s="1"/>
  <c r="C90" i="13"/>
  <c r="R89" i="13"/>
  <c r="Q89" i="13"/>
  <c r="K89" i="13"/>
  <c r="J89" i="13"/>
  <c r="I89" i="13"/>
  <c r="H89" i="13"/>
  <c r="G89" i="13"/>
  <c r="F89" i="13"/>
  <c r="E89" i="13"/>
  <c r="D89" i="13"/>
  <c r="P89" i="13" s="1"/>
  <c r="C89" i="13"/>
  <c r="K88" i="13"/>
  <c r="R88" i="13" s="1"/>
  <c r="J88" i="13"/>
  <c r="I88" i="13"/>
  <c r="H88" i="13"/>
  <c r="Q88" i="13" s="1"/>
  <c r="G88" i="13"/>
  <c r="F88" i="13"/>
  <c r="E88" i="13"/>
  <c r="D88" i="13"/>
  <c r="P88" i="13" s="1"/>
  <c r="C88" i="13"/>
  <c r="R87" i="13"/>
  <c r="Q87" i="13"/>
  <c r="K87" i="13"/>
  <c r="J87" i="13"/>
  <c r="I87" i="13"/>
  <c r="H87" i="13"/>
  <c r="G87" i="13"/>
  <c r="F87" i="13"/>
  <c r="E87" i="13"/>
  <c r="D87" i="13"/>
  <c r="P87" i="13" s="1"/>
  <c r="C87" i="13"/>
  <c r="K86" i="13"/>
  <c r="R86" i="13" s="1"/>
  <c r="J86" i="13"/>
  <c r="I86" i="13"/>
  <c r="H86" i="13"/>
  <c r="Q86" i="13" s="1"/>
  <c r="G86" i="13"/>
  <c r="F86" i="13"/>
  <c r="E86" i="13"/>
  <c r="D86" i="13"/>
  <c r="P86" i="13" s="1"/>
  <c r="C86" i="13"/>
  <c r="R85" i="13"/>
  <c r="Q85" i="13"/>
  <c r="K85" i="13"/>
  <c r="J85" i="13"/>
  <c r="I85" i="13"/>
  <c r="H85" i="13"/>
  <c r="G85" i="13"/>
  <c r="F85" i="13"/>
  <c r="E85" i="13"/>
  <c r="D85" i="13"/>
  <c r="P85" i="13" s="1"/>
  <c r="C85" i="13"/>
  <c r="K84" i="13"/>
  <c r="R84" i="13" s="1"/>
  <c r="J84" i="13"/>
  <c r="I84" i="13"/>
  <c r="H84" i="13"/>
  <c r="Q84" i="13" s="1"/>
  <c r="G84" i="13"/>
  <c r="F84" i="13"/>
  <c r="E84" i="13"/>
  <c r="D84" i="13"/>
  <c r="P84" i="13" s="1"/>
  <c r="C84" i="13"/>
  <c r="R83" i="13"/>
  <c r="Q83" i="13"/>
  <c r="K83" i="13"/>
  <c r="J83" i="13"/>
  <c r="I83" i="13"/>
  <c r="H83" i="13"/>
  <c r="G83" i="13"/>
  <c r="F83" i="13"/>
  <c r="E83" i="13"/>
  <c r="D83" i="13"/>
  <c r="P83" i="13" s="1"/>
  <c r="C83" i="13"/>
  <c r="K82" i="13"/>
  <c r="R82" i="13" s="1"/>
  <c r="J82" i="13"/>
  <c r="I82" i="13"/>
  <c r="H82" i="13"/>
  <c r="Q82" i="13" s="1"/>
  <c r="G82" i="13"/>
  <c r="F82" i="13"/>
  <c r="E82" i="13"/>
  <c r="D82" i="13"/>
  <c r="P82" i="13" s="1"/>
  <c r="C82" i="13"/>
  <c r="R81" i="13"/>
  <c r="Q81" i="13"/>
  <c r="K81" i="13"/>
  <c r="J81" i="13"/>
  <c r="I81" i="13"/>
  <c r="H81" i="13"/>
  <c r="G81" i="13"/>
  <c r="F81" i="13"/>
  <c r="E81" i="13"/>
  <c r="D81" i="13"/>
  <c r="P81" i="13" s="1"/>
  <c r="C81" i="13"/>
  <c r="R80" i="13"/>
  <c r="K80" i="13"/>
  <c r="J80" i="13"/>
  <c r="I80" i="13"/>
  <c r="H80" i="13"/>
  <c r="Q80" i="13" s="1"/>
  <c r="G80" i="13"/>
  <c r="F80" i="13"/>
  <c r="E80" i="13"/>
  <c r="D80" i="13"/>
  <c r="P80" i="13" s="1"/>
  <c r="C80" i="13"/>
  <c r="R79" i="13"/>
  <c r="Q79" i="13"/>
  <c r="K79" i="13"/>
  <c r="J79" i="13"/>
  <c r="I79" i="13"/>
  <c r="H79" i="13"/>
  <c r="G79" i="13"/>
  <c r="F79" i="13"/>
  <c r="E79" i="13"/>
  <c r="D79" i="13"/>
  <c r="P79" i="13" s="1"/>
  <c r="C79" i="13"/>
  <c r="R78" i="13"/>
  <c r="K78" i="13"/>
  <c r="J78" i="13"/>
  <c r="I78" i="13"/>
  <c r="H78" i="13"/>
  <c r="Q78" i="13" s="1"/>
  <c r="G78" i="13"/>
  <c r="F78" i="13"/>
  <c r="E78" i="13"/>
  <c r="D78" i="13"/>
  <c r="P78" i="13" s="1"/>
  <c r="C78" i="13"/>
  <c r="R77" i="13"/>
  <c r="Q77" i="13"/>
  <c r="K77" i="13"/>
  <c r="J77" i="13"/>
  <c r="I77" i="13"/>
  <c r="H77" i="13"/>
  <c r="G77" i="13"/>
  <c r="F77" i="13"/>
  <c r="E77" i="13"/>
  <c r="D77" i="13"/>
  <c r="P77" i="13" s="1"/>
  <c r="C77" i="13"/>
  <c r="R76" i="13"/>
  <c r="K76" i="13"/>
  <c r="J76" i="13"/>
  <c r="I76" i="13"/>
  <c r="H76" i="13"/>
  <c r="Q76" i="13" s="1"/>
  <c r="G76" i="13"/>
  <c r="F76" i="13"/>
  <c r="E76" i="13"/>
  <c r="D76" i="13"/>
  <c r="P76" i="13" s="1"/>
  <c r="C76" i="13"/>
  <c r="R75" i="13"/>
  <c r="Q75" i="13"/>
  <c r="K75" i="13"/>
  <c r="J75" i="13"/>
  <c r="I75" i="13"/>
  <c r="H75" i="13"/>
  <c r="G75" i="13"/>
  <c r="F75" i="13"/>
  <c r="E75" i="13"/>
  <c r="D75" i="13"/>
  <c r="P75" i="13" s="1"/>
  <c r="C75" i="13"/>
  <c r="K74" i="13"/>
  <c r="R74" i="13" s="1"/>
  <c r="J74" i="13"/>
  <c r="I74" i="13"/>
  <c r="H74" i="13"/>
  <c r="Q74" i="13" s="1"/>
  <c r="G74" i="13"/>
  <c r="F74" i="13"/>
  <c r="E74" i="13"/>
  <c r="D74" i="13"/>
  <c r="P74" i="13" s="1"/>
  <c r="C74" i="13"/>
  <c r="R73" i="13"/>
  <c r="Q73" i="13"/>
  <c r="K73" i="13"/>
  <c r="J73" i="13"/>
  <c r="I73" i="13"/>
  <c r="H73" i="13"/>
  <c r="G73" i="13"/>
  <c r="F73" i="13"/>
  <c r="E73" i="13"/>
  <c r="D73" i="13"/>
  <c r="P73" i="13" s="1"/>
  <c r="C73" i="13"/>
  <c r="K72" i="13"/>
  <c r="R72" i="13" s="1"/>
  <c r="J72" i="13"/>
  <c r="I72" i="13"/>
  <c r="H72" i="13"/>
  <c r="Q72" i="13" s="1"/>
  <c r="G72" i="13"/>
  <c r="F72" i="13"/>
  <c r="E72" i="13"/>
  <c r="D72" i="13"/>
  <c r="P72" i="13" s="1"/>
  <c r="C72" i="13"/>
  <c r="R71" i="13"/>
  <c r="Q71" i="13"/>
  <c r="K71" i="13"/>
  <c r="J71" i="13"/>
  <c r="I71" i="13"/>
  <c r="H71" i="13"/>
  <c r="G71" i="13"/>
  <c r="F71" i="13"/>
  <c r="E71" i="13"/>
  <c r="D71" i="13"/>
  <c r="P71" i="13" s="1"/>
  <c r="C71" i="13"/>
  <c r="K70" i="13"/>
  <c r="R70" i="13" s="1"/>
  <c r="J70" i="13"/>
  <c r="I70" i="13"/>
  <c r="H70" i="13"/>
  <c r="Q70" i="13" s="1"/>
  <c r="G70" i="13"/>
  <c r="F70" i="13"/>
  <c r="E70" i="13"/>
  <c r="D70" i="13"/>
  <c r="P70" i="13" s="1"/>
  <c r="C70" i="13"/>
  <c r="R69" i="13"/>
  <c r="Q69" i="13"/>
  <c r="K69" i="13"/>
  <c r="J69" i="13"/>
  <c r="I69" i="13"/>
  <c r="H69" i="13"/>
  <c r="G69" i="13"/>
  <c r="F69" i="13"/>
  <c r="E69" i="13"/>
  <c r="D69" i="13"/>
  <c r="P69" i="13" s="1"/>
  <c r="C69" i="13"/>
  <c r="K68" i="13"/>
  <c r="R68" i="13" s="1"/>
  <c r="J68" i="13"/>
  <c r="I68" i="13"/>
  <c r="H68" i="13"/>
  <c r="Q68" i="13" s="1"/>
  <c r="G68" i="13"/>
  <c r="F68" i="13"/>
  <c r="E68" i="13"/>
  <c r="D68" i="13"/>
  <c r="P68" i="13" s="1"/>
  <c r="C68" i="13"/>
  <c r="R67" i="13"/>
  <c r="Q67" i="13"/>
  <c r="K67" i="13"/>
  <c r="J67" i="13"/>
  <c r="I67" i="13"/>
  <c r="H67" i="13"/>
  <c r="G67" i="13"/>
  <c r="F67" i="13"/>
  <c r="E67" i="13"/>
  <c r="D67" i="13"/>
  <c r="P67" i="13" s="1"/>
  <c r="C67" i="13"/>
  <c r="K66" i="13"/>
  <c r="R66" i="13" s="1"/>
  <c r="J66" i="13"/>
  <c r="I66" i="13"/>
  <c r="H66" i="13"/>
  <c r="Q66" i="13" s="1"/>
  <c r="G66" i="13"/>
  <c r="F66" i="13"/>
  <c r="E66" i="13"/>
  <c r="D66" i="13"/>
  <c r="P66" i="13" s="1"/>
  <c r="C66" i="13"/>
  <c r="R65" i="13"/>
  <c r="Q65" i="13"/>
  <c r="K65" i="13"/>
  <c r="J65" i="13"/>
  <c r="I65" i="13"/>
  <c r="H65" i="13"/>
  <c r="G65" i="13"/>
  <c r="F65" i="13"/>
  <c r="E65" i="13"/>
  <c r="D65" i="13"/>
  <c r="P65" i="13" s="1"/>
  <c r="C65" i="13"/>
  <c r="K64" i="13"/>
  <c r="R64" i="13" s="1"/>
  <c r="J64" i="13"/>
  <c r="I64" i="13"/>
  <c r="H64" i="13"/>
  <c r="Q64" i="13" s="1"/>
  <c r="G64" i="13"/>
  <c r="F64" i="13"/>
  <c r="E64" i="13"/>
  <c r="D64" i="13"/>
  <c r="P64" i="13" s="1"/>
  <c r="C64" i="13"/>
  <c r="R63" i="13"/>
  <c r="Q63" i="13"/>
  <c r="K63" i="13"/>
  <c r="J63" i="13"/>
  <c r="I63" i="13"/>
  <c r="H63" i="13"/>
  <c r="G63" i="13"/>
  <c r="F63" i="13"/>
  <c r="E63" i="13"/>
  <c r="D63" i="13"/>
  <c r="P63" i="13" s="1"/>
  <c r="C63" i="13"/>
  <c r="K62" i="13"/>
  <c r="R62" i="13" s="1"/>
  <c r="J62" i="13"/>
  <c r="I62" i="13"/>
  <c r="H62" i="13"/>
  <c r="Q62" i="13" s="1"/>
  <c r="G62" i="13"/>
  <c r="F62" i="13"/>
  <c r="E62" i="13"/>
  <c r="D62" i="13"/>
  <c r="P62" i="13" s="1"/>
  <c r="C62" i="13"/>
  <c r="R61" i="13"/>
  <c r="Q61" i="13"/>
  <c r="K61" i="13"/>
  <c r="J61" i="13"/>
  <c r="I61" i="13"/>
  <c r="H61" i="13"/>
  <c r="G61" i="13"/>
  <c r="F61" i="13"/>
  <c r="E61" i="13"/>
  <c r="D61" i="13"/>
  <c r="P61" i="13" s="1"/>
  <c r="C61" i="13"/>
  <c r="R60" i="13"/>
  <c r="K60" i="13"/>
  <c r="J60" i="13"/>
  <c r="I60" i="13"/>
  <c r="H60" i="13"/>
  <c r="Q60" i="13" s="1"/>
  <c r="G60" i="13"/>
  <c r="F60" i="13"/>
  <c r="E60" i="13"/>
  <c r="D60" i="13"/>
  <c r="P60" i="13" s="1"/>
  <c r="C60" i="13"/>
  <c r="R59" i="13"/>
  <c r="Q59" i="13"/>
  <c r="K59" i="13"/>
  <c r="J59" i="13"/>
  <c r="I59" i="13"/>
  <c r="H59" i="13"/>
  <c r="G59" i="13"/>
  <c r="F59" i="13"/>
  <c r="E59" i="13"/>
  <c r="D59" i="13"/>
  <c r="P59" i="13" s="1"/>
  <c r="C59" i="13"/>
  <c r="R58" i="13"/>
  <c r="K58" i="13"/>
  <c r="J58" i="13"/>
  <c r="I58" i="13"/>
  <c r="H58" i="13"/>
  <c r="Q58" i="13" s="1"/>
  <c r="G58" i="13"/>
  <c r="F58" i="13"/>
  <c r="E58" i="13"/>
  <c r="D58" i="13"/>
  <c r="P58" i="13" s="1"/>
  <c r="C58" i="13"/>
  <c r="R57" i="13"/>
  <c r="Q57" i="13"/>
  <c r="K57" i="13"/>
  <c r="J57" i="13"/>
  <c r="I57" i="13"/>
  <c r="H57" i="13"/>
  <c r="G57" i="13"/>
  <c r="F57" i="13"/>
  <c r="E57" i="13"/>
  <c r="D57" i="13"/>
  <c r="P57" i="13" s="1"/>
  <c r="C57" i="13"/>
  <c r="R56" i="13"/>
  <c r="K56" i="13"/>
  <c r="J56" i="13"/>
  <c r="I56" i="13"/>
  <c r="H56" i="13"/>
  <c r="Q56" i="13" s="1"/>
  <c r="G56" i="13"/>
  <c r="F56" i="13"/>
  <c r="E56" i="13"/>
  <c r="D56" i="13"/>
  <c r="P56" i="13" s="1"/>
  <c r="C56" i="13"/>
  <c r="R55" i="13"/>
  <c r="Q55" i="13"/>
  <c r="K55" i="13"/>
  <c r="J55" i="13"/>
  <c r="I55" i="13"/>
  <c r="H55" i="13"/>
  <c r="G55" i="13"/>
  <c r="F55" i="13"/>
  <c r="E55" i="13"/>
  <c r="D55" i="13"/>
  <c r="P55" i="13" s="1"/>
  <c r="C55" i="13"/>
  <c r="R54" i="13"/>
  <c r="K54" i="13"/>
  <c r="J54" i="13"/>
  <c r="I54" i="13"/>
  <c r="H54" i="13"/>
  <c r="Q54" i="13" s="1"/>
  <c r="G54" i="13"/>
  <c r="F54" i="13"/>
  <c r="E54" i="13"/>
  <c r="D54" i="13"/>
  <c r="P54" i="13" s="1"/>
  <c r="C54" i="13"/>
  <c r="R53" i="13"/>
  <c r="Q53" i="13"/>
  <c r="K53" i="13"/>
  <c r="J53" i="13"/>
  <c r="I53" i="13"/>
  <c r="H53" i="13"/>
  <c r="G53" i="13"/>
  <c r="F53" i="13"/>
  <c r="E53" i="13"/>
  <c r="D53" i="13"/>
  <c r="P53" i="13" s="1"/>
  <c r="C53" i="13"/>
  <c r="R52" i="13"/>
  <c r="K52" i="13"/>
  <c r="J52" i="13"/>
  <c r="I52" i="13"/>
  <c r="H52" i="13"/>
  <c r="Q52" i="13" s="1"/>
  <c r="G52" i="13"/>
  <c r="F52" i="13"/>
  <c r="E52" i="13"/>
  <c r="D52" i="13"/>
  <c r="P52" i="13" s="1"/>
  <c r="C52" i="13"/>
  <c r="R51" i="13"/>
  <c r="K51" i="13"/>
  <c r="J51" i="13"/>
  <c r="I51" i="13"/>
  <c r="H51" i="13"/>
  <c r="Q51" i="13" s="1"/>
  <c r="G51" i="13"/>
  <c r="F51" i="13"/>
  <c r="E51" i="13"/>
  <c r="D51" i="13"/>
  <c r="P51" i="13" s="1"/>
  <c r="C51" i="13"/>
  <c r="R50" i="13"/>
  <c r="K50" i="13"/>
  <c r="J50" i="13"/>
  <c r="I50" i="13"/>
  <c r="H50" i="13"/>
  <c r="Q50" i="13" s="1"/>
  <c r="G50" i="13"/>
  <c r="F50" i="13"/>
  <c r="E50" i="13"/>
  <c r="D50" i="13"/>
  <c r="P50" i="13" s="1"/>
  <c r="C50" i="13"/>
  <c r="R49" i="13"/>
  <c r="K49" i="13"/>
  <c r="J49" i="13"/>
  <c r="I49" i="13"/>
  <c r="H49" i="13"/>
  <c r="Q49" i="13" s="1"/>
  <c r="G49" i="13"/>
  <c r="F49" i="13"/>
  <c r="E49" i="13"/>
  <c r="D49" i="13"/>
  <c r="P49" i="13" s="1"/>
  <c r="C49" i="13"/>
  <c r="R48" i="13"/>
  <c r="K48" i="13"/>
  <c r="J48" i="13"/>
  <c r="I48" i="13"/>
  <c r="H48" i="13"/>
  <c r="Q48" i="13" s="1"/>
  <c r="G48" i="13"/>
  <c r="F48" i="13"/>
  <c r="E48" i="13"/>
  <c r="D48" i="13"/>
  <c r="P48" i="13" s="1"/>
  <c r="C48" i="13"/>
  <c r="R47" i="13"/>
  <c r="K47" i="13"/>
  <c r="J47" i="13"/>
  <c r="I47" i="13"/>
  <c r="H47" i="13"/>
  <c r="Q47" i="13" s="1"/>
  <c r="G47" i="13"/>
  <c r="F47" i="13"/>
  <c r="E47" i="13"/>
  <c r="D47" i="13"/>
  <c r="P47" i="13" s="1"/>
  <c r="C47" i="13"/>
  <c r="R46" i="13"/>
  <c r="K46" i="13"/>
  <c r="J46" i="13"/>
  <c r="I46" i="13"/>
  <c r="H46" i="13"/>
  <c r="Q46" i="13" s="1"/>
  <c r="G46" i="13"/>
  <c r="F46" i="13"/>
  <c r="E46" i="13"/>
  <c r="D46" i="13"/>
  <c r="P46" i="13" s="1"/>
  <c r="C46" i="13"/>
  <c r="R45" i="13"/>
  <c r="K45" i="13"/>
  <c r="J45" i="13"/>
  <c r="I45" i="13"/>
  <c r="H45" i="13"/>
  <c r="Q45" i="13" s="1"/>
  <c r="G45" i="13"/>
  <c r="F45" i="13"/>
  <c r="E45" i="13"/>
  <c r="D45" i="13"/>
  <c r="P45" i="13" s="1"/>
  <c r="C45" i="13"/>
  <c r="R44" i="13"/>
  <c r="K44" i="13"/>
  <c r="J44" i="13"/>
  <c r="I44" i="13"/>
  <c r="H44" i="13"/>
  <c r="Q44" i="13" s="1"/>
  <c r="G44" i="13"/>
  <c r="F44" i="13"/>
  <c r="E44" i="13"/>
  <c r="D44" i="13"/>
  <c r="P44" i="13" s="1"/>
  <c r="C44" i="13"/>
  <c r="R43" i="13"/>
  <c r="Q43" i="13"/>
  <c r="K43" i="13"/>
  <c r="J43" i="13"/>
  <c r="I43" i="13"/>
  <c r="H43" i="13"/>
  <c r="G43" i="13"/>
  <c r="F43" i="13"/>
  <c r="E43" i="13"/>
  <c r="D43" i="13"/>
  <c r="P43" i="13" s="1"/>
  <c r="C43" i="13"/>
  <c r="R42" i="13"/>
  <c r="K42" i="13"/>
  <c r="J42" i="13"/>
  <c r="I42" i="13"/>
  <c r="H42" i="13"/>
  <c r="Q42" i="13" s="1"/>
  <c r="G42" i="13"/>
  <c r="F42" i="13"/>
  <c r="E42" i="13"/>
  <c r="D42" i="13"/>
  <c r="P42" i="13" s="1"/>
  <c r="C42" i="13"/>
  <c r="R41" i="13"/>
  <c r="Q41" i="13"/>
  <c r="K41" i="13"/>
  <c r="J41" i="13"/>
  <c r="I41" i="13"/>
  <c r="H41" i="13"/>
  <c r="G41" i="13"/>
  <c r="F41" i="13"/>
  <c r="E41" i="13"/>
  <c r="D41" i="13"/>
  <c r="P41" i="13" s="1"/>
  <c r="C41" i="13"/>
  <c r="R40" i="13"/>
  <c r="K40" i="13"/>
  <c r="J40" i="13"/>
  <c r="I40" i="13"/>
  <c r="H40" i="13"/>
  <c r="Q40" i="13" s="1"/>
  <c r="G40" i="13"/>
  <c r="F40" i="13"/>
  <c r="E40" i="13"/>
  <c r="D40" i="13"/>
  <c r="P40" i="13" s="1"/>
  <c r="C40" i="13"/>
  <c r="R39" i="13"/>
  <c r="Q39" i="13"/>
  <c r="K39" i="13"/>
  <c r="J39" i="13"/>
  <c r="I39" i="13"/>
  <c r="H39" i="13"/>
  <c r="G39" i="13"/>
  <c r="F39" i="13"/>
  <c r="E39" i="13"/>
  <c r="D39" i="13"/>
  <c r="P39" i="13" s="1"/>
  <c r="C39" i="13"/>
  <c r="R38" i="13"/>
  <c r="K38" i="13"/>
  <c r="J38" i="13"/>
  <c r="I38" i="13"/>
  <c r="H38" i="13"/>
  <c r="Q38" i="13" s="1"/>
  <c r="G38" i="13"/>
  <c r="F38" i="13"/>
  <c r="E38" i="13"/>
  <c r="D38" i="13"/>
  <c r="P38" i="13" s="1"/>
  <c r="C38" i="13"/>
  <c r="R37" i="13"/>
  <c r="Q37" i="13"/>
  <c r="K37" i="13"/>
  <c r="J37" i="13"/>
  <c r="I37" i="13"/>
  <c r="H37" i="13"/>
  <c r="G37" i="13"/>
  <c r="F37" i="13"/>
  <c r="E37" i="13"/>
  <c r="D37" i="13"/>
  <c r="P37" i="13" s="1"/>
  <c r="C37" i="13"/>
  <c r="R36" i="13"/>
  <c r="K36" i="13"/>
  <c r="J36" i="13"/>
  <c r="I36" i="13"/>
  <c r="H36" i="13"/>
  <c r="Q36" i="13" s="1"/>
  <c r="G36" i="13"/>
  <c r="F36" i="13"/>
  <c r="E36" i="13"/>
  <c r="D36" i="13"/>
  <c r="P36" i="13" s="1"/>
  <c r="C36" i="13"/>
  <c r="R35" i="13"/>
  <c r="Q35" i="13"/>
  <c r="K35" i="13"/>
  <c r="J35" i="13"/>
  <c r="I35" i="13"/>
  <c r="H35" i="13"/>
  <c r="G35" i="13"/>
  <c r="F35" i="13"/>
  <c r="E35" i="13"/>
  <c r="D35" i="13"/>
  <c r="P35" i="13" s="1"/>
  <c r="C35" i="13"/>
  <c r="R34" i="13"/>
  <c r="K34" i="13"/>
  <c r="J34" i="13"/>
  <c r="I34" i="13"/>
  <c r="H34" i="13"/>
  <c r="Q34" i="13" s="1"/>
  <c r="G34" i="13"/>
  <c r="F34" i="13"/>
  <c r="E34" i="13"/>
  <c r="D34" i="13"/>
  <c r="P34" i="13" s="1"/>
  <c r="C34" i="13"/>
  <c r="R33" i="13"/>
  <c r="Q33" i="13"/>
  <c r="K33" i="13"/>
  <c r="J33" i="13"/>
  <c r="I33" i="13"/>
  <c r="H33" i="13"/>
  <c r="G33" i="13"/>
  <c r="F33" i="13"/>
  <c r="E33" i="13"/>
  <c r="D33" i="13"/>
  <c r="P33" i="13" s="1"/>
  <c r="C33" i="13"/>
  <c r="R32" i="13"/>
  <c r="K32" i="13"/>
  <c r="J32" i="13"/>
  <c r="I32" i="13"/>
  <c r="H32" i="13"/>
  <c r="Q32" i="13" s="1"/>
  <c r="G32" i="13"/>
  <c r="F32" i="13"/>
  <c r="E32" i="13"/>
  <c r="D32" i="13"/>
  <c r="P32" i="13" s="1"/>
  <c r="C32" i="13"/>
  <c r="R31" i="13"/>
  <c r="Q31" i="13"/>
  <c r="K31" i="13"/>
  <c r="J31" i="13"/>
  <c r="I31" i="13"/>
  <c r="H31" i="13"/>
  <c r="G31" i="13"/>
  <c r="F31" i="13"/>
  <c r="E31" i="13"/>
  <c r="D31" i="13"/>
  <c r="P31" i="13" s="1"/>
  <c r="C31" i="13"/>
  <c r="R30" i="13"/>
  <c r="K30" i="13"/>
  <c r="J30" i="13"/>
  <c r="I30" i="13"/>
  <c r="H30" i="13"/>
  <c r="Q30" i="13" s="1"/>
  <c r="G30" i="13"/>
  <c r="F30" i="13"/>
  <c r="E30" i="13"/>
  <c r="D30" i="13"/>
  <c r="P30" i="13" s="1"/>
  <c r="C30" i="13"/>
  <c r="R29" i="13"/>
  <c r="Q29" i="13"/>
  <c r="K29" i="13"/>
  <c r="J29" i="13"/>
  <c r="I29" i="13"/>
  <c r="H29" i="13"/>
  <c r="G29" i="13"/>
  <c r="F29" i="13"/>
  <c r="E29" i="13"/>
  <c r="D29" i="13"/>
  <c r="P29" i="13" s="1"/>
  <c r="C29" i="13"/>
  <c r="R28" i="13"/>
  <c r="K28" i="13"/>
  <c r="J28" i="13"/>
  <c r="I28" i="13"/>
  <c r="H28" i="13"/>
  <c r="Q28" i="13" s="1"/>
  <c r="G28" i="13"/>
  <c r="F28" i="13"/>
  <c r="E28" i="13"/>
  <c r="D28" i="13"/>
  <c r="P28" i="13" s="1"/>
  <c r="C28" i="13"/>
  <c r="R27" i="13"/>
  <c r="Q27" i="13"/>
  <c r="K27" i="13"/>
  <c r="J27" i="13"/>
  <c r="I27" i="13"/>
  <c r="H27" i="13"/>
  <c r="G27" i="13"/>
  <c r="F27" i="13"/>
  <c r="E27" i="13"/>
  <c r="D27" i="13"/>
  <c r="P27" i="13" s="1"/>
  <c r="C27" i="13"/>
  <c r="R26" i="13"/>
  <c r="K26" i="13"/>
  <c r="J26" i="13"/>
  <c r="I26" i="13"/>
  <c r="H26" i="13"/>
  <c r="Q26" i="13" s="1"/>
  <c r="G26" i="13"/>
  <c r="F26" i="13"/>
  <c r="E26" i="13"/>
  <c r="D26" i="13"/>
  <c r="P26" i="13" s="1"/>
  <c r="C26" i="13"/>
  <c r="R25" i="13"/>
  <c r="Q25" i="13"/>
  <c r="K25" i="13"/>
  <c r="J25" i="13"/>
  <c r="I25" i="13"/>
  <c r="H25" i="13"/>
  <c r="G25" i="13"/>
  <c r="F25" i="13"/>
  <c r="E25" i="13"/>
  <c r="D25" i="13"/>
  <c r="P25" i="13" s="1"/>
  <c r="C25" i="13"/>
  <c r="R24" i="13"/>
  <c r="K24" i="13"/>
  <c r="J24" i="13"/>
  <c r="I24" i="13"/>
  <c r="H24" i="13"/>
  <c r="Q24" i="13" s="1"/>
  <c r="G24" i="13"/>
  <c r="F24" i="13"/>
  <c r="E24" i="13"/>
  <c r="D24" i="13"/>
  <c r="P24" i="13" s="1"/>
  <c r="C24" i="13"/>
  <c r="R23" i="13"/>
  <c r="Q23" i="13"/>
  <c r="K23" i="13"/>
  <c r="J23" i="13"/>
  <c r="I23" i="13"/>
  <c r="H23" i="13"/>
  <c r="G23" i="13"/>
  <c r="F23" i="13"/>
  <c r="E23" i="13"/>
  <c r="D23" i="13"/>
  <c r="P23" i="13" s="1"/>
  <c r="C23" i="13"/>
  <c r="R22" i="13"/>
  <c r="K22" i="13"/>
  <c r="J22" i="13"/>
  <c r="I22" i="13"/>
  <c r="H22" i="13"/>
  <c r="Q22" i="13" s="1"/>
  <c r="G22" i="13"/>
  <c r="F22" i="13"/>
  <c r="E22" i="13"/>
  <c r="D22" i="13"/>
  <c r="P22" i="13" s="1"/>
  <c r="C22" i="13"/>
  <c r="R21" i="13"/>
  <c r="Q21" i="13"/>
  <c r="K21" i="13"/>
  <c r="J21" i="13"/>
  <c r="I21" i="13"/>
  <c r="H21" i="13"/>
  <c r="G21" i="13"/>
  <c r="F21" i="13"/>
  <c r="E21" i="13"/>
  <c r="D21" i="13"/>
  <c r="P21" i="13" s="1"/>
  <c r="C21" i="13"/>
  <c r="R20" i="13"/>
  <c r="K20" i="13"/>
  <c r="J20" i="13"/>
  <c r="I20" i="13"/>
  <c r="H20" i="13"/>
  <c r="Q20" i="13" s="1"/>
  <c r="G20" i="13"/>
  <c r="F20" i="13"/>
  <c r="E20" i="13"/>
  <c r="D20" i="13"/>
  <c r="P20" i="13" s="1"/>
  <c r="C20" i="13"/>
  <c r="R19" i="13"/>
  <c r="Q19" i="13"/>
  <c r="K19" i="13"/>
  <c r="J19" i="13"/>
  <c r="I19" i="13"/>
  <c r="H19" i="13"/>
  <c r="G19" i="13"/>
  <c r="F19" i="13"/>
  <c r="E19" i="13"/>
  <c r="D19" i="13"/>
  <c r="P19" i="13" s="1"/>
  <c r="C19" i="13"/>
  <c r="R18" i="13"/>
  <c r="K18" i="13"/>
  <c r="J18" i="13"/>
  <c r="I18" i="13"/>
  <c r="H18" i="13"/>
  <c r="Q18" i="13" s="1"/>
  <c r="G18" i="13"/>
  <c r="F18" i="13"/>
  <c r="E18" i="13"/>
  <c r="D18" i="13"/>
  <c r="P18" i="13" s="1"/>
  <c r="C18" i="13"/>
  <c r="R17" i="13"/>
  <c r="Q17" i="13"/>
  <c r="K17" i="13"/>
  <c r="J17" i="13"/>
  <c r="I17" i="13"/>
  <c r="H17" i="13"/>
  <c r="G17" i="13"/>
  <c r="F17" i="13"/>
  <c r="E17" i="13"/>
  <c r="D17" i="13"/>
  <c r="P17" i="13" s="1"/>
  <c r="C17" i="13"/>
  <c r="R16" i="13"/>
  <c r="K16" i="13"/>
  <c r="J16" i="13"/>
  <c r="I16" i="13"/>
  <c r="H16" i="13"/>
  <c r="Q16" i="13" s="1"/>
  <c r="G16" i="13"/>
  <c r="F16" i="13"/>
  <c r="E16" i="13"/>
  <c r="D16" i="13"/>
  <c r="P16" i="13" s="1"/>
  <c r="C16" i="13"/>
  <c r="R15" i="13"/>
  <c r="Q15" i="13"/>
  <c r="K15" i="13"/>
  <c r="J15" i="13"/>
  <c r="I15" i="13"/>
  <c r="H15" i="13"/>
  <c r="G15" i="13"/>
  <c r="F15" i="13"/>
  <c r="E15" i="13"/>
  <c r="D15" i="13"/>
  <c r="P15" i="13" s="1"/>
  <c r="C15" i="13"/>
  <c r="R14" i="13"/>
  <c r="K14" i="13"/>
  <c r="J14" i="13"/>
  <c r="I14" i="13"/>
  <c r="H14" i="13"/>
  <c r="Q14" i="13" s="1"/>
  <c r="G14" i="13"/>
  <c r="F14" i="13"/>
  <c r="E14" i="13"/>
  <c r="D14" i="13"/>
  <c r="P14" i="13" s="1"/>
  <c r="C14" i="13"/>
  <c r="R13" i="13"/>
  <c r="Q13" i="13"/>
  <c r="K13" i="13"/>
  <c r="J13" i="13"/>
  <c r="I13" i="13"/>
  <c r="H13" i="13"/>
  <c r="G13" i="13"/>
  <c r="F13" i="13"/>
  <c r="E13" i="13"/>
  <c r="D13" i="13"/>
  <c r="P13" i="13" s="1"/>
  <c r="C13" i="13"/>
  <c r="R12" i="13"/>
  <c r="K12" i="13"/>
  <c r="J12" i="13"/>
  <c r="I12" i="13"/>
  <c r="H12" i="13"/>
  <c r="Q12" i="13" s="1"/>
  <c r="G12" i="13"/>
  <c r="F12" i="13"/>
  <c r="E12" i="13"/>
  <c r="D12" i="13"/>
  <c r="P12" i="13" s="1"/>
  <c r="C12" i="13"/>
  <c r="R11" i="13"/>
  <c r="Q11" i="13"/>
  <c r="K11" i="13"/>
  <c r="J11" i="13"/>
  <c r="I11" i="13"/>
  <c r="H11" i="13"/>
  <c r="G11" i="13"/>
  <c r="F11" i="13"/>
  <c r="E11" i="13"/>
  <c r="D11" i="13"/>
  <c r="P11" i="13" s="1"/>
  <c r="C11" i="13"/>
  <c r="R10" i="13"/>
  <c r="K10" i="13"/>
  <c r="J10" i="13"/>
  <c r="I10" i="13"/>
  <c r="H10" i="13"/>
  <c r="Q10" i="13" s="1"/>
  <c r="G10" i="13"/>
  <c r="F10" i="13"/>
  <c r="E10" i="13"/>
  <c r="D10" i="13"/>
  <c r="P10" i="13" s="1"/>
  <c r="C10" i="13"/>
  <c r="R9" i="13"/>
  <c r="Q9" i="13"/>
  <c r="K9" i="13"/>
  <c r="J9" i="13"/>
  <c r="I9" i="13"/>
  <c r="H9" i="13"/>
  <c r="G9" i="13"/>
  <c r="F9" i="13"/>
  <c r="E9" i="13"/>
  <c r="D9" i="13"/>
  <c r="P9" i="13" s="1"/>
  <c r="C9" i="13"/>
  <c r="R8" i="13"/>
  <c r="K8" i="13"/>
  <c r="J8" i="13"/>
  <c r="I8" i="13"/>
  <c r="H8" i="13"/>
  <c r="Q8" i="13" s="1"/>
  <c r="G8" i="13"/>
  <c r="F8" i="13"/>
  <c r="E8" i="13"/>
  <c r="D8" i="13"/>
  <c r="P8" i="13" s="1"/>
  <c r="C8" i="13"/>
  <c r="R7" i="13"/>
  <c r="Q7" i="13"/>
  <c r="K7" i="13"/>
  <c r="J7" i="13"/>
  <c r="I7" i="13"/>
  <c r="H7" i="13"/>
  <c r="G7" i="13"/>
  <c r="F7" i="13"/>
  <c r="E7" i="13"/>
  <c r="D7" i="13"/>
  <c r="P7" i="13" s="1"/>
  <c r="C7" i="13"/>
  <c r="R6" i="13"/>
  <c r="K6" i="13"/>
  <c r="J6" i="13"/>
  <c r="I6" i="13"/>
  <c r="H6" i="13"/>
  <c r="Q6" i="13" s="1"/>
  <c r="G6" i="13"/>
  <c r="F6" i="13"/>
  <c r="E6" i="13"/>
  <c r="D6" i="13"/>
  <c r="P6" i="13" s="1"/>
  <c r="C6" i="13"/>
  <c r="R5" i="13"/>
  <c r="Q5" i="13"/>
  <c r="K5" i="13"/>
  <c r="J5" i="13"/>
  <c r="I5" i="13"/>
  <c r="H5" i="13"/>
  <c r="G5" i="13"/>
  <c r="F5" i="13"/>
  <c r="E5" i="13"/>
  <c r="D5" i="13"/>
  <c r="P5" i="13" s="1"/>
  <c r="C5" i="13"/>
  <c r="R4" i="13"/>
  <c r="K4" i="13"/>
  <c r="J4" i="13"/>
  <c r="I4" i="13"/>
  <c r="H4" i="13"/>
  <c r="Q4" i="13" s="1"/>
  <c r="G4" i="13"/>
  <c r="F4" i="13"/>
  <c r="E4" i="13"/>
  <c r="D4" i="13"/>
  <c r="P4" i="13" s="1"/>
  <c r="C4" i="13"/>
  <c r="R3" i="13"/>
  <c r="Q3" i="13"/>
  <c r="K3" i="13"/>
  <c r="J3" i="13"/>
  <c r="I3" i="13"/>
  <c r="H3" i="13"/>
  <c r="G3" i="13"/>
  <c r="F3" i="13"/>
  <c r="E3" i="13"/>
  <c r="D3" i="13"/>
  <c r="P3" i="13" s="1"/>
  <c r="C3" i="13"/>
  <c r="X8" i="4" l="1"/>
  <c r="X7" i="4"/>
  <c r="N119" i="4"/>
  <c r="N120" i="4"/>
  <c r="R117" i="4"/>
  <c r="N117" i="4"/>
  <c r="AG55" i="4"/>
  <c r="AH55" i="4" s="1"/>
  <c r="AG56" i="4"/>
  <c r="AH56" i="4" s="1"/>
  <c r="AG71" i="4"/>
  <c r="AH71" i="4" s="1"/>
  <c r="AG87" i="4"/>
  <c r="AH87" i="4" s="1"/>
  <c r="AG88" i="4"/>
  <c r="AH88" i="4" s="1"/>
  <c r="AG103" i="4"/>
  <c r="AH103" i="4" s="1"/>
  <c r="AF49" i="4"/>
  <c r="AG49" i="4" s="1"/>
  <c r="AH49" i="4" s="1"/>
  <c r="AF50" i="4"/>
  <c r="AG50" i="4" s="1"/>
  <c r="AH50" i="4" s="1"/>
  <c r="AF51" i="4"/>
  <c r="AG51" i="4" s="1"/>
  <c r="AH51" i="4" s="1"/>
  <c r="AF52" i="4"/>
  <c r="AG52" i="4" s="1"/>
  <c r="AH52" i="4" s="1"/>
  <c r="AF53" i="4"/>
  <c r="AG53" i="4" s="1"/>
  <c r="AH53" i="4" s="1"/>
  <c r="AF54" i="4"/>
  <c r="AG54" i="4" s="1"/>
  <c r="AH54" i="4" s="1"/>
  <c r="AF55" i="4"/>
  <c r="AF56" i="4"/>
  <c r="AF57" i="4"/>
  <c r="AG57" i="4" s="1"/>
  <c r="AH57" i="4" s="1"/>
  <c r="AF58" i="4"/>
  <c r="AG58" i="4" s="1"/>
  <c r="AH58" i="4" s="1"/>
  <c r="AF59" i="4"/>
  <c r="AG59" i="4" s="1"/>
  <c r="AH59" i="4" s="1"/>
  <c r="AF60" i="4"/>
  <c r="AG60" i="4" s="1"/>
  <c r="AH60" i="4" s="1"/>
  <c r="AF61" i="4"/>
  <c r="AG61" i="4" s="1"/>
  <c r="AH61" i="4" s="1"/>
  <c r="AF62" i="4"/>
  <c r="AG62" i="4" s="1"/>
  <c r="AH62" i="4" s="1"/>
  <c r="AF63" i="4"/>
  <c r="AG63" i="4" s="1"/>
  <c r="AH63" i="4" s="1"/>
  <c r="AF64" i="4"/>
  <c r="AG64" i="4" s="1"/>
  <c r="AH64" i="4" s="1"/>
  <c r="AF65" i="4"/>
  <c r="AG65" i="4" s="1"/>
  <c r="AH65" i="4" s="1"/>
  <c r="AF66" i="4"/>
  <c r="AG66" i="4" s="1"/>
  <c r="AH66" i="4" s="1"/>
  <c r="AF67" i="4"/>
  <c r="AG67" i="4" s="1"/>
  <c r="AH67" i="4" s="1"/>
  <c r="AF68" i="4"/>
  <c r="AG68" i="4" s="1"/>
  <c r="AH68" i="4" s="1"/>
  <c r="AF69" i="4"/>
  <c r="AG69" i="4" s="1"/>
  <c r="AH69" i="4" s="1"/>
  <c r="AF70" i="4"/>
  <c r="AG70" i="4" s="1"/>
  <c r="AH70" i="4" s="1"/>
  <c r="AF71" i="4"/>
  <c r="AF72" i="4"/>
  <c r="AG72" i="4" s="1"/>
  <c r="AH72" i="4" s="1"/>
  <c r="AF73" i="4"/>
  <c r="AG73" i="4" s="1"/>
  <c r="AH73" i="4" s="1"/>
  <c r="AF74" i="4"/>
  <c r="AG74" i="4" s="1"/>
  <c r="AH74" i="4" s="1"/>
  <c r="AF75" i="4"/>
  <c r="AG75" i="4" s="1"/>
  <c r="AH75" i="4" s="1"/>
  <c r="AF76" i="4"/>
  <c r="AG76" i="4" s="1"/>
  <c r="AH76" i="4" s="1"/>
  <c r="AF77" i="4"/>
  <c r="AG77" i="4" s="1"/>
  <c r="AH77" i="4" s="1"/>
  <c r="AF78" i="4"/>
  <c r="AG78" i="4" s="1"/>
  <c r="AH78" i="4" s="1"/>
  <c r="AF79" i="4"/>
  <c r="AG79" i="4" s="1"/>
  <c r="AH79" i="4" s="1"/>
  <c r="AF80" i="4"/>
  <c r="AG80" i="4" s="1"/>
  <c r="AH80" i="4" s="1"/>
  <c r="AF81" i="4"/>
  <c r="AG81" i="4" s="1"/>
  <c r="AH81" i="4" s="1"/>
  <c r="AF82" i="4"/>
  <c r="AG82" i="4" s="1"/>
  <c r="AH82" i="4" s="1"/>
  <c r="AF83" i="4"/>
  <c r="AG83" i="4" s="1"/>
  <c r="AH83" i="4" s="1"/>
  <c r="AF84" i="4"/>
  <c r="AG84" i="4" s="1"/>
  <c r="AH84" i="4" s="1"/>
  <c r="AF85" i="4"/>
  <c r="AG85" i="4" s="1"/>
  <c r="AH85" i="4" s="1"/>
  <c r="AF86" i="4"/>
  <c r="AG86" i="4" s="1"/>
  <c r="AH86" i="4" s="1"/>
  <c r="AF87" i="4"/>
  <c r="AF88" i="4"/>
  <c r="AF89" i="4"/>
  <c r="AG89" i="4" s="1"/>
  <c r="AH89" i="4" s="1"/>
  <c r="AF90" i="4"/>
  <c r="AG90" i="4" s="1"/>
  <c r="AH90" i="4" s="1"/>
  <c r="AF91" i="4"/>
  <c r="AG91" i="4" s="1"/>
  <c r="AH91" i="4" s="1"/>
  <c r="AF92" i="4"/>
  <c r="AG92" i="4" s="1"/>
  <c r="AH92" i="4" s="1"/>
  <c r="AF93" i="4"/>
  <c r="AG93" i="4" s="1"/>
  <c r="AH93" i="4" s="1"/>
  <c r="AF94" i="4"/>
  <c r="AG94" i="4" s="1"/>
  <c r="AH94" i="4" s="1"/>
  <c r="AF95" i="4"/>
  <c r="AG95" i="4" s="1"/>
  <c r="AH95" i="4" s="1"/>
  <c r="AF96" i="4"/>
  <c r="AG96" i="4" s="1"/>
  <c r="AH96" i="4" s="1"/>
  <c r="AF97" i="4"/>
  <c r="AG97" i="4" s="1"/>
  <c r="AH97" i="4" s="1"/>
  <c r="AF98" i="4"/>
  <c r="AG98" i="4" s="1"/>
  <c r="AH98" i="4" s="1"/>
  <c r="AF99" i="4"/>
  <c r="AG99" i="4" s="1"/>
  <c r="AH99" i="4" s="1"/>
  <c r="AF100" i="4"/>
  <c r="AG100" i="4" s="1"/>
  <c r="AH100" i="4" s="1"/>
  <c r="AF101" i="4"/>
  <c r="AG101" i="4" s="1"/>
  <c r="AH101" i="4" s="1"/>
  <c r="AF102" i="4"/>
  <c r="AG102" i="4" s="1"/>
  <c r="AH102" i="4" s="1"/>
  <c r="AF103" i="4"/>
  <c r="AF104" i="4"/>
  <c r="AG104" i="4" s="1"/>
  <c r="AH104" i="4" s="1"/>
  <c r="AF105" i="4"/>
  <c r="AG105" i="4" s="1"/>
  <c r="AH105" i="4" s="1"/>
  <c r="AF106" i="4"/>
  <c r="AG106" i="4" s="1"/>
  <c r="AH106" i="4" s="1"/>
  <c r="AF107" i="4"/>
  <c r="AG107" i="4" s="1"/>
  <c r="AH107" i="4" s="1"/>
  <c r="AF108" i="4"/>
  <c r="AG108" i="4" s="1"/>
  <c r="AH108" i="4" s="1"/>
  <c r="AF109" i="4"/>
  <c r="AG109" i="4" s="1"/>
  <c r="AH109" i="4" s="1"/>
  <c r="AF110" i="4"/>
  <c r="AG110" i="4" s="1"/>
  <c r="AH110" i="4" s="1"/>
  <c r="AF111" i="4"/>
  <c r="AG111" i="4" s="1"/>
  <c r="AH111" i="4" s="1"/>
  <c r="AF112" i="4"/>
  <c r="AG112" i="4" s="1"/>
  <c r="AH112" i="4" s="1"/>
  <c r="AF113" i="4"/>
  <c r="AG113" i="4" s="1"/>
  <c r="AH113" i="4" s="1"/>
  <c r="AF48" i="4"/>
  <c r="AG48" i="4" s="1"/>
  <c r="AH48" i="4" s="1"/>
  <c r="U86" i="4"/>
  <c r="U102" i="4"/>
  <c r="U107" i="4"/>
  <c r="U108" i="4"/>
  <c r="S76" i="4"/>
  <c r="S77" i="4"/>
  <c r="U77" i="4" s="1"/>
  <c r="S78" i="4"/>
  <c r="S79" i="4"/>
  <c r="S80" i="4"/>
  <c r="S81" i="4"/>
  <c r="S82" i="4"/>
  <c r="S83" i="4"/>
  <c r="S84" i="4"/>
  <c r="S85" i="4"/>
  <c r="S86" i="4"/>
  <c r="S87" i="4"/>
  <c r="S88" i="4"/>
  <c r="S89" i="4"/>
  <c r="S90" i="4"/>
  <c r="S91" i="4"/>
  <c r="S92" i="4"/>
  <c r="S93" i="4"/>
  <c r="U93" i="4" s="1"/>
  <c r="S94" i="4"/>
  <c r="S95" i="4"/>
  <c r="S96" i="4"/>
  <c r="S97" i="4"/>
  <c r="S98" i="4"/>
  <c r="S99" i="4"/>
  <c r="S100" i="4"/>
  <c r="S101" i="4"/>
  <c r="U101" i="4" s="1"/>
  <c r="S102" i="4"/>
  <c r="S103" i="4"/>
  <c r="S104" i="4"/>
  <c r="S105" i="4"/>
  <c r="S106" i="4"/>
  <c r="S107" i="4"/>
  <c r="S108" i="4"/>
  <c r="S109" i="4"/>
  <c r="U109" i="4" s="1"/>
  <c r="S110" i="4"/>
  <c r="S111" i="4"/>
  <c r="S112" i="4"/>
  <c r="S113" i="4"/>
  <c r="S114" i="4"/>
  <c r="S115" i="4"/>
  <c r="S75" i="4"/>
  <c r="O76" i="4"/>
  <c r="O77" i="4"/>
  <c r="O78" i="4"/>
  <c r="U78" i="4" s="1"/>
  <c r="O79" i="4"/>
  <c r="U79" i="4" s="1"/>
  <c r="O80" i="4"/>
  <c r="U80" i="4" s="1"/>
  <c r="O81" i="4"/>
  <c r="U81" i="4" s="1"/>
  <c r="O82" i="4"/>
  <c r="O83" i="4"/>
  <c r="U83" i="4" s="1"/>
  <c r="O84" i="4"/>
  <c r="U84" i="4" s="1"/>
  <c r="O85" i="4"/>
  <c r="U85" i="4" s="1"/>
  <c r="O86" i="4"/>
  <c r="O87" i="4"/>
  <c r="U87" i="4" s="1"/>
  <c r="O88" i="4"/>
  <c r="U88" i="4" s="1"/>
  <c r="O89" i="4"/>
  <c r="U89" i="4" s="1"/>
  <c r="O90" i="4"/>
  <c r="O91" i="4"/>
  <c r="U91" i="4" s="1"/>
  <c r="O92" i="4"/>
  <c r="O93" i="4"/>
  <c r="O94" i="4"/>
  <c r="U94" i="4" s="1"/>
  <c r="O95" i="4"/>
  <c r="U95" i="4" s="1"/>
  <c r="O96" i="4"/>
  <c r="U96" i="4" s="1"/>
  <c r="O97" i="4"/>
  <c r="U97" i="4" s="1"/>
  <c r="O98" i="4"/>
  <c r="O99" i="4"/>
  <c r="U99" i="4" s="1"/>
  <c r="O100" i="4"/>
  <c r="O101" i="4"/>
  <c r="O102" i="4"/>
  <c r="O103" i="4"/>
  <c r="U103" i="4" s="1"/>
  <c r="O104" i="4"/>
  <c r="U104" i="4" s="1"/>
  <c r="O105" i="4"/>
  <c r="U105" i="4" s="1"/>
  <c r="O106" i="4"/>
  <c r="O107" i="4"/>
  <c r="O108" i="4"/>
  <c r="O109" i="4"/>
  <c r="O110" i="4"/>
  <c r="U110" i="4" s="1"/>
  <c r="O111" i="4"/>
  <c r="U111" i="4" s="1"/>
  <c r="O112" i="4"/>
  <c r="U112" i="4" s="1"/>
  <c r="O113" i="4"/>
  <c r="U113" i="4" s="1"/>
  <c r="O114" i="4"/>
  <c r="O115" i="4"/>
  <c r="U115" i="4" s="1"/>
  <c r="O75" i="4"/>
  <c r="U75" i="4" s="1"/>
  <c r="Q66" i="4"/>
  <c r="R15" i="4"/>
  <c r="R16" i="4"/>
  <c r="R17" i="4"/>
  <c r="R18" i="4"/>
  <c r="R19" i="4"/>
  <c r="R20" i="4"/>
  <c r="R14" i="4"/>
  <c r="R4" i="4"/>
  <c r="R5" i="4"/>
  <c r="R6" i="4"/>
  <c r="R7" i="4"/>
  <c r="R8" i="4"/>
  <c r="R9" i="4"/>
  <c r="R3" i="4"/>
  <c r="R21" i="4"/>
  <c r="R22" i="4" s="1"/>
  <c r="F7" i="9"/>
  <c r="F8" i="9"/>
  <c r="F9" i="9"/>
  <c r="F10" i="9"/>
  <c r="H14" i="9"/>
  <c r="F6" i="9"/>
  <c r="K25" i="9"/>
  <c r="G27" i="9"/>
  <c r="F13" i="9"/>
  <c r="F14" i="9"/>
  <c r="G25" i="9" s="1"/>
  <c r="F15" i="9"/>
  <c r="G26" i="9" s="1"/>
  <c r="F16" i="9"/>
  <c r="F17" i="9"/>
  <c r="G28" i="9" s="1"/>
  <c r="F18" i="9"/>
  <c r="K29" i="9" s="1"/>
  <c r="F19" i="9"/>
  <c r="F12" i="9"/>
  <c r="K30" i="9"/>
  <c r="J30" i="9"/>
  <c r="F30" i="9"/>
  <c r="J25" i="9"/>
  <c r="F25" i="9"/>
  <c r="G30" i="9"/>
  <c r="L30" i="9"/>
  <c r="L27" i="9"/>
  <c r="L26" i="9"/>
  <c r="L25" i="9"/>
  <c r="L24" i="9"/>
  <c r="L23" i="9"/>
  <c r="L28" i="9" l="1"/>
  <c r="L29" i="9"/>
  <c r="F26" i="9"/>
  <c r="K26" i="9"/>
  <c r="J26" i="9"/>
  <c r="F28" i="9"/>
  <c r="G29" i="9"/>
  <c r="U100" i="4"/>
  <c r="U92" i="4"/>
  <c r="X92" i="4" s="1"/>
  <c r="Z92" i="4" s="1"/>
  <c r="U76" i="4"/>
  <c r="J29" i="9"/>
  <c r="F29" i="9"/>
  <c r="U114" i="4"/>
  <c r="U106" i="4"/>
  <c r="U98" i="4"/>
  <c r="U90" i="4"/>
  <c r="U82" i="4"/>
  <c r="X9" i="4"/>
  <c r="R25" i="4" s="1"/>
  <c r="R27" i="4" s="1"/>
  <c r="R59" i="4" s="1"/>
  <c r="G23" i="9"/>
  <c r="J23" i="9"/>
  <c r="F23" i="9"/>
  <c r="K23" i="9"/>
  <c r="J24" i="9"/>
  <c r="G24" i="9"/>
  <c r="K24" i="9"/>
  <c r="F24" i="9"/>
  <c r="H7" i="9"/>
  <c r="I16" i="9" s="1"/>
  <c r="H6" i="9"/>
  <c r="H16" i="9" s="1"/>
  <c r="J28" i="9"/>
  <c r="K28" i="9"/>
  <c r="J27" i="9"/>
  <c r="K27" i="9"/>
  <c r="F27" i="9"/>
  <c r="H11" i="9"/>
  <c r="M16" i="9" s="1"/>
  <c r="H10" i="9"/>
  <c r="L16" i="9" s="1"/>
  <c r="R44" i="4"/>
  <c r="R39" i="4"/>
  <c r="R49" i="4"/>
  <c r="R35" i="4"/>
  <c r="R48" i="4"/>
  <c r="R43" i="4"/>
  <c r="R53" i="4"/>
  <c r="R47" i="4"/>
  <c r="R52" i="4"/>
  <c r="R55" i="4"/>
  <c r="R57" i="4"/>
  <c r="R51" i="4"/>
  <c r="R56" i="4"/>
  <c r="R29" i="4"/>
  <c r="R30" i="4"/>
  <c r="R32" i="4"/>
  <c r="R37" i="4"/>
  <c r="R36" i="4"/>
  <c r="R41" i="4"/>
  <c r="R58" i="4"/>
  <c r="R31" i="4"/>
  <c r="R33" i="4"/>
  <c r="R45" i="4"/>
  <c r="R34" i="4"/>
  <c r="R40" i="4"/>
  <c r="R38" i="4"/>
  <c r="Y75" i="4"/>
  <c r="W115" i="4"/>
  <c r="X84" i="4" s="1"/>
  <c r="Z84" i="4" s="1"/>
  <c r="X102" i="4"/>
  <c r="Z102" i="4" s="1"/>
  <c r="R10" i="4"/>
  <c r="R11" i="4" s="1"/>
  <c r="P24" i="4" s="1"/>
  <c r="X109" i="4"/>
  <c r="Z109" i="4" s="1"/>
  <c r="X114" i="4"/>
  <c r="Z114" i="4" s="1"/>
  <c r="X113" i="4"/>
  <c r="Z113" i="4" s="1"/>
  <c r="X104" i="4"/>
  <c r="Z104" i="4" s="1"/>
  <c r="X87" i="4"/>
  <c r="Z87" i="4" s="1"/>
  <c r="X94" i="4" l="1"/>
  <c r="Z94" i="4" s="1"/>
  <c r="X108" i="4"/>
  <c r="Z108" i="4" s="1"/>
  <c r="R54" i="4"/>
  <c r="R50" i="4"/>
  <c r="R42" i="4"/>
  <c r="R46" i="4"/>
  <c r="X89" i="4"/>
  <c r="Z89" i="4" s="1"/>
  <c r="AD104" i="4"/>
  <c r="AK104" i="4" s="1"/>
  <c r="W78" i="4"/>
  <c r="Y78" i="4" s="1"/>
  <c r="W86" i="4"/>
  <c r="Y86" i="4" s="1"/>
  <c r="W94" i="4"/>
  <c r="Y94" i="4" s="1"/>
  <c r="AC94" i="4" s="1"/>
  <c r="AJ94" i="4" s="1"/>
  <c r="W102" i="4"/>
  <c r="Y102" i="4" s="1"/>
  <c r="W110" i="4"/>
  <c r="Y110" i="4" s="1"/>
  <c r="W79" i="4"/>
  <c r="Y79" i="4" s="1"/>
  <c r="W87" i="4"/>
  <c r="Y87" i="4" s="1"/>
  <c r="AC87" i="4" s="1"/>
  <c r="AJ87" i="4" s="1"/>
  <c r="W95" i="4"/>
  <c r="Y95" i="4" s="1"/>
  <c r="W103" i="4"/>
  <c r="Y103" i="4" s="1"/>
  <c r="W111" i="4"/>
  <c r="Y111" i="4" s="1"/>
  <c r="W114" i="4"/>
  <c r="Y114" i="4" s="1"/>
  <c r="W80" i="4"/>
  <c r="Y80" i="4" s="1"/>
  <c r="W88" i="4"/>
  <c r="Y88" i="4" s="1"/>
  <c r="W96" i="4"/>
  <c r="Y96" i="4" s="1"/>
  <c r="W104" i="4"/>
  <c r="Y104" i="4" s="1"/>
  <c r="AC104" i="4" s="1"/>
  <c r="AJ104" i="4" s="1"/>
  <c r="W112" i="4"/>
  <c r="Y112" i="4" s="1"/>
  <c r="W113" i="4"/>
  <c r="Y113" i="4" s="1"/>
  <c r="AC113" i="4" s="1"/>
  <c r="AJ113" i="4" s="1"/>
  <c r="W81" i="4"/>
  <c r="Y81" i="4" s="1"/>
  <c r="W89" i="4"/>
  <c r="Y89" i="4" s="1"/>
  <c r="AD89" i="4" s="1"/>
  <c r="AK89" i="4" s="1"/>
  <c r="W97" i="4"/>
  <c r="Y97" i="4" s="1"/>
  <c r="W105" i="4"/>
  <c r="Y105" i="4" s="1"/>
  <c r="W85" i="4"/>
  <c r="Y85" i="4" s="1"/>
  <c r="W101" i="4"/>
  <c r="Y101" i="4" s="1"/>
  <c r="W90" i="4"/>
  <c r="Y90" i="4" s="1"/>
  <c r="W106" i="4"/>
  <c r="Y106" i="4" s="1"/>
  <c r="W91" i="4"/>
  <c r="Y91" i="4" s="1"/>
  <c r="W107" i="4"/>
  <c r="Y107" i="4" s="1"/>
  <c r="W76" i="4"/>
  <c r="Y76" i="4" s="1"/>
  <c r="W92" i="4"/>
  <c r="Y92" i="4" s="1"/>
  <c r="AC92" i="4" s="1"/>
  <c r="AJ92" i="4" s="1"/>
  <c r="W108" i="4"/>
  <c r="Y108" i="4" s="1"/>
  <c r="AC108" i="4" s="1"/>
  <c r="AJ108" i="4" s="1"/>
  <c r="W77" i="4"/>
  <c r="Y77" i="4" s="1"/>
  <c r="W93" i="4"/>
  <c r="Y93" i="4" s="1"/>
  <c r="W109" i="4"/>
  <c r="Y109" i="4" s="1"/>
  <c r="AC109" i="4" s="1"/>
  <c r="AJ109" i="4" s="1"/>
  <c r="W82" i="4"/>
  <c r="Y82" i="4" s="1"/>
  <c r="W98" i="4"/>
  <c r="Y98" i="4" s="1"/>
  <c r="W83" i="4"/>
  <c r="Y83" i="4" s="1"/>
  <c r="W99" i="4"/>
  <c r="Y99" i="4" s="1"/>
  <c r="W84" i="4"/>
  <c r="Y84" i="4" s="1"/>
  <c r="AC84" i="4" s="1"/>
  <c r="AJ84" i="4" s="1"/>
  <c r="W100" i="4"/>
  <c r="Y100" i="4" s="1"/>
  <c r="Y115" i="4"/>
  <c r="AC89" i="4"/>
  <c r="AJ89" i="4" s="1"/>
  <c r="AD109" i="4"/>
  <c r="AK109" i="4" s="1"/>
  <c r="X112" i="4"/>
  <c r="Z112" i="4" s="1"/>
  <c r="X97" i="4"/>
  <c r="Z97" i="4" s="1"/>
  <c r="X77" i="4"/>
  <c r="Z77" i="4" s="1"/>
  <c r="X86" i="4"/>
  <c r="Z86" i="4" s="1"/>
  <c r="H26" i="9"/>
  <c r="H30" i="9"/>
  <c r="H27" i="9"/>
  <c r="H23" i="9"/>
  <c r="H24" i="9"/>
  <c r="H28" i="9"/>
  <c r="H25" i="9"/>
  <c r="H29" i="9"/>
  <c r="AD113" i="4"/>
  <c r="AK113" i="4" s="1"/>
  <c r="AD87" i="4"/>
  <c r="AK87" i="4" s="1"/>
  <c r="X79" i="4"/>
  <c r="Z79" i="4" s="1"/>
  <c r="X78" i="4"/>
  <c r="Z78" i="4" s="1"/>
  <c r="X105" i="4"/>
  <c r="Z105" i="4" s="1"/>
  <c r="X93" i="4"/>
  <c r="Z93" i="4" s="1"/>
  <c r="X76" i="4"/>
  <c r="Z76" i="4" s="1"/>
  <c r="X101" i="4"/>
  <c r="Z101" i="4" s="1"/>
  <c r="I30" i="9"/>
  <c r="I25" i="9"/>
  <c r="I29" i="9"/>
  <c r="I24" i="9"/>
  <c r="I28" i="9"/>
  <c r="I23" i="9"/>
  <c r="I27" i="9"/>
  <c r="I26" i="9"/>
  <c r="D30" i="9"/>
  <c r="D29" i="9"/>
  <c r="D25" i="9"/>
  <c r="D24" i="9"/>
  <c r="D26" i="9"/>
  <c r="D23" i="9"/>
  <c r="D28" i="9"/>
  <c r="D27" i="9"/>
  <c r="E28" i="9"/>
  <c r="E24" i="9"/>
  <c r="E27" i="9"/>
  <c r="E23" i="9"/>
  <c r="E30" i="9"/>
  <c r="E25" i="9"/>
  <c r="E26" i="9"/>
  <c r="E29" i="9"/>
  <c r="X95" i="4"/>
  <c r="Z95" i="4" s="1"/>
  <c r="X110" i="4"/>
  <c r="Z110" i="4" s="1"/>
  <c r="X82" i="4"/>
  <c r="Z82" i="4" s="1"/>
  <c r="X100" i="4"/>
  <c r="Z100" i="4" s="1"/>
  <c r="AD84" i="4"/>
  <c r="AK84" i="4" s="1"/>
  <c r="X103" i="4"/>
  <c r="Z103" i="4" s="1"/>
  <c r="X80" i="4"/>
  <c r="Z80" i="4" s="1"/>
  <c r="X90" i="4"/>
  <c r="Z90" i="4" s="1"/>
  <c r="X83" i="4"/>
  <c r="Z83" i="4" s="1"/>
  <c r="X75" i="4"/>
  <c r="Z75" i="4" s="1"/>
  <c r="AD108" i="4"/>
  <c r="AK108" i="4" s="1"/>
  <c r="X111" i="4"/>
  <c r="Z111" i="4" s="1"/>
  <c r="X88" i="4"/>
  <c r="Z88" i="4" s="1"/>
  <c r="X98" i="4"/>
  <c r="Z98" i="4" s="1"/>
  <c r="X99" i="4"/>
  <c r="Z99" i="4" s="1"/>
  <c r="X91" i="4"/>
  <c r="Z91" i="4" s="1"/>
  <c r="X107" i="4"/>
  <c r="Z107" i="4" s="1"/>
  <c r="X96" i="4"/>
  <c r="Z96" i="4" s="1"/>
  <c r="X81" i="4"/>
  <c r="Z81" i="4" s="1"/>
  <c r="X106" i="4"/>
  <c r="Z106" i="4" s="1"/>
  <c r="X85" i="4"/>
  <c r="Z85" i="4" s="1"/>
  <c r="X115" i="4"/>
  <c r="Z115" i="4" s="1"/>
  <c r="AD94" i="4" l="1"/>
  <c r="AK94" i="4" s="1"/>
  <c r="AC80" i="4"/>
  <c r="AJ80" i="4" s="1"/>
  <c r="AD80" i="4"/>
  <c r="AK80" i="4" s="1"/>
  <c r="AD92" i="4"/>
  <c r="AK92" i="4" s="1"/>
  <c r="AD103" i="4"/>
  <c r="AK103" i="4" s="1"/>
  <c r="AC103" i="4"/>
  <c r="AJ103" i="4" s="1"/>
  <c r="AD112" i="4"/>
  <c r="AK112" i="4" s="1"/>
  <c r="AC112" i="4"/>
  <c r="AJ112" i="4" s="1"/>
  <c r="AC79" i="4"/>
  <c r="AJ79" i="4" s="1"/>
  <c r="AD79" i="4"/>
  <c r="AK79" i="4" s="1"/>
  <c r="AD97" i="4"/>
  <c r="AK97" i="4" s="1"/>
  <c r="AC97" i="4"/>
  <c r="AJ97" i="4" s="1"/>
  <c r="AD85" i="4"/>
  <c r="AK85" i="4" s="1"/>
  <c r="AC85" i="4"/>
  <c r="AJ85" i="4" s="1"/>
  <c r="AD100" i="4"/>
  <c r="AK100" i="4" s="1"/>
  <c r="AC100" i="4"/>
  <c r="AJ100" i="4" s="1"/>
  <c r="AD106" i="4"/>
  <c r="AK106" i="4" s="1"/>
  <c r="AC106" i="4"/>
  <c r="AJ106" i="4" s="1"/>
  <c r="AD81" i="4"/>
  <c r="AK81" i="4" s="1"/>
  <c r="AC81" i="4"/>
  <c r="AJ81" i="4" s="1"/>
  <c r="AD99" i="4"/>
  <c r="AK99" i="4" s="1"/>
  <c r="AC99" i="4"/>
  <c r="AJ99" i="4" s="1"/>
  <c r="AD110" i="4"/>
  <c r="AK110" i="4" s="1"/>
  <c r="AC110" i="4"/>
  <c r="AJ110" i="4" s="1"/>
  <c r="AD76" i="4"/>
  <c r="AK76" i="4" s="1"/>
  <c r="AC76" i="4"/>
  <c r="AJ76" i="4" s="1"/>
  <c r="AC102" i="4"/>
  <c r="AJ102" i="4" s="1"/>
  <c r="AD102" i="4"/>
  <c r="AK102" i="4" s="1"/>
  <c r="AD82" i="4"/>
  <c r="AK82" i="4" s="1"/>
  <c r="AC82" i="4"/>
  <c r="AJ82" i="4" s="1"/>
  <c r="AD96" i="4"/>
  <c r="AK96" i="4" s="1"/>
  <c r="AC96" i="4"/>
  <c r="AJ96" i="4" s="1"/>
  <c r="AD75" i="4"/>
  <c r="AK75" i="4" s="1"/>
  <c r="AC75" i="4"/>
  <c r="AD95" i="4"/>
  <c r="AK95" i="4" s="1"/>
  <c r="AC95" i="4"/>
  <c r="AJ95" i="4" s="1"/>
  <c r="AD93" i="4"/>
  <c r="AK93" i="4" s="1"/>
  <c r="AC93" i="4"/>
  <c r="AJ93" i="4" s="1"/>
  <c r="AC88" i="4"/>
  <c r="AJ88" i="4" s="1"/>
  <c r="AD88" i="4"/>
  <c r="AK88" i="4" s="1"/>
  <c r="AC83" i="4"/>
  <c r="AJ83" i="4" s="1"/>
  <c r="AD83" i="4"/>
  <c r="AK83" i="4" s="1"/>
  <c r="AC105" i="4"/>
  <c r="AJ105" i="4" s="1"/>
  <c r="AD105" i="4"/>
  <c r="AK105" i="4" s="1"/>
  <c r="AC86" i="4"/>
  <c r="AJ86" i="4" s="1"/>
  <c r="AD86" i="4"/>
  <c r="AK86" i="4" s="1"/>
  <c r="AD91" i="4"/>
  <c r="AK91" i="4" s="1"/>
  <c r="AC91" i="4"/>
  <c r="AJ91" i="4" s="1"/>
  <c r="AD101" i="4"/>
  <c r="AK101" i="4" s="1"/>
  <c r="AC101" i="4"/>
  <c r="AJ101" i="4" s="1"/>
  <c r="AC98" i="4"/>
  <c r="AJ98" i="4" s="1"/>
  <c r="AD98" i="4"/>
  <c r="AK98" i="4" s="1"/>
  <c r="AC107" i="4"/>
  <c r="AJ107" i="4" s="1"/>
  <c r="AD107" i="4"/>
  <c r="AK107" i="4" s="1"/>
  <c r="AC111" i="4"/>
  <c r="AJ111" i="4" s="1"/>
  <c r="AD111" i="4"/>
  <c r="AK111" i="4" s="1"/>
  <c r="AC90" i="4"/>
  <c r="AJ90" i="4" s="1"/>
  <c r="AD90" i="4"/>
  <c r="AK90" i="4" s="1"/>
  <c r="AD78" i="4"/>
  <c r="AK78" i="4" s="1"/>
  <c r="AC78" i="4"/>
  <c r="AJ78" i="4" s="1"/>
  <c r="AC77" i="4"/>
  <c r="AJ77" i="4" s="1"/>
  <c r="AD77" i="4"/>
  <c r="AK77" i="4" s="1"/>
  <c r="AJ75" i="4" l="1"/>
  <c r="AC116" i="4"/>
  <c r="AD118" i="4" l="1"/>
  <c r="AC118" i="4"/>
  <c r="AC65" i="4" l="1"/>
  <c r="AJ65" i="4" s="1"/>
  <c r="AC50" i="4"/>
  <c r="AJ50" i="4" s="1"/>
  <c r="AC59" i="4"/>
  <c r="AJ59" i="4" s="1"/>
  <c r="AC57" i="4"/>
  <c r="AJ57" i="4" s="1"/>
  <c r="AC68" i="4"/>
  <c r="AJ68" i="4" s="1"/>
  <c r="AC67" i="4"/>
  <c r="AJ67" i="4" s="1"/>
  <c r="AC61" i="4"/>
  <c r="AJ61" i="4" s="1"/>
  <c r="AC54" i="4"/>
  <c r="AJ54" i="4" s="1"/>
  <c r="AC48" i="4"/>
  <c r="AJ48" i="4" s="1"/>
  <c r="AC73" i="4"/>
  <c r="AJ73" i="4" s="1"/>
  <c r="AC62" i="4"/>
  <c r="AJ62" i="4" s="1"/>
  <c r="AC56" i="4"/>
  <c r="AJ56" i="4" s="1"/>
  <c r="AC55" i="4"/>
  <c r="AJ55" i="4" s="1"/>
  <c r="AC66" i="4"/>
  <c r="AJ66" i="4" s="1"/>
  <c r="AC64" i="4"/>
  <c r="AJ64" i="4" s="1"/>
  <c r="AC69" i="4"/>
  <c r="AJ69" i="4" s="1"/>
  <c r="AC52" i="4"/>
  <c r="AJ52" i="4" s="1"/>
  <c r="AC74" i="4"/>
  <c r="AJ74" i="4" s="1"/>
  <c r="AC63" i="4"/>
  <c r="AJ63" i="4" s="1"/>
  <c r="AC72" i="4"/>
  <c r="AJ72" i="4" s="1"/>
  <c r="AC71" i="4"/>
  <c r="AJ71" i="4" s="1"/>
  <c r="AC60" i="4"/>
  <c r="AJ60" i="4" s="1"/>
  <c r="AC58" i="4"/>
  <c r="AJ58" i="4" s="1"/>
  <c r="AC70" i="4"/>
  <c r="AJ70" i="4" s="1"/>
  <c r="AC53" i="4"/>
  <c r="AJ53" i="4" s="1"/>
  <c r="AC51" i="4"/>
  <c r="AJ51" i="4" s="1"/>
  <c r="AC49" i="4"/>
  <c r="AJ49" i="4" s="1"/>
  <c r="AD56" i="4"/>
  <c r="AK56" i="4" s="1"/>
  <c r="AD74" i="4"/>
  <c r="AK74" i="4" s="1"/>
  <c r="AD61" i="4"/>
  <c r="AK61" i="4" s="1"/>
  <c r="AD63" i="4"/>
  <c r="AK63" i="4" s="1"/>
  <c r="AD64" i="4"/>
  <c r="AK64" i="4" s="1"/>
  <c r="AD67" i="4"/>
  <c r="AK67" i="4" s="1"/>
  <c r="AD50" i="4"/>
  <c r="AK50" i="4" s="1"/>
  <c r="AD68" i="4"/>
  <c r="AK68" i="4" s="1"/>
  <c r="AD48" i="4"/>
  <c r="AK48" i="4" s="1"/>
  <c r="AD62" i="4"/>
  <c r="AK62" i="4" s="1"/>
  <c r="AD54" i="4"/>
  <c r="AK54" i="4" s="1"/>
  <c r="AD53" i="4"/>
  <c r="AK53" i="4" s="1"/>
  <c r="AD51" i="4"/>
  <c r="AK51" i="4" s="1"/>
  <c r="AD58" i="4"/>
  <c r="AK58" i="4" s="1"/>
  <c r="AD57" i="4"/>
  <c r="AK57" i="4" s="1"/>
  <c r="AD71" i="4"/>
  <c r="AK71" i="4" s="1"/>
  <c r="AD49" i="4"/>
  <c r="AK49" i="4" s="1"/>
  <c r="AD69" i="4"/>
  <c r="AK69" i="4" s="1"/>
  <c r="AD65" i="4"/>
  <c r="AK65" i="4" s="1"/>
  <c r="AD52" i="4"/>
  <c r="AK52" i="4" s="1"/>
  <c r="AD55" i="4"/>
  <c r="AK55" i="4" s="1"/>
  <c r="AD60" i="4"/>
  <c r="AK60" i="4" s="1"/>
  <c r="AD73" i="4"/>
  <c r="AK73" i="4" s="1"/>
  <c r="AD72" i="4"/>
  <c r="AK72" i="4" s="1"/>
  <c r="AD70" i="4"/>
  <c r="AK70" i="4" s="1"/>
  <c r="AD66" i="4"/>
  <c r="AK66" i="4" s="1"/>
  <c r="AD59" i="4"/>
  <c r="AK59" i="4" s="1"/>
</calcChain>
</file>

<file path=xl/sharedStrings.xml><?xml version="1.0" encoding="utf-8"?>
<sst xmlns="http://schemas.openxmlformats.org/spreadsheetml/2006/main" count="1191" uniqueCount="422">
  <si>
    <t>Date created</t>
  </si>
  <si>
    <t>Last modified</t>
  </si>
  <si>
    <t>Last modified by</t>
  </si>
  <si>
    <t>Pauliuk</t>
  </si>
  <si>
    <t>Format_Version</t>
  </si>
  <si>
    <t>Dataset_Name</t>
  </si>
  <si>
    <t>Dataset_Description</t>
  </si>
  <si>
    <t>Dataset_Unit</t>
  </si>
  <si>
    <t>Dataset_System_Location</t>
  </si>
  <si>
    <t>Dataset_ID</t>
  </si>
  <si>
    <t>Dataset_UUID</t>
  </si>
  <si>
    <t>Dataset_Version</t>
  </si>
  <si>
    <t>Dataset_Classification_version_number</t>
  </si>
  <si>
    <t>Dataset_RecordType</t>
  </si>
  <si>
    <t># Specify the version number of the formatting used for this file</t>
  </si>
  <si>
    <t># Name of dataset, short and descriptive</t>
  </si>
  <si>
    <t># Description of dataset</t>
  </si>
  <si>
    <t># Points to processes and flows in a general system definition, optional</t>
  </si>
  <si>
    <t># UUID of dataset, can be generated manually, for archiving and reference purposes</t>
  </si>
  <si>
    <t># Date when dataset was first obtained/created/released</t>
  </si>
  <si>
    <t># Date of last modification</t>
  </si>
  <si>
    <t># Name of researcher responsible for last modification</t>
  </si>
  <si>
    <t># Version number of dataset</t>
  </si>
  <si>
    <t># Version number of classifications used for this dataset</t>
  </si>
  <si>
    <t xml:space="preserve"> </t>
  </si>
  <si>
    <t># Two types are supported: list and table</t>
  </si>
  <si>
    <t>Region</t>
  </si>
  <si>
    <t>Product</t>
  </si>
  <si>
    <t>SSP_Regions_32</t>
  </si>
  <si>
    <t>R32USA</t>
  </si>
  <si>
    <t>03.05.2018</t>
  </si>
  <si>
    <t>V0.2</t>
  </si>
  <si>
    <t># ID of dataset, optional, establish link to IEDI</t>
  </si>
  <si>
    <t>Dataset_Uncertainty</t>
  </si>
  <si>
    <t>Dataset_Comment</t>
  </si>
  <si>
    <t># Unit of dataset, cf. UNITS sheet in classification master file, GLOBAL, LIST, or TABLE</t>
  </si>
  <si>
    <t># Comment, GLOBAL, LIST, or TABLE</t>
  </si>
  <si>
    <t># Uncertainty in form of stats_array string (http://stats-arrays.readthedocs.io/en/latest/), GLOBAL, LIST, or TABLE</t>
  </si>
  <si>
    <t>ODYM-RECC Parameter File</t>
  </si>
  <si>
    <t xml:space="preserve"># Aspects: Specify aspects in order of appearance in data table. </t>
  </si>
  <si>
    <t># Aspects_Meaning: Describe meaning of each aspect</t>
  </si>
  <si>
    <t># DATA: Specify the different quantification layers given: Value, Error, etc, or different scenarios. Must be identical to column names in sheet "Values_Master"</t>
  </si>
  <si>
    <t>DATA</t>
  </si>
  <si>
    <t>DATA_Info</t>
  </si>
  <si>
    <t># DATA_Info: Describe each data layer</t>
  </si>
  <si>
    <t>Comment on data proxy choice</t>
  </si>
  <si>
    <t>String describing uncertainty distribution (http://stats-arrays.readthedocs.io/en/latest/)</t>
  </si>
  <si>
    <t># Fields highlighted in grey are mandatory. Fields highlighted in blue are linked to other tables and databases. Order of fields and field naming is fixed, do not change!</t>
  </si>
  <si>
    <t>No_Rows</t>
  </si>
  <si>
    <t>[Empty on purpose]</t>
  </si>
  <si>
    <t>none</t>
  </si>
  <si>
    <t>Age-cohort of product</t>
  </si>
  <si>
    <t>TABLE</t>
  </si>
  <si>
    <t>No_Cols</t>
  </si>
  <si>
    <t>Row Aspects_Meaning</t>
  </si>
  <si>
    <t>Col Aspects_Meaning</t>
  </si>
  <si>
    <t>DATASET</t>
  </si>
  <si>
    <t>Dataset version</t>
  </si>
  <si>
    <t>Process scope</t>
  </si>
  <si>
    <t>Process resolution</t>
  </si>
  <si>
    <t>Product scope</t>
  </si>
  <si>
    <t>Product resolution</t>
  </si>
  <si>
    <t>Material scope</t>
  </si>
  <si>
    <t>Material resolution</t>
  </si>
  <si>
    <t>Regional scope</t>
  </si>
  <si>
    <t>Regional resolution</t>
  </si>
  <si>
    <t>Temporal scope</t>
  </si>
  <si>
    <t>Temporal resolution</t>
  </si>
  <si>
    <t>Description</t>
  </si>
  <si>
    <t>Keywords</t>
  </si>
  <si>
    <t>Data provenance</t>
  </si>
  <si>
    <t>Semantic string example</t>
  </si>
  <si>
    <t>Type of source</t>
  </si>
  <si>
    <t>Dataset license</t>
  </si>
  <si>
    <t>Main/first author or organisation</t>
  </si>
  <si>
    <t>Link to dataset</t>
  </si>
  <si>
    <t>Dataset format</t>
  </si>
  <si>
    <t>Link to accompanying report/paper</t>
  </si>
  <si>
    <t>Suggested citation</t>
  </si>
  <si>
    <t>Access date</t>
  </si>
  <si>
    <t>Type of data</t>
  </si>
  <si>
    <t>Item</t>
  </si>
  <si>
    <t>Dataset Name</t>
  </si>
  <si>
    <t>if any</t>
  </si>
  <si>
    <t>E.g., stock, flow, lifetime, product composition, …</t>
  </si>
  <si>
    <t>Serves as description</t>
  </si>
  <si>
    <t>3-5 descriptive keywords</t>
  </si>
  <si>
    <t>Select 1 of the following:</t>
  </si>
  <si>
    <t>DOI sufficient</t>
  </si>
  <si>
    <t>Entry author</t>
  </si>
  <si>
    <t>Your name</t>
  </si>
  <si>
    <t>Data on which data were accessed and converted to template</t>
  </si>
  <si>
    <t>Expert estimates, mass balance, product description, official government data, industry association estimates, …</t>
  </si>
  <si>
    <t>publicly available dataset or report, proprietary dataset or report, dynamic web page, …</t>
  </si>
  <si>
    <t>"The copper content of average type xxx vehicles, 2010 vintage, is 23.5 kg / unit."</t>
  </si>
  <si>
    <t>Example</t>
  </si>
  <si>
    <t>Data/Unit/Uncertainty/Comment as tables or list</t>
  </si>
  <si>
    <t>Row Aspects classification</t>
  </si>
  <si>
    <t>Col Aspects classification</t>
  </si>
  <si>
    <t>Year</t>
  </si>
  <si>
    <t>SFH_non-standard</t>
  </si>
  <si>
    <t>SFH_standard</t>
  </si>
  <si>
    <t>SFH_efficient</t>
  </si>
  <si>
    <t>SFH_ZEB</t>
  </si>
  <si>
    <t>MFH_non-standard</t>
  </si>
  <si>
    <t>MFH_standard</t>
  </si>
  <si>
    <t>MFH_efficient</t>
  </si>
  <si>
    <t>MFH_ZEB</t>
  </si>
  <si>
    <t>informal_non-standard</t>
  </si>
  <si>
    <t>non-residential_non-standard</t>
  </si>
  <si>
    <t>non-residential_standard</t>
  </si>
  <si>
    <t>non-residential_ZEB</t>
  </si>
  <si>
    <t>non-residential_efficient</t>
  </si>
  <si>
    <t>Total square footage of U.S. homes (2015), extracted from Residential Energy Consumption Survey (RECS)</t>
  </si>
  <si>
    <t>in use stock</t>
  </si>
  <si>
    <t>residential</t>
  </si>
  <si>
    <t>single family, apartment, mobile homes</t>
  </si>
  <si>
    <t>United States</t>
  </si>
  <si>
    <t>Pre-1950 2015</t>
  </si>
  <si>
    <t>2015-2016</t>
  </si>
  <si>
    <t>Total number of housing units in US in 2015 was 118.2 million.</t>
  </si>
  <si>
    <t>total square footage; residential building</t>
  </si>
  <si>
    <t>survey (web and mail forms, in-person interviews)</t>
  </si>
  <si>
    <t>publicly available dataset; table HC10.1; HC10.6; HC10.7; HC10.8</t>
  </si>
  <si>
    <t>Excel spreadsheet</t>
  </si>
  <si>
    <t>all rights reserved</t>
  </si>
  <si>
    <t>U.S. EIA - Energy Information Administration</t>
  </si>
  <si>
    <t>https://www.eia.gov/consumption/residential/data/2015/index.php?view=characteristics#structural</t>
  </si>
  <si>
    <t>Thibaud Pereira</t>
  </si>
  <si>
    <t>Total square footage of U.S. homes, 2015 (Table HC10.1)</t>
  </si>
  <si>
    <t>Number of housing units (million)</t>
  </si>
  <si>
    <t>Total square footage (billion square feet)</t>
  </si>
  <si>
    <t>Total U.S.</t>
  </si>
  <si>
    <t>Total</t>
  </si>
  <si>
    <t>Heated</t>
  </si>
  <si>
    <t>Cooled</t>
  </si>
  <si>
    <t>All homes</t>
  </si>
  <si>
    <t>Census region and division</t>
  </si>
  <si>
    <t/>
  </si>
  <si>
    <t>Northeast</t>
  </si>
  <si>
    <t>New England</t>
  </si>
  <si>
    <t>Middle Atlantic</t>
  </si>
  <si>
    <t>Midwest</t>
  </si>
  <si>
    <t>East North Central</t>
  </si>
  <si>
    <t>West North Central</t>
  </si>
  <si>
    <t>South</t>
  </si>
  <si>
    <t>South Atlantic</t>
  </si>
  <si>
    <t>East South Central</t>
  </si>
  <si>
    <t>West South Central</t>
  </si>
  <si>
    <t>West</t>
  </si>
  <si>
    <t>Mountain</t>
  </si>
  <si>
    <t>Mountain North</t>
  </si>
  <si>
    <t>Mountain South</t>
  </si>
  <si>
    <t>Pacific</t>
  </si>
  <si>
    <t>Census urban/rural classification</t>
  </si>
  <si>
    <t>Urban</t>
  </si>
  <si>
    <t>Urbanized area</t>
  </si>
  <si>
    <t>Urban cluster</t>
  </si>
  <si>
    <t>Rural</t>
  </si>
  <si>
    <t>Metropolitan or micropolitan statistical area</t>
  </si>
  <si>
    <t>In metropolitan statistical area</t>
  </si>
  <si>
    <t>In micropolitan statistical area</t>
  </si>
  <si>
    <t>Not in metropolitan or micropolitan statistical area</t>
  </si>
  <si>
    <t>Climate region</t>
  </si>
  <si>
    <t>Very cold/Cold</t>
  </si>
  <si>
    <t>Mixed-humid</t>
  </si>
  <si>
    <t>Mixed-dry/Hot-dry</t>
  </si>
  <si>
    <t>Hot-humid</t>
  </si>
  <si>
    <t>Marine</t>
  </si>
  <si>
    <t>Housing unit type</t>
  </si>
  <si>
    <t>Single-family detached</t>
  </si>
  <si>
    <t>Single-family attached</t>
  </si>
  <si>
    <t>Apartments in buildings with 2-4 units</t>
  </si>
  <si>
    <t>Apartments in buildings with 5 or more units</t>
  </si>
  <si>
    <t>Mobile homes</t>
  </si>
  <si>
    <t>Year of construction</t>
  </si>
  <si>
    <t>Before 1950</t>
  </si>
  <si>
    <t>1950 to 1959</t>
  </si>
  <si>
    <t>1960 to 1969</t>
  </si>
  <si>
    <t>1970 to 1979</t>
  </si>
  <si>
    <t>1980 to 1989</t>
  </si>
  <si>
    <t>1990 to 1999</t>
  </si>
  <si>
    <t>2000 to 2009</t>
  </si>
  <si>
    <t>2010 to 2015</t>
  </si>
  <si>
    <t>Number of stories</t>
  </si>
  <si>
    <t>One story</t>
  </si>
  <si>
    <t>Two stories</t>
  </si>
  <si>
    <t>Three or more stories</t>
  </si>
  <si>
    <t>Split level</t>
  </si>
  <si>
    <t>Not asked (apartments and mobile homes)</t>
  </si>
  <si>
    <t>Total U.S. includes all primary occupied housing units in the 50 states and the District of Columbia. Vacant housing units, seasonal units, second homes, military houses, and group quarters are excluded.</t>
  </si>
  <si>
    <t>Total square footage of single-family homes, 2015 (Table HC10.6)</t>
  </si>
  <si>
    <t>Total single-family</t>
  </si>
  <si>
    <t>N</t>
  </si>
  <si>
    <t>Total single-family includes all single-family (detached and attached) primary occupied housing units in the 50 states and the District of Columbia. Vacant housing units, seasonal units, second homes, military houses, and group quarters are excluded.</t>
  </si>
  <si>
    <t>Total square footage of apartment units, 2015 (Table HC10.7)</t>
  </si>
  <si>
    <r>
      <t>Total 
apartment units</t>
    </r>
    <r>
      <rPr>
        <b/>
        <vertAlign val="superscript"/>
        <sz val="11"/>
        <color theme="1"/>
        <rFont val="Calibri"/>
        <family val="2"/>
        <scheme val="minor"/>
      </rPr>
      <t>2</t>
    </r>
  </si>
  <si>
    <t>Total apartment units includes all primary occupied housing units in apartment buildings in the 50 states and the District of Columbia. Vacant housing units, seasonal units, second homes, military houses, and group quarters are excluded.</t>
  </si>
  <si>
    <t>Total square footage of mobile homes, 2015 (Table HC10.8)</t>
  </si>
  <si>
    <t>Total mobile homes</t>
  </si>
  <si>
    <t>Q</t>
  </si>
  <si>
    <t>Total mobile homes includes all primary occupied mobile homes in the 50 states and the District of Columbia. Vacant housing units, seasonal units, second homes, military houses, and group quarters are excluded.</t>
  </si>
  <si>
    <t>Comments</t>
  </si>
  <si>
    <t>Housing characteristics data were collected between August 2015 and April 2016.</t>
  </si>
  <si>
    <t xml:space="preserve"> Total square footage includes all basements, finished or conditioned (heated or cooled) areas of attics, and conditioned garage space that is attached to the home. Unconditioned and unfinished areas in attics and attached garages are excluded. The square footage for some housing units was calculated based on measurements taken by the interviewer. For households responding without the presence of an interviewer, square footage was imputed based on characteristics of the housing unit. See 2015 RECS Square Footage Methodology for full details about data collection and processing.</t>
  </si>
  <si>
    <t>Total floor area (2010), extracted from Construction of a global disaggregated dataset of building energy use and floor area in 2010</t>
  </si>
  <si>
    <t>residential, commercial</t>
  </si>
  <si>
    <t>10 different regions : PAO, NAM, WEU, EEU, FSU, LAM, SSA, MENA, CPA, SPA</t>
  </si>
  <si>
    <t>Per capita floor space in residential buildings in Pacific  Asia OECD in 2010 was 40.1 m2/cap.</t>
  </si>
  <si>
    <t>total square footage; residential building; commercial building</t>
  </si>
  <si>
    <t>expert estimates - Ürge-Vorsatz et al. (ÜV2012); McNeil et al. (M2013)</t>
  </si>
  <si>
    <t>publicly available dataset</t>
  </si>
  <si>
    <t>pdf file</t>
  </si>
  <si>
    <t>L.D. Danny Harvey</t>
  </si>
  <si>
    <t>https://www.sciencedirect.com/science/article/pii/S037877881400231X?via%3Dihub</t>
  </si>
  <si>
    <t>https://ars.els-cdn.com/content/image/1-s2.0-S037877881400231X-mmc1.doc</t>
  </si>
  <si>
    <t>10.1016/j.enbuild.2014.03.011</t>
  </si>
  <si>
    <t>Population (millions)</t>
  </si>
  <si>
    <t>GDP (billion PPP 2010US$)</t>
  </si>
  <si>
    <t>GDP/P (2010US$/person)</t>
  </si>
  <si>
    <t>Population-weighted mean</t>
  </si>
  <si>
    <r>
      <rPr>
        <b/>
        <sz val="11"/>
        <color rgb="FF231F20"/>
        <rFont val="Calibri"/>
        <family val="2"/>
        <scheme val="minor"/>
      </rPr>
      <t>HDD</t>
    </r>
  </si>
  <si>
    <r>
      <rPr>
        <b/>
        <sz val="11"/>
        <color rgb="FF231F20"/>
        <rFont val="Calibri"/>
        <family val="2"/>
        <scheme val="minor"/>
      </rPr>
      <t>CDD</t>
    </r>
  </si>
  <si>
    <t>PAO (Paciﬁc Asia OECD)</t>
  </si>
  <si>
    <t>NAM (North America)</t>
  </si>
  <si>
    <t>WEU (Western Europe)</t>
  </si>
  <si>
    <t>EEU (Eastern Europe)</t>
  </si>
  <si>
    <t>FSU (Former Soviet Union)</t>
  </si>
  <si>
    <t>LAM (Latin America)</t>
  </si>
  <si>
    <t>SSA (Sub-Saharan Africa)</t>
  </si>
  <si>
    <t>MENA (Middle East and North Africa)</t>
  </si>
  <si>
    <t>CPA (Centrally planned Asia)</t>
  </si>
  <si>
    <t>SPA (South and Paciﬁc Asia)</t>
  </si>
  <si>
    <t>Global</t>
  </si>
  <si>
    <t>Per capita building floor area (m^2)</t>
  </si>
  <si>
    <t>Residential</t>
  </si>
  <si>
    <t>Commercial</t>
  </si>
  <si>
    <t>Total floor area, billion m2</t>
  </si>
  <si>
    <t>ft2 to m2</t>
  </si>
  <si>
    <t>Buildings</t>
  </si>
  <si>
    <t>RECC housing categories</t>
  </si>
  <si>
    <t>Value</t>
  </si>
  <si>
    <t>No efficient residential buildings in USA</t>
  </si>
  <si>
    <t>No efficient ZEBs in USA</t>
  </si>
  <si>
    <t>all mobile homes</t>
  </si>
  <si>
    <t>%</t>
  </si>
  <si>
    <t>transposed:</t>
  </si>
  <si>
    <t>Assumption 2: Equal age-cohort distribution for all building types</t>
  </si>
  <si>
    <t>Assumption 3: All years contribute equally to age-cohort</t>
  </si>
  <si>
    <t>cf. Values sheet</t>
  </si>
  <si>
    <t>values</t>
  </si>
  <si>
    <t>unit</t>
  </si>
  <si>
    <t>stats_array_string</t>
  </si>
  <si>
    <t>comment</t>
  </si>
  <si>
    <t>Time</t>
  </si>
  <si>
    <t>million m2</t>
  </si>
  <si>
    <t>Historic stock, mean estimate</t>
  </si>
  <si>
    <t>Unit of historic stock</t>
  </si>
  <si>
    <t>USA</t>
  </si>
  <si>
    <t>Age</t>
  </si>
  <si>
    <t>All are standard</t>
  </si>
  <si>
    <t>Simplification: All historic buildings are of the average energy intensity group 'standard'.</t>
  </si>
  <si>
    <t>buildings: million m2</t>
  </si>
  <si>
    <t>V1.0</t>
  </si>
  <si>
    <t>France</t>
  </si>
  <si>
    <t>R32CAN</t>
  </si>
  <si>
    <t>R32JPN</t>
  </si>
  <si>
    <t>Germany</t>
  </si>
  <si>
    <t>Italy</t>
  </si>
  <si>
    <t>Poland</t>
  </si>
  <si>
    <t>Spain</t>
  </si>
  <si>
    <t>UK</t>
  </si>
  <si>
    <t>R32EU12-M</t>
  </si>
  <si>
    <t>Oth_R32EU12-H</t>
  </si>
  <si>
    <t>Oth_R32EU15</t>
  </si>
  <si>
    <t>R32CHN</t>
  </si>
  <si>
    <t>R32IND</t>
  </si>
  <si>
    <t>Res. Buildings for EU countries: Copy-pasted from RECC_Dataset_BuildingArea_EU_9R.xls, which is generated by export script EU_ResBuildings_ParseV1.py</t>
  </si>
  <si>
    <t>Canada:</t>
  </si>
  <si>
    <t>Japan:</t>
  </si>
  <si>
    <t>India:</t>
  </si>
  <si>
    <t>China:</t>
  </si>
  <si>
    <t>GLOBAL</t>
  </si>
  <si>
    <t>INDIA</t>
  </si>
  <si>
    <t>JAPAN</t>
  </si>
  <si>
    <t>Number of occupied Residential Houses-2011</t>
  </si>
  <si>
    <t>Size of Dwelling Units Occupied</t>
  </si>
  <si>
    <t>No Exclusive Room</t>
  </si>
  <si>
    <t>One Room</t>
  </si>
  <si>
    <t>Two Rooms</t>
  </si>
  <si>
    <t>Three Rooms</t>
  </si>
  <si>
    <t>Four Rooms</t>
  </si>
  <si>
    <t>Five Rooms</t>
  </si>
  <si>
    <t>Six or More Rooms</t>
  </si>
  <si>
    <t>No. of m2/room (assumption)</t>
  </si>
  <si>
    <t>m2</t>
  </si>
  <si>
    <t>Population India 2011 (UN pop stats)</t>
  </si>
  <si>
    <t>Total Mm2</t>
  </si>
  <si>
    <t>Avarage m2/cap</t>
  </si>
  <si>
    <t>Growthrate</t>
  </si>
  <si>
    <t>/yr</t>
  </si>
  <si>
    <t>Population</t>
  </si>
  <si>
    <t>k</t>
  </si>
  <si>
    <t>Total stock, Million m2.</t>
  </si>
  <si>
    <t>Spread out over age-cohorts</t>
  </si>
  <si>
    <t>Use info and data in \Dropbox\G7 RECC\Data\RB_ResidentialBuildings\JP\H_Historic\RB_JP_H_S\190314_RB_JP_H_S.xlsx</t>
  </si>
  <si>
    <t>Wooden = SFH</t>
  </si>
  <si>
    <t>All others = MFH</t>
  </si>
  <si>
    <t>Pop</t>
  </si>
  <si>
    <t>m2/cap</t>
  </si>
  <si>
    <t>New construction of dwellings, m2</t>
  </si>
  <si>
    <t>https://www.stat.go.jp/english/data/handbook/pdf/2018all.pdf</t>
  </si>
  <si>
    <t>Table 6.5 in</t>
  </si>
  <si>
    <t>Time series wooden residential</t>
  </si>
  <si>
    <t>Time series other residential (MFH)</t>
  </si>
  <si>
    <t>Delta</t>
  </si>
  <si>
    <t>Total stock change (1000 m2/yr)</t>
  </si>
  <si>
    <r>
      <t>compare with stock change below:</t>
    </r>
    <r>
      <rPr>
        <b/>
        <sz val="11"/>
        <color theme="1"/>
        <rFont val="Calibri"/>
        <family val="2"/>
        <scheme val="minor"/>
      </rPr>
      <t xml:space="preserve"> ca. 50% of new construction in Japan is replacement!</t>
    </r>
  </si>
  <si>
    <t>Outflow (estimate to start from 0 to be same as total stock change, given 2016 values)</t>
  </si>
  <si>
    <t>Outflow (estimate to always have been high at 2017 ratios to stock expansion)</t>
  </si>
  <si>
    <t>New construction estimate 1</t>
  </si>
  <si>
    <t>New construction estimate 2</t>
  </si>
  <si>
    <t>Ratio</t>
  </si>
  <si>
    <t>CumNormDist</t>
  </si>
  <si>
    <t>SF</t>
  </si>
  <si>
    <t>To Table</t>
  </si>
  <si>
    <t>2010: 12435 Mm2, population is 1171 M.</t>
  </si>
  <si>
    <t>2020: 17505 Mm2, population is 1387 M.</t>
  </si>
  <si>
    <t>March 25 correction</t>
  </si>
  <si>
    <t>res. floor area</t>
  </si>
  <si>
    <t>population</t>
  </si>
  <si>
    <t>m2/cap, 2015:</t>
  </si>
  <si>
    <t>Avarage m2/cap. Replaced by correction in cell X9.</t>
  </si>
  <si>
    <t>In-use stocks of residential buildings, 2015, by region and age-cohort</t>
  </si>
  <si>
    <t>cf. Data log</t>
  </si>
  <si>
    <t>EU</t>
  </si>
  <si>
    <t>b131b123-93de-453a-aa33-34ef29f4df0a</t>
  </si>
  <si>
    <t>V1.1</t>
  </si>
  <si>
    <t>Date</t>
  </si>
  <si>
    <t>Version number before edit</t>
  </si>
  <si>
    <t>Version number after edit</t>
  </si>
  <si>
    <t>old UUID</t>
  </si>
  <si>
    <t>new UUID</t>
  </si>
  <si>
    <t>Who</t>
  </si>
  <si>
    <t>What</t>
  </si>
  <si>
    <t>Ref1</t>
  </si>
  <si>
    <t>Ref2</t>
  </si>
  <si>
    <t>Ref3</t>
  </si>
  <si>
    <t>Ref4</t>
  </si>
  <si>
    <t>Ref5</t>
  </si>
  <si>
    <t>sp</t>
  </si>
  <si>
    <t>Dataset</t>
  </si>
  <si>
    <t>literature_id</t>
  </si>
  <si>
    <t>literature_key</t>
  </si>
  <si>
    <t>authors</t>
  </si>
  <si>
    <t>title</t>
  </si>
  <si>
    <t>year</t>
  </si>
  <si>
    <t>journal_outlet_institution</t>
  </si>
  <si>
    <t>city</t>
  </si>
  <si>
    <t>DOI</t>
  </si>
  <si>
    <t>URL</t>
  </si>
  <si>
    <t>copyright</t>
  </si>
  <si>
    <t>other</t>
  </si>
  <si>
    <t>notes</t>
  </si>
  <si>
    <t>2_S_RECC_FinalProducts_2015_resbuildings</t>
  </si>
  <si>
    <t>Moura et al 2015 https://doi.org/10.1371/journal.pone.0134135</t>
  </si>
  <si>
    <t>DOI: 10.1371/journal.pone.0134135</t>
  </si>
  <si>
    <t>for USA</t>
  </si>
  <si>
    <t xml:space="preserve">The Hotmaps building stock database is a main result of an EU project For 28 EU countries: Residential building area 2016, for total covered area, heated area, and cooled area, in million m2 in 3 types: Single family- Terraced houses Multifamily houses Apartment blocks and 7 age-cohort groups https://www.hotmaps-project.eu/ </t>
  </si>
  <si>
    <t>for EU28</t>
  </si>
  <si>
    <t>for Canada</t>
  </si>
  <si>
    <t>for Japan</t>
  </si>
  <si>
    <t>for India</t>
  </si>
  <si>
    <t>for China</t>
  </si>
  <si>
    <t>Natural Resources Canada (NRCan), Energy Use Data Handbook Tables: Residential Sector: Residential Housing Stock and Floor Space, 2016.</t>
  </si>
  <si>
    <t>Hu et al. (2010), DOI: 10.1016/j.resconrec.2009.10.016</t>
  </si>
  <si>
    <t xml:space="preserve">https://www.iea.org/publications/freepublications/publication/Building2013_free.pdf </t>
  </si>
  <si>
    <t>DOI: 10.1016/j.resconrec.2009.10.016</t>
  </si>
  <si>
    <t>RECC_Classifications_Master_V2.0</t>
  </si>
  <si>
    <t>changed product classification to Sector_resbuildings, added log and ref sheets and completed the latter.</t>
  </si>
  <si>
    <t>Sectors_resbuildings</t>
  </si>
  <si>
    <t xml:space="preserve">Peter Berill found that 39 m2/cap are the appropriate value for Japan. We currently have 46,75. </t>
  </si>
  <si>
    <t>SP: Downscaled total 2015 stock from 5890 M m2 to 4913 by using a factor 39/46,75 = 0,834</t>
  </si>
  <si>
    <t>That now also leads to an energy consumption that is 83.4 % of the old value. This affects the calibration factor, which was adjusted accordingly (cf. Log sheet there).</t>
  </si>
  <si>
    <t>iedc_dataset_name (dataset ID of industrial ecology data commons (IEDC), replaces detailed description here, available under http://www.database.industrialecology.uni-freiburg.de/)</t>
  </si>
  <si>
    <t>iedc_dataset_version_number (dataset version number of industrial ecology data commons (IEDC))</t>
  </si>
  <si>
    <t>\RECC_Database\Raw_Data_Archive\Buildings\Buildings_S_Japan_190314_RB_JP_H_S.xlsx  This document does not mention a source.</t>
  </si>
  <si>
    <t>Data supplied by Seiji Hashimoto</t>
  </si>
  <si>
    <t>2608cccc-33f1-4d65-9f77-7605ad6bfbcf</t>
  </si>
  <si>
    <t>V1.2</t>
  </si>
  <si>
    <t>R5.2OECD_Other</t>
  </si>
  <si>
    <t>R5.2REF_Other</t>
  </si>
  <si>
    <t>R5.2ASIA_Other</t>
  </si>
  <si>
    <t>R5.2MAF_Other</t>
  </si>
  <si>
    <t>R5.2LAM_Other</t>
  </si>
  <si>
    <t>SingleCountry</t>
  </si>
  <si>
    <t>Zeina Najjar and S.P.</t>
  </si>
  <si>
    <t>\RECC_Database\Raw_Data_Archive\Buildings\reb_RoW_FreiburgCompilationApril2020\RoW_resbuildings_S_EI_FinalData.xlsx  This document summarizes data from a large number of sources archived in the same folder, and also contains all assumptions made when compiling the region-specific indicators based on single-country data.</t>
  </si>
  <si>
    <t>Added RoW estimates based on work done by Zeina Najjar documented in ref. [7], refined and checked by sp.</t>
  </si>
  <si>
    <t>Assumption 4: Share of high-rise buildings in % of MFH</t>
  </si>
  <si>
    <t>RT_non-standard</t>
  </si>
  <si>
    <t>RT_standard</t>
  </si>
  <si>
    <t>RT_efficient</t>
  </si>
  <si>
    <t>RT_ZEB</t>
  </si>
  <si>
    <t>to 9.5.2020</t>
  </si>
  <si>
    <t>to 31.5.20</t>
  </si>
  <si>
    <t>Also added MNF and SSA data</t>
  </si>
  <si>
    <t>R5.2MNF_Other</t>
  </si>
  <si>
    <t>R5.2SSA_Other</t>
  </si>
  <si>
    <t>to 14.7.20</t>
  </si>
  <si>
    <t>Corrected wrong (too large) value for LAM region: Total now corresponds to 34,43 m2.</t>
  </si>
  <si>
    <t>to 5.8.20</t>
  </si>
  <si>
    <t>Revised type split: 25% SFH for REF and 40% for OECD other. Before, both had MFH only.</t>
  </si>
  <si>
    <t>\RECC_Database\Raw_Data_Archive\Buildings\China housing census data 2010.xlsx</t>
  </si>
  <si>
    <t>China housing census data 2010</t>
  </si>
  <si>
    <t>to 7.8.20</t>
  </si>
  <si>
    <t>China split, ref. [8]: 32% SFH, 60% MFH, 8% RT.</t>
  </si>
  <si>
    <t>France: added RT column with same factor as for other regions.</t>
  </si>
  <si>
    <t>Strauss, J., F. Witoelar, B. Sikoki and A.M. Wattie. "The Fourth Wave of the Indonesian Family Life Survey (IFLS4): Overview and Field Report". April 2009. WR-675/1-NIA/NICHD</t>
  </si>
  <si>
    <t>Strauss, J., F. Witoelar, and B. Sikoki. "The Fifth Wave of the Indonesia Family Life Survey (IFLS5): Overview and Field Report". March 2016. WR-1143/1-NIA/NICHD</t>
  </si>
  <si>
    <t>Indonesia: 86% SFH in 2016, applied to ASIA region, refs. [9] and [10]</t>
  </si>
  <si>
    <t>India split, as in 3_SHA_TypeSplit target table: 67,2/32,1/0,7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</si>
</sst>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 _€_-;\-* #,##0\ _€_-;_-* &quot;-&quot;\ _€_-;_-@_-"/>
    <numFmt numFmtId="165" formatCode="0.0"/>
    <numFmt numFmtId="166" formatCode="_(* #,##0.0000_);_(* \(#,##0.0000\);_(* &quot;-&quot;??_);_(@_)"/>
  </numFmts>
  <fonts count="21"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i/>
      <sz val="11"/>
      <color theme="1"/>
      <name val="Calibri"/>
      <family val="2"/>
      <scheme val="minor"/>
    </font>
    <font>
      <b/>
      <sz val="14"/>
      <name val="Arial"/>
      <family val="2"/>
    </font>
    <font>
      <b/>
      <sz val="10"/>
      <name val="Arial"/>
      <family val="2"/>
    </font>
    <font>
      <b/>
      <i/>
      <sz val="11"/>
      <color theme="1"/>
      <name val="Calibri"/>
      <family val="2"/>
      <scheme val="minor"/>
    </font>
    <font>
      <sz val="11"/>
      <color theme="1"/>
      <name val="Calibri"/>
      <family val="2"/>
      <scheme val="minor"/>
    </font>
    <font>
      <u/>
      <sz val="10"/>
      <color theme="4"/>
      <name val="Calibri"/>
      <family val="2"/>
      <scheme val="minor"/>
    </font>
    <font>
      <b/>
      <sz val="12"/>
      <color theme="4"/>
      <name val="Calibri"/>
      <family val="2"/>
      <scheme val="minor"/>
    </font>
    <font>
      <b/>
      <sz val="11"/>
      <color theme="4"/>
      <name val="Calibri"/>
      <family val="2"/>
      <scheme val="minor"/>
    </font>
    <font>
      <b/>
      <sz val="9"/>
      <color theme="1"/>
      <name val="Calibri"/>
      <family val="2"/>
      <scheme val="minor"/>
    </font>
    <font>
      <sz val="9"/>
      <color theme="1"/>
      <name val="Calibri"/>
      <family val="2"/>
      <scheme val="minor"/>
    </font>
    <font>
      <b/>
      <vertAlign val="superscript"/>
      <sz val="11"/>
      <color theme="1"/>
      <name val="Calibri"/>
      <family val="2"/>
      <scheme val="minor"/>
    </font>
    <font>
      <b/>
      <sz val="11"/>
      <color rgb="FF000000"/>
      <name val="Calibri"/>
      <family val="2"/>
      <scheme val="minor"/>
    </font>
    <font>
      <b/>
      <sz val="11"/>
      <color rgb="FF231F20"/>
      <name val="Calibri"/>
      <family val="2"/>
      <scheme val="minor"/>
    </font>
    <font>
      <sz val="11"/>
      <color rgb="FF000000"/>
      <name val="Calibri"/>
      <family val="2"/>
      <scheme val="minor"/>
    </font>
    <font>
      <sz val="10"/>
      <name val="Arial"/>
      <family val="2"/>
    </font>
    <font>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bottom style="thick">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ck">
        <color theme="0"/>
      </left>
      <right style="thick">
        <color theme="0"/>
      </right>
      <top/>
      <bottom style="thin">
        <color theme="0" tint="-0.24994659260841701"/>
      </bottom>
      <diagonal/>
    </border>
    <border>
      <left/>
      <right/>
      <top/>
      <bottom style="dashed">
        <color theme="0" tint="-0.24994659260841701"/>
      </bottom>
      <diagonal/>
    </border>
    <border>
      <left/>
      <right/>
      <top/>
      <bottom style="thin">
        <color theme="0" tint="-0.249977111117893"/>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10" fillId="0" borderId="0" applyNumberFormat="0" applyFill="0" applyBorder="0" applyAlignment="0" applyProtection="0">
      <alignment vertical="top"/>
      <protection locked="0"/>
    </xf>
    <xf numFmtId="0" fontId="11" fillId="0" borderId="0" applyNumberFormat="0" applyProtection="0">
      <alignment horizontal="left"/>
    </xf>
    <xf numFmtId="0" fontId="13" fillId="0" borderId="8" applyNumberFormat="0" applyProtection="0">
      <alignment horizontal="left" wrapText="1"/>
    </xf>
    <xf numFmtId="0" fontId="13" fillId="0" borderId="2" applyNumberFormat="0" applyProtection="0">
      <alignment wrapText="1"/>
    </xf>
    <xf numFmtId="0" fontId="14" fillId="0" borderId="9" applyNumberFormat="0" applyFont="0" applyProtection="0">
      <alignment wrapText="1"/>
    </xf>
    <xf numFmtId="0" fontId="13" fillId="0" borderId="10" applyNumberFormat="0" applyProtection="0">
      <alignment wrapText="1"/>
    </xf>
    <xf numFmtId="0" fontId="2" fillId="0" borderId="0"/>
    <xf numFmtId="164" fontId="9" fillId="0" borderId="0" applyFont="0" applyFill="0" applyBorder="0" applyAlignment="0" applyProtection="0"/>
  </cellStyleXfs>
  <cellXfs count="106">
    <xf numFmtId="0" fontId="0" fillId="0" borderId="0" xfId="0"/>
    <xf numFmtId="0" fontId="0" fillId="0" borderId="0" xfId="0" quotePrefix="1"/>
    <xf numFmtId="0" fontId="1" fillId="0" borderId="0" xfId="0" applyFont="1"/>
    <xf numFmtId="14" fontId="0" fillId="0" borderId="0" xfId="0" quotePrefix="1" applyNumberFormat="1"/>
    <xf numFmtId="0" fontId="1" fillId="2" borderId="0" xfId="0" applyFont="1" applyFill="1"/>
    <xf numFmtId="0" fontId="1" fillId="0" borderId="0" xfId="0" applyFont="1" applyFill="1"/>
    <xf numFmtId="0" fontId="1" fillId="2" borderId="0" xfId="0" applyFont="1" applyFill="1" applyAlignment="1">
      <alignment horizontal="center"/>
    </xf>
    <xf numFmtId="0" fontId="2" fillId="0" borderId="0" xfId="0" applyFont="1"/>
    <xf numFmtId="0" fontId="3" fillId="0" borderId="0" xfId="0" applyFont="1"/>
    <xf numFmtId="0" fontId="0" fillId="0" borderId="0" xfId="0" applyFont="1"/>
    <xf numFmtId="0" fontId="4" fillId="0" borderId="0" xfId="0" applyFont="1"/>
    <xf numFmtId="0" fontId="0" fillId="0" borderId="0" xfId="0" applyFont="1" applyFill="1"/>
    <xf numFmtId="0" fontId="0" fillId="0" borderId="0" xfId="0" applyFill="1"/>
    <xf numFmtId="0" fontId="0" fillId="0" borderId="0" xfId="0" quotePrefix="1" applyFill="1"/>
    <xf numFmtId="0" fontId="3" fillId="0" borderId="0" xfId="0" applyFont="1" applyFill="1"/>
    <xf numFmtId="0" fontId="0" fillId="3" borderId="0" xfId="0" applyFont="1" applyFill="1"/>
    <xf numFmtId="0" fontId="3" fillId="3" borderId="0" xfId="0" applyFont="1" applyFill="1"/>
    <xf numFmtId="0" fontId="0" fillId="3" borderId="0" xfId="0" applyFill="1"/>
    <xf numFmtId="0" fontId="4" fillId="2" borderId="0" xfId="0" applyFont="1" applyFill="1"/>
    <xf numFmtId="0" fontId="3" fillId="3" borderId="0" xfId="0" applyFont="1" applyFill="1" applyAlignment="1">
      <alignment horizontal="center"/>
    </xf>
    <xf numFmtId="0" fontId="6" fillId="0" borderId="0" xfId="0" applyFont="1"/>
    <xf numFmtId="0" fontId="7" fillId="0" borderId="0" xfId="0" applyFont="1"/>
    <xf numFmtId="0" fontId="2" fillId="0" borderId="0" xfId="0" applyFont="1" applyFill="1" applyBorder="1" applyAlignment="1" applyProtection="1"/>
    <xf numFmtId="0" fontId="0" fillId="0" borderId="0" xfId="0" quotePrefix="1" applyFont="1" applyFill="1"/>
    <xf numFmtId="0" fontId="0" fillId="0" borderId="0" xfId="0" applyFill="1" applyBorder="1"/>
    <xf numFmtId="0" fontId="1" fillId="0" borderId="0" xfId="0" applyFont="1" applyBorder="1"/>
    <xf numFmtId="0" fontId="8" fillId="0" borderId="0" xfId="0" applyFont="1" applyBorder="1"/>
    <xf numFmtId="0" fontId="0" fillId="0" borderId="0" xfId="0" applyBorder="1"/>
    <xf numFmtId="0" fontId="5" fillId="0" borderId="0" xfId="0" applyFont="1" applyBorder="1"/>
    <xf numFmtId="14" fontId="5" fillId="0" borderId="0" xfId="0" applyNumberFormat="1" applyFont="1" applyBorder="1"/>
    <xf numFmtId="0" fontId="0" fillId="0" borderId="0" xfId="0" applyFont="1" applyBorder="1"/>
    <xf numFmtId="0" fontId="7" fillId="0" borderId="1" xfId="0" applyFont="1" applyBorder="1"/>
    <xf numFmtId="0" fontId="1" fillId="0" borderId="3" xfId="0" applyFont="1" applyBorder="1"/>
    <xf numFmtId="0" fontId="0" fillId="0" borderId="4" xfId="0" applyBorder="1"/>
    <xf numFmtId="0" fontId="0" fillId="0" borderId="4" xfId="0" applyFill="1" applyBorder="1"/>
    <xf numFmtId="0" fontId="0" fillId="0" borderId="5" xfId="0" applyBorder="1"/>
    <xf numFmtId="0" fontId="0" fillId="0" borderId="6" xfId="0" applyBorder="1"/>
    <xf numFmtId="0" fontId="0" fillId="0" borderId="7" xfId="0" applyBorder="1"/>
    <xf numFmtId="0" fontId="5" fillId="0" borderId="0" xfId="0" applyFont="1" applyFill="1" applyBorder="1"/>
    <xf numFmtId="0" fontId="5" fillId="0" borderId="0" xfId="0" applyFont="1" applyBorder="1" applyAlignment="1">
      <alignment horizontal="left"/>
    </xf>
    <xf numFmtId="0" fontId="5" fillId="4" borderId="0" xfId="0" applyFont="1" applyFill="1" applyBorder="1"/>
    <xf numFmtId="0" fontId="10" fillId="0" borderId="0" xfId="1" applyBorder="1" applyAlignment="1" applyProtection="1"/>
    <xf numFmtId="0" fontId="12" fillId="0" borderId="0" xfId="2" applyFont="1" applyFill="1" applyBorder="1" applyAlignment="1">
      <alignment horizontal="left" wrapText="1"/>
    </xf>
    <xf numFmtId="3" fontId="1" fillId="0" borderId="0" xfId="0" applyNumberFormat="1" applyFont="1" applyBorder="1" applyAlignment="1">
      <alignment horizontal="center" wrapText="1"/>
    </xf>
    <xf numFmtId="0" fontId="1" fillId="0" borderId="0" xfId="4" applyFont="1" applyFill="1" applyBorder="1">
      <alignment wrapText="1"/>
    </xf>
    <xf numFmtId="3" fontId="1" fillId="0" borderId="0" xfId="4" applyNumberFormat="1" applyFont="1" applyBorder="1" applyAlignment="1">
      <alignment horizontal="right" wrapText="1"/>
    </xf>
    <xf numFmtId="0" fontId="1" fillId="0" borderId="0" xfId="5" applyFont="1" applyFill="1" applyBorder="1">
      <alignment wrapText="1"/>
    </xf>
    <xf numFmtId="165" fontId="9" fillId="0" borderId="0" xfId="5" applyNumberFormat="1" applyFont="1" applyBorder="1" applyAlignment="1">
      <alignment horizontal="right" wrapText="1"/>
    </xf>
    <xf numFmtId="0" fontId="1" fillId="0" borderId="0" xfId="6" applyFont="1" applyFill="1" applyBorder="1" applyAlignment="1">
      <alignment wrapText="1"/>
    </xf>
    <xf numFmtId="165" fontId="1" fillId="0" borderId="0" xfId="6" applyNumberFormat="1" applyFont="1" applyBorder="1" applyAlignment="1">
      <alignment horizontal="right" wrapText="1"/>
    </xf>
    <xf numFmtId="0" fontId="9" fillId="0" borderId="0" xfId="5" applyFont="1" applyFill="1" applyBorder="1">
      <alignment wrapText="1"/>
    </xf>
    <xf numFmtId="0" fontId="9" fillId="0" borderId="0" xfId="5" applyFont="1" applyFill="1" applyBorder="1" applyAlignment="1">
      <alignment horizontal="left" wrapText="1" indent="1"/>
    </xf>
    <xf numFmtId="0" fontId="9" fillId="0" borderId="0" xfId="5" applyFont="1" applyFill="1" applyBorder="1" applyAlignment="1">
      <alignment horizontal="left" wrapText="1" indent="2"/>
    </xf>
    <xf numFmtId="0" fontId="1" fillId="0" borderId="0" xfId="6" applyFont="1" applyFill="1" applyBorder="1">
      <alignment wrapText="1"/>
    </xf>
    <xf numFmtId="0" fontId="9" fillId="0" borderId="0" xfId="5" applyFont="1" applyFill="1" applyBorder="1" applyAlignment="1">
      <alignment wrapText="1"/>
    </xf>
    <xf numFmtId="0" fontId="0" fillId="0" borderId="0" xfId="5" applyFont="1" applyFill="1" applyBorder="1" applyAlignment="1">
      <alignment wrapText="1"/>
    </xf>
    <xf numFmtId="0" fontId="0" fillId="0" borderId="0" xfId="0" applyBorder="1" applyAlignment="1">
      <alignment horizontal="center" wrapText="1"/>
    </xf>
    <xf numFmtId="0" fontId="1" fillId="0" borderId="0" xfId="0" applyFont="1" applyBorder="1" applyAlignment="1">
      <alignment horizontal="center" vertical="top" wrapText="1"/>
    </xf>
    <xf numFmtId="0" fontId="0" fillId="0" borderId="11" xfId="0" applyBorder="1"/>
    <xf numFmtId="0" fontId="0" fillId="0" borderId="1" xfId="0" applyBorder="1"/>
    <xf numFmtId="0" fontId="0" fillId="0" borderId="12" xfId="0" applyBorder="1"/>
    <xf numFmtId="0" fontId="10" fillId="0" borderId="0" xfId="1" applyFill="1" applyAlignment="1" applyProtection="1"/>
    <xf numFmtId="14" fontId="5" fillId="0" borderId="0" xfId="0" applyNumberFormat="1" applyFont="1" applyFill="1" applyBorder="1"/>
    <xf numFmtId="0" fontId="16" fillId="0" borderId="0" xfId="0" applyFont="1" applyFill="1" applyBorder="1" applyAlignment="1">
      <alignment horizontal="left" vertical="top"/>
    </xf>
    <xf numFmtId="0" fontId="4" fillId="0" borderId="0" xfId="0" applyFont="1" applyFill="1" applyBorder="1" applyAlignment="1">
      <alignment horizontal="center" vertical="top" wrapText="1"/>
    </xf>
    <xf numFmtId="0" fontId="17" fillId="0" borderId="0" xfId="0" applyFont="1" applyFill="1" applyBorder="1" applyAlignment="1">
      <alignment horizontal="left" vertical="top" wrapText="1"/>
    </xf>
    <xf numFmtId="1" fontId="18" fillId="0" borderId="0" xfId="0" applyNumberFormat="1" applyFont="1" applyFill="1" applyBorder="1" applyAlignment="1">
      <alignment horizontal="left" vertical="top" indent="1" shrinkToFit="1"/>
    </xf>
    <xf numFmtId="1" fontId="18" fillId="0" borderId="0" xfId="0" applyNumberFormat="1" applyFont="1" applyFill="1" applyBorder="1" applyAlignment="1">
      <alignment horizontal="left" vertical="top" indent="4" shrinkToFit="1"/>
    </xf>
    <xf numFmtId="3" fontId="18" fillId="0" borderId="0" xfId="0" applyNumberFormat="1" applyFont="1" applyFill="1" applyBorder="1" applyAlignment="1">
      <alignment horizontal="left" vertical="top" indent="5" shrinkToFit="1"/>
    </xf>
    <xf numFmtId="1" fontId="18" fillId="0" borderId="0" xfId="0" applyNumberFormat="1" applyFont="1" applyFill="1" applyBorder="1" applyAlignment="1">
      <alignment horizontal="right" vertical="top" indent="2" shrinkToFit="1"/>
    </xf>
    <xf numFmtId="1" fontId="18" fillId="0" borderId="0" xfId="0" applyNumberFormat="1" applyFont="1" applyFill="1" applyBorder="1" applyAlignment="1">
      <alignment horizontal="right" vertical="top" indent="3" shrinkToFit="1"/>
    </xf>
    <xf numFmtId="0" fontId="4" fillId="0" borderId="0" xfId="0" applyFont="1" applyFill="1" applyBorder="1" applyAlignment="1">
      <alignment horizontal="left" vertical="top" wrapText="1"/>
    </xf>
    <xf numFmtId="3" fontId="18" fillId="0" borderId="0" xfId="0" applyNumberFormat="1" applyFont="1" applyFill="1" applyBorder="1" applyAlignment="1">
      <alignment horizontal="left" vertical="top" indent="4" shrinkToFit="1"/>
    </xf>
    <xf numFmtId="1" fontId="18" fillId="0" borderId="0" xfId="0" applyNumberFormat="1" applyFont="1" applyFill="1" applyBorder="1" applyAlignment="1">
      <alignment horizontal="left" vertical="top" indent="5" shrinkToFit="1"/>
    </xf>
    <xf numFmtId="0" fontId="18" fillId="0" borderId="0" xfId="0" applyFont="1" applyFill="1" applyBorder="1" applyAlignment="1">
      <alignment horizontal="left" vertical="center" wrapText="1"/>
    </xf>
    <xf numFmtId="0" fontId="0" fillId="0" borderId="0" xfId="0" applyBorder="1" applyAlignment="1"/>
    <xf numFmtId="0" fontId="0" fillId="0" borderId="1" xfId="0" applyBorder="1" applyAlignment="1"/>
    <xf numFmtId="0" fontId="0" fillId="0" borderId="0" xfId="0" applyAlignment="1"/>
    <xf numFmtId="0" fontId="1" fillId="0" borderId="0" xfId="6" applyFont="1" applyFill="1" applyBorder="1" applyAlignment="1"/>
    <xf numFmtId="0" fontId="9" fillId="0" borderId="0" xfId="5" applyFont="1" applyFill="1" applyBorder="1" applyAlignment="1"/>
    <xf numFmtId="3" fontId="1" fillId="0" borderId="0" xfId="3" applyNumberFormat="1" applyFont="1" applyBorder="1" applyAlignment="1">
      <alignment wrapText="1"/>
    </xf>
    <xf numFmtId="3" fontId="1" fillId="0" borderId="0" xfId="3" applyNumberFormat="1" applyFont="1" applyBorder="1" applyAlignment="1">
      <alignment horizontal="right"/>
    </xf>
    <xf numFmtId="0" fontId="1" fillId="0" borderId="6" xfId="0" applyFont="1" applyBorder="1"/>
    <xf numFmtId="0" fontId="9" fillId="0" borderId="6" xfId="5" applyFont="1" applyFill="1" applyBorder="1" applyAlignment="1"/>
    <xf numFmtId="0" fontId="9" fillId="0" borderId="11" xfId="5" applyFont="1" applyFill="1" applyBorder="1" applyAlignment="1"/>
    <xf numFmtId="0" fontId="1" fillId="5" borderId="0" xfId="0" applyFont="1" applyFill="1"/>
    <xf numFmtId="0" fontId="1" fillId="5" borderId="3" xfId="0" applyFont="1" applyFill="1" applyBorder="1"/>
    <xf numFmtId="0" fontId="1" fillId="5" borderId="13" xfId="0" applyFont="1" applyFill="1" applyBorder="1"/>
    <xf numFmtId="166" fontId="0" fillId="0" borderId="0" xfId="0" applyNumberFormat="1" applyBorder="1"/>
    <xf numFmtId="2" fontId="0" fillId="0" borderId="0" xfId="0" applyNumberFormat="1" applyBorder="1"/>
    <xf numFmtId="0" fontId="7" fillId="0" borderId="0" xfId="0" applyFont="1" applyBorder="1"/>
    <xf numFmtId="0" fontId="19" fillId="0" borderId="0" xfId="0" applyFont="1" applyFill="1" applyBorder="1" applyAlignment="1" applyProtection="1"/>
    <xf numFmtId="0" fontId="0" fillId="6" borderId="0" xfId="0" applyFill="1"/>
    <xf numFmtId="164" fontId="0" fillId="0" borderId="0" xfId="8" applyFont="1"/>
    <xf numFmtId="0" fontId="0" fillId="7" borderId="0" xfId="0" applyFill="1"/>
    <xf numFmtId="14" fontId="0" fillId="0" borderId="0" xfId="0" applyNumberFormat="1"/>
    <xf numFmtId="16" fontId="0" fillId="0" borderId="0" xfId="0" applyNumberFormat="1"/>
    <xf numFmtId="0" fontId="20" fillId="0" borderId="0" xfId="0" applyFont="1" applyFill="1"/>
    <xf numFmtId="9" fontId="0" fillId="0" borderId="0" xfId="0" applyNumberFormat="1" applyBorder="1"/>
    <xf numFmtId="0" fontId="0" fillId="0" borderId="0" xfId="0" applyAlignment="1">
      <alignment horizontal="right"/>
    </xf>
    <xf numFmtId="0" fontId="0" fillId="0" borderId="0" xfId="0" applyBorder="1" applyAlignment="1">
      <alignment horizontal="center" wrapText="1"/>
    </xf>
    <xf numFmtId="3" fontId="1" fillId="0" borderId="0" xfId="3" applyNumberFormat="1" applyFont="1" applyBorder="1" applyAlignment="1">
      <alignment horizontal="center" wrapText="1"/>
    </xf>
    <xf numFmtId="0" fontId="1" fillId="0" borderId="0" xfId="0" applyFont="1" applyBorder="1" applyAlignment="1">
      <alignment horizontal="center"/>
    </xf>
    <xf numFmtId="0" fontId="0" fillId="0" borderId="0" xfId="0" applyAlignment="1">
      <alignment horizontal="center"/>
    </xf>
    <xf numFmtId="0" fontId="16" fillId="0" borderId="0" xfId="0" applyFont="1" applyFill="1" applyBorder="1" applyAlignment="1">
      <alignment horizontal="center" vertical="top"/>
    </xf>
    <xf numFmtId="0" fontId="16" fillId="0" borderId="0" xfId="0" applyFont="1" applyFill="1" applyBorder="1" applyAlignment="1">
      <alignment horizontal="center" vertical="center" wrapText="1"/>
    </xf>
  </cellXfs>
  <cellStyles count="9">
    <cellStyle name="Body: normal cell" xfId="5"/>
    <cellStyle name="Dezimal [0]" xfId="8" builtinId="6"/>
    <cellStyle name="Header: bottom row" xfId="4"/>
    <cellStyle name="Header: top rows" xfId="3"/>
    <cellStyle name="Link" xfId="1" builtinId="8"/>
    <cellStyle name="Normal 2" xfId="7"/>
    <cellStyle name="Parent row" xfId="6"/>
    <cellStyle name="Standard" xfId="0" builtinId="0"/>
    <cellStyle name="Table title"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eia.gov/consumption/residential/data/2015/index.php?view=characteristics" TargetMode="External"/><Relationship Id="rId2" Type="http://schemas.openxmlformats.org/officeDocument/2006/relationships/hyperlink" Target="https://ars.els-cdn.com/content/image/1-s2.0-S037877881400231X-mmc1.doc" TargetMode="External"/><Relationship Id="rId1" Type="http://schemas.openxmlformats.org/officeDocument/2006/relationships/hyperlink" Target="https://www.sciencedirect.com/science/article/pii/S037877881400231X?via%3Dihub"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B13" sqref="B13"/>
    </sheetView>
  </sheetViews>
  <sheetFormatPr baseColWidth="10" defaultColWidth="9.1328125" defaultRowHeight="14.25" x14ac:dyDescent="0.45"/>
  <cols>
    <col min="1" max="1" width="36.6640625" bestFit="1" customWidth="1"/>
    <col min="2" max="2" width="35" customWidth="1"/>
    <col min="3" max="3" width="23.1328125" bestFit="1" customWidth="1"/>
    <col min="4" max="4" width="26.46484375" customWidth="1"/>
    <col min="5" max="5" width="11.6640625" bestFit="1" customWidth="1"/>
    <col min="6" max="6" width="30.46484375" customWidth="1"/>
    <col min="7" max="7" width="6.46484375" customWidth="1"/>
    <col min="8" max="8" width="43" customWidth="1"/>
    <col min="9" max="9" width="3.46484375" customWidth="1"/>
    <col min="10" max="11" width="3.33203125" customWidth="1"/>
  </cols>
  <sheetData>
    <row r="1" spans="1:12" x14ac:dyDescent="0.45">
      <c r="A1" s="6" t="s">
        <v>38</v>
      </c>
      <c r="E1" s="1" t="s">
        <v>24</v>
      </c>
      <c r="H1" s="14" t="s">
        <v>47</v>
      </c>
    </row>
    <row r="2" spans="1:12" x14ac:dyDescent="0.45">
      <c r="A2" s="4" t="s">
        <v>4</v>
      </c>
      <c r="B2" s="1" t="s">
        <v>31</v>
      </c>
      <c r="E2" s="1" t="s">
        <v>24</v>
      </c>
      <c r="H2" s="7" t="s">
        <v>14</v>
      </c>
      <c r="L2" s="1"/>
    </row>
    <row r="3" spans="1:12" x14ac:dyDescent="0.45">
      <c r="A3" s="4" t="s">
        <v>5</v>
      </c>
      <c r="B3" t="s">
        <v>364</v>
      </c>
      <c r="E3" s="1" t="s">
        <v>24</v>
      </c>
      <c r="H3" s="7" t="s">
        <v>15</v>
      </c>
      <c r="L3" s="1"/>
    </row>
    <row r="4" spans="1:12" x14ac:dyDescent="0.45">
      <c r="A4" s="4" t="s">
        <v>6</v>
      </c>
      <c r="B4" t="s">
        <v>333</v>
      </c>
      <c r="E4" s="1" t="s">
        <v>24</v>
      </c>
      <c r="H4" t="s">
        <v>16</v>
      </c>
      <c r="L4" s="1"/>
    </row>
    <row r="5" spans="1:12" x14ac:dyDescent="0.45">
      <c r="A5" s="4" t="s">
        <v>7</v>
      </c>
      <c r="B5" s="1" t="s">
        <v>262</v>
      </c>
      <c r="E5" s="1" t="s">
        <v>24</v>
      </c>
      <c r="H5" t="s">
        <v>35</v>
      </c>
      <c r="L5" s="1"/>
    </row>
    <row r="6" spans="1:12" x14ac:dyDescent="0.45">
      <c r="A6" s="4" t="s">
        <v>33</v>
      </c>
      <c r="B6" s="1" t="s">
        <v>282</v>
      </c>
      <c r="C6" t="s">
        <v>50</v>
      </c>
      <c r="E6" s="1" t="s">
        <v>24</v>
      </c>
      <c r="H6" t="s">
        <v>37</v>
      </c>
      <c r="L6" s="1"/>
    </row>
    <row r="7" spans="1:12" x14ac:dyDescent="0.45">
      <c r="A7" s="4" t="s">
        <v>34</v>
      </c>
      <c r="B7" s="1" t="s">
        <v>52</v>
      </c>
      <c r="E7" s="1" t="s">
        <v>24</v>
      </c>
      <c r="H7" t="s">
        <v>36</v>
      </c>
      <c r="L7" s="1"/>
    </row>
    <row r="8" spans="1:12" x14ac:dyDescent="0.45">
      <c r="A8" s="5" t="s">
        <v>8</v>
      </c>
      <c r="B8" t="s">
        <v>50</v>
      </c>
      <c r="E8" s="1" t="s">
        <v>24</v>
      </c>
      <c r="H8" t="s">
        <v>17</v>
      </c>
      <c r="L8" s="1"/>
    </row>
    <row r="9" spans="1:12" x14ac:dyDescent="0.45">
      <c r="A9" s="2" t="s">
        <v>9</v>
      </c>
      <c r="B9" s="17" t="s">
        <v>364</v>
      </c>
      <c r="E9" s="1" t="s">
        <v>24</v>
      </c>
      <c r="H9" t="s">
        <v>32</v>
      </c>
      <c r="L9" s="1"/>
    </row>
    <row r="10" spans="1:12" x14ac:dyDescent="0.45">
      <c r="A10" s="4" t="s">
        <v>10</v>
      </c>
      <c r="B10" t="s">
        <v>388</v>
      </c>
      <c r="E10" s="1" t="s">
        <v>24</v>
      </c>
      <c r="H10" t="s">
        <v>18</v>
      </c>
      <c r="L10" s="1"/>
    </row>
    <row r="11" spans="1:12" x14ac:dyDescent="0.45">
      <c r="A11" s="2" t="s">
        <v>0</v>
      </c>
      <c r="B11" s="3" t="s">
        <v>30</v>
      </c>
      <c r="E11" s="1" t="s">
        <v>24</v>
      </c>
      <c r="H11" t="s">
        <v>19</v>
      </c>
      <c r="L11" s="1"/>
    </row>
    <row r="12" spans="1:12" x14ac:dyDescent="0.45">
      <c r="A12" s="4" t="s">
        <v>1</v>
      </c>
      <c r="B12" s="3">
        <v>44050</v>
      </c>
      <c r="E12" s="1" t="s">
        <v>24</v>
      </c>
      <c r="H12" t="s">
        <v>20</v>
      </c>
      <c r="L12" s="1"/>
    </row>
    <row r="13" spans="1:12" x14ac:dyDescent="0.45">
      <c r="A13" s="4" t="s">
        <v>2</v>
      </c>
      <c r="B13" t="s">
        <v>3</v>
      </c>
      <c r="E13" s="1" t="s">
        <v>24</v>
      </c>
      <c r="H13" t="s">
        <v>21</v>
      </c>
      <c r="L13" s="1"/>
    </row>
    <row r="14" spans="1:12" x14ac:dyDescent="0.45">
      <c r="A14" s="4" t="s">
        <v>11</v>
      </c>
      <c r="B14" s="16" t="s">
        <v>389</v>
      </c>
      <c r="E14" s="1" t="s">
        <v>24</v>
      </c>
      <c r="H14" t="s">
        <v>22</v>
      </c>
      <c r="L14" s="1"/>
    </row>
    <row r="15" spans="1:12" x14ac:dyDescent="0.45">
      <c r="A15" s="4" t="s">
        <v>12</v>
      </c>
      <c r="B15" s="17" t="s">
        <v>378</v>
      </c>
      <c r="E15" s="1" t="s">
        <v>24</v>
      </c>
      <c r="H15" t="s">
        <v>23</v>
      </c>
      <c r="L15" s="1"/>
    </row>
    <row r="16" spans="1:12" x14ac:dyDescent="0.45">
      <c r="A16" s="5" t="s">
        <v>49</v>
      </c>
      <c r="B16" s="12"/>
      <c r="C16" s="12"/>
      <c r="E16" s="1"/>
      <c r="L16" s="1"/>
    </row>
    <row r="17" spans="1:12" x14ac:dyDescent="0.45">
      <c r="A17" s="5" t="s">
        <v>49</v>
      </c>
      <c r="B17" s="12"/>
      <c r="C17" s="12"/>
      <c r="E17" s="1"/>
      <c r="L17" s="1"/>
    </row>
    <row r="18" spans="1:12" x14ac:dyDescent="0.45">
      <c r="A18" s="5" t="s">
        <v>49</v>
      </c>
      <c r="B18" s="12"/>
      <c r="C18" s="12"/>
      <c r="E18" s="1"/>
      <c r="L18" s="1"/>
    </row>
    <row r="19" spans="1:12" x14ac:dyDescent="0.45">
      <c r="A19" s="5" t="s">
        <v>49</v>
      </c>
      <c r="B19" s="12"/>
      <c r="C19" s="12"/>
      <c r="E19" s="1"/>
      <c r="L19" s="1"/>
    </row>
    <row r="20" spans="1:12" x14ac:dyDescent="0.45">
      <c r="A20" s="5" t="s">
        <v>49</v>
      </c>
      <c r="B20" s="12"/>
      <c r="C20" s="12"/>
      <c r="E20" s="1"/>
      <c r="L20" s="1"/>
    </row>
    <row r="21" spans="1:12" x14ac:dyDescent="0.45">
      <c r="A21" s="4" t="s">
        <v>13</v>
      </c>
      <c r="B21" s="6" t="s">
        <v>52</v>
      </c>
      <c r="C21" s="18" t="s">
        <v>48</v>
      </c>
      <c r="D21" s="19">
        <v>116</v>
      </c>
      <c r="E21" s="18" t="s">
        <v>53</v>
      </c>
      <c r="F21" s="19">
        <v>97</v>
      </c>
      <c r="H21" t="s">
        <v>25</v>
      </c>
      <c r="L21" s="1"/>
    </row>
    <row r="22" spans="1:12" x14ac:dyDescent="0.45">
      <c r="A22" s="4" t="s">
        <v>97</v>
      </c>
      <c r="B22" s="4" t="s">
        <v>54</v>
      </c>
      <c r="C22" s="4" t="s">
        <v>98</v>
      </c>
      <c r="D22" s="4" t="s">
        <v>55</v>
      </c>
      <c r="E22" s="4" t="s">
        <v>42</v>
      </c>
      <c r="F22" s="4" t="s">
        <v>43</v>
      </c>
      <c r="G22" s="9"/>
      <c r="H22" s="9"/>
      <c r="L22" s="1"/>
    </row>
    <row r="23" spans="1:12" x14ac:dyDescent="0.45">
      <c r="A23" s="15" t="s">
        <v>254</v>
      </c>
      <c r="B23" s="9" t="s">
        <v>99</v>
      </c>
      <c r="C23" s="15" t="s">
        <v>380</v>
      </c>
      <c r="D23" s="9" t="s">
        <v>27</v>
      </c>
      <c r="E23" s="15" t="s">
        <v>250</v>
      </c>
      <c r="F23" s="9" t="s">
        <v>256</v>
      </c>
      <c r="G23" s="23" t="s">
        <v>24</v>
      </c>
      <c r="H23" s="9" t="s">
        <v>39</v>
      </c>
      <c r="L23" s="1"/>
    </row>
    <row r="24" spans="1:12" x14ac:dyDescent="0.45">
      <c r="A24" s="15" t="s">
        <v>254</v>
      </c>
      <c r="B24" s="9" t="s">
        <v>51</v>
      </c>
      <c r="C24" s="16" t="s">
        <v>28</v>
      </c>
      <c r="D24" s="9" t="s">
        <v>26</v>
      </c>
      <c r="E24" s="15" t="s">
        <v>251</v>
      </c>
      <c r="F24" s="9" t="s">
        <v>257</v>
      </c>
      <c r="G24" s="23" t="s">
        <v>24</v>
      </c>
      <c r="H24" s="8" t="s">
        <v>40</v>
      </c>
      <c r="L24" s="1"/>
    </row>
    <row r="25" spans="1:12" x14ac:dyDescent="0.45">
      <c r="E25" s="15" t="s">
        <v>252</v>
      </c>
      <c r="F25" s="9" t="s">
        <v>46</v>
      </c>
      <c r="G25" s="23" t="s">
        <v>24</v>
      </c>
      <c r="H25" s="8" t="s">
        <v>41</v>
      </c>
      <c r="L25" s="1"/>
    </row>
    <row r="26" spans="1:12" x14ac:dyDescent="0.45">
      <c r="E26" s="15" t="s">
        <v>253</v>
      </c>
      <c r="F26" s="9" t="s">
        <v>45</v>
      </c>
      <c r="G26" s="23" t="s">
        <v>24</v>
      </c>
      <c r="H26" s="9" t="s">
        <v>44</v>
      </c>
      <c r="L26" s="1"/>
    </row>
    <row r="27" spans="1:12" x14ac:dyDescent="0.45">
      <c r="G27" s="23" t="s">
        <v>24</v>
      </c>
      <c r="H27" s="12"/>
      <c r="I27" s="12"/>
      <c r="J27" s="12"/>
      <c r="K27" s="12"/>
      <c r="L27" s="13"/>
    </row>
    <row r="28" spans="1:12" x14ac:dyDescent="0.45">
      <c r="E28" s="1" t="s">
        <v>24</v>
      </c>
      <c r="F28" s="12"/>
      <c r="H28" s="12"/>
      <c r="I28" s="12"/>
      <c r="J28" s="12"/>
      <c r="K28" s="12"/>
      <c r="L28" s="13"/>
    </row>
    <row r="29" spans="1:12" x14ac:dyDescent="0.45">
      <c r="H29" s="12"/>
      <c r="I29" s="12"/>
      <c r="J29" s="12"/>
      <c r="K29" s="12"/>
      <c r="L29" s="12"/>
    </row>
    <row r="30" spans="1:12" x14ac:dyDescent="0.45">
      <c r="H30" s="12"/>
      <c r="I30" s="12"/>
      <c r="J30" s="12"/>
      <c r="K30" s="12"/>
      <c r="L30" s="12"/>
    </row>
    <row r="31" spans="1:12" x14ac:dyDescent="0.45">
      <c r="H31" s="12"/>
      <c r="I31" s="12"/>
      <c r="J31" s="12"/>
      <c r="K31" s="12"/>
      <c r="L31" s="12"/>
    </row>
    <row r="32" spans="1:12" x14ac:dyDescent="0.45">
      <c r="H32" s="11"/>
      <c r="I32" s="11"/>
      <c r="J32" s="12"/>
      <c r="K32" s="12"/>
      <c r="L32" s="12"/>
    </row>
    <row r="33" spans="5:12" x14ac:dyDescent="0.45">
      <c r="G33" s="12"/>
      <c r="H33" s="12"/>
      <c r="I33" s="12"/>
      <c r="J33" s="12"/>
      <c r="K33" s="12"/>
      <c r="L33" s="12"/>
    </row>
    <row r="34" spans="5:12" x14ac:dyDescent="0.45">
      <c r="G34" s="12"/>
      <c r="H34" s="12"/>
      <c r="I34" s="12"/>
      <c r="J34" s="12"/>
      <c r="K34" s="12"/>
      <c r="L34" s="12"/>
    </row>
    <row r="35" spans="5:12" x14ac:dyDescent="0.45">
      <c r="E35" s="12"/>
      <c r="F35" s="12"/>
      <c r="G35" s="12"/>
      <c r="H35" s="12"/>
      <c r="I35" s="12"/>
      <c r="J35" s="12"/>
      <c r="K35" s="12"/>
      <c r="L35" s="12"/>
    </row>
    <row r="36" spans="5:12" x14ac:dyDescent="0.45">
      <c r="E36" s="12"/>
      <c r="F36" s="12"/>
      <c r="G36" s="12"/>
      <c r="H36" s="12"/>
      <c r="I36" s="12"/>
      <c r="J36" s="12"/>
      <c r="K36" s="12"/>
      <c r="L36" s="1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I187"/>
  <sheetViews>
    <sheetView zoomScale="70" zoomScaleNormal="70" workbookViewId="0">
      <pane xSplit="2" ySplit="2" topLeftCell="BS69" activePane="bottomRight" state="frozen"/>
      <selection pane="topRight" activeCell="C1" sqref="C1"/>
      <selection pane="bottomLeft" activeCell="A3" sqref="A3"/>
      <selection pane="bottomRight" activeCell="CC83" sqref="CC83"/>
    </sheetView>
  </sheetViews>
  <sheetFormatPr baseColWidth="10" defaultRowHeight="14.25" x14ac:dyDescent="0.45"/>
  <cols>
    <col min="2" max="2" width="32.6640625" bestFit="1" customWidth="1"/>
    <col min="24" max="25" width="11.46484375" style="12"/>
    <col min="26" max="26" width="10.796875" style="12"/>
    <col min="27" max="27" width="11.46484375" style="12"/>
    <col min="64" max="65" width="11.46484375" style="12"/>
    <col min="66" max="66" width="10.796875" style="12"/>
    <col min="67" max="69" width="11.46484375" style="12"/>
    <col min="70" max="70" width="10.796875" style="12"/>
    <col min="71" max="71" width="11.46484375" style="12"/>
    <col min="72" max="73" width="10.6640625" style="12"/>
    <col min="74" max="74" width="10.796875" style="12"/>
    <col min="75" max="77" width="10.6640625" style="12"/>
    <col min="78" max="78" width="10.796875" style="12"/>
    <col min="79" max="81" width="10.6640625" style="12"/>
    <col min="82" max="82" width="10.796875" style="12"/>
    <col min="83" max="85" width="10.6640625" style="12"/>
    <col min="86" max="86" width="10.796875" style="12"/>
    <col min="87" max="89" width="10.6640625" style="12"/>
    <col min="90" max="90" width="10.796875" style="12"/>
    <col min="91" max="93" width="10.6640625" style="12"/>
    <col min="94" max="94" width="10.796875" style="12"/>
    <col min="95" max="99" width="10.6640625" style="12"/>
  </cols>
  <sheetData>
    <row r="1" spans="1:269" ht="17.649999999999999" x14ac:dyDescent="0.5">
      <c r="A1" s="20" t="s">
        <v>250</v>
      </c>
      <c r="C1" s="2" t="s">
        <v>100</v>
      </c>
      <c r="D1" s="2" t="s">
        <v>101</v>
      </c>
      <c r="E1" s="2" t="s">
        <v>102</v>
      </c>
      <c r="F1" s="2" t="s">
        <v>103</v>
      </c>
      <c r="G1" s="2" t="s">
        <v>104</v>
      </c>
      <c r="H1" s="2" t="s">
        <v>105</v>
      </c>
      <c r="I1" s="2" t="s">
        <v>106</v>
      </c>
      <c r="J1" s="2" t="s">
        <v>107</v>
      </c>
      <c r="K1" s="2" t="s">
        <v>400</v>
      </c>
      <c r="L1" s="2" t="s">
        <v>401</v>
      </c>
      <c r="M1" s="2" t="s">
        <v>402</v>
      </c>
      <c r="N1" s="2" t="s">
        <v>403</v>
      </c>
      <c r="O1" s="2" t="s">
        <v>108</v>
      </c>
      <c r="P1" s="2" t="s">
        <v>109</v>
      </c>
      <c r="Q1" s="2" t="s">
        <v>110</v>
      </c>
      <c r="R1" s="2" t="s">
        <v>112</v>
      </c>
      <c r="S1" s="2" t="s">
        <v>111</v>
      </c>
      <c r="T1" s="2" t="s">
        <v>101</v>
      </c>
      <c r="U1" s="2" t="s">
        <v>105</v>
      </c>
      <c r="V1" s="2" t="s">
        <v>401</v>
      </c>
      <c r="W1" s="2" t="s">
        <v>108</v>
      </c>
      <c r="X1" s="5" t="s">
        <v>101</v>
      </c>
      <c r="Y1" s="5" t="s">
        <v>105</v>
      </c>
      <c r="Z1" s="2" t="s">
        <v>401</v>
      </c>
      <c r="AA1" s="5" t="s">
        <v>108</v>
      </c>
      <c r="AB1" s="2" t="s">
        <v>101</v>
      </c>
      <c r="AC1" s="2" t="s">
        <v>105</v>
      </c>
      <c r="AD1" s="2" t="s">
        <v>401</v>
      </c>
      <c r="AE1" s="2" t="s">
        <v>108</v>
      </c>
      <c r="AF1" s="2" t="s">
        <v>101</v>
      </c>
      <c r="AG1" s="2" t="s">
        <v>105</v>
      </c>
      <c r="AH1" s="2" t="s">
        <v>401</v>
      </c>
      <c r="AI1" s="2" t="s">
        <v>108</v>
      </c>
      <c r="AJ1" s="2" t="s">
        <v>101</v>
      </c>
      <c r="AK1" s="2" t="s">
        <v>105</v>
      </c>
      <c r="AL1" s="2" t="s">
        <v>401</v>
      </c>
      <c r="AM1" s="2" t="s">
        <v>108</v>
      </c>
      <c r="AN1" s="2" t="s">
        <v>101</v>
      </c>
      <c r="AO1" s="2" t="s">
        <v>105</v>
      </c>
      <c r="AP1" s="2" t="s">
        <v>401</v>
      </c>
      <c r="AQ1" s="2" t="s">
        <v>108</v>
      </c>
      <c r="AR1" s="2" t="s">
        <v>101</v>
      </c>
      <c r="AS1" s="2" t="s">
        <v>105</v>
      </c>
      <c r="AT1" s="2" t="s">
        <v>401</v>
      </c>
      <c r="AU1" s="2" t="s">
        <v>108</v>
      </c>
      <c r="AV1" s="2" t="s">
        <v>101</v>
      </c>
      <c r="AW1" s="2" t="s">
        <v>105</v>
      </c>
      <c r="AX1" s="2" t="s">
        <v>401</v>
      </c>
      <c r="AY1" s="2" t="s">
        <v>108</v>
      </c>
      <c r="AZ1" s="2" t="s">
        <v>101</v>
      </c>
      <c r="BA1" s="2" t="s">
        <v>105</v>
      </c>
      <c r="BB1" s="2" t="s">
        <v>401</v>
      </c>
      <c r="BC1" s="2" t="s">
        <v>108</v>
      </c>
      <c r="BD1" s="2" t="s">
        <v>101</v>
      </c>
      <c r="BE1" s="2" t="s">
        <v>105</v>
      </c>
      <c r="BF1" s="2" t="s">
        <v>401</v>
      </c>
      <c r="BG1" s="2" t="s">
        <v>108</v>
      </c>
      <c r="BH1" s="2" t="s">
        <v>101</v>
      </c>
      <c r="BI1" s="2" t="s">
        <v>105</v>
      </c>
      <c r="BJ1" s="2" t="s">
        <v>401</v>
      </c>
      <c r="BK1" s="2" t="s">
        <v>108</v>
      </c>
      <c r="BL1" s="5" t="s">
        <v>101</v>
      </c>
      <c r="BM1" s="5" t="s">
        <v>105</v>
      </c>
      <c r="BN1" s="2" t="s">
        <v>401</v>
      </c>
      <c r="BO1" s="5" t="s">
        <v>108</v>
      </c>
      <c r="BP1" s="5" t="s">
        <v>101</v>
      </c>
      <c r="BQ1" s="5" t="s">
        <v>104</v>
      </c>
      <c r="BR1" s="2" t="s">
        <v>401</v>
      </c>
      <c r="BS1" s="5" t="s">
        <v>108</v>
      </c>
      <c r="BT1" s="5" t="s">
        <v>101</v>
      </c>
      <c r="BU1" s="5" t="s">
        <v>105</v>
      </c>
      <c r="BV1" s="2" t="s">
        <v>401</v>
      </c>
      <c r="BW1" s="5" t="s">
        <v>108</v>
      </c>
      <c r="BX1" s="5" t="s">
        <v>101</v>
      </c>
      <c r="BY1" s="5" t="s">
        <v>105</v>
      </c>
      <c r="BZ1" s="2" t="s">
        <v>401</v>
      </c>
      <c r="CA1" s="5" t="s">
        <v>108</v>
      </c>
      <c r="CB1" s="5" t="s">
        <v>100</v>
      </c>
      <c r="CC1" s="5" t="s">
        <v>104</v>
      </c>
      <c r="CD1" s="2" t="s">
        <v>401</v>
      </c>
      <c r="CE1" s="5" t="s">
        <v>108</v>
      </c>
      <c r="CF1" s="5" t="s">
        <v>100</v>
      </c>
      <c r="CG1" s="5" t="s">
        <v>104</v>
      </c>
      <c r="CH1" s="2" t="s">
        <v>401</v>
      </c>
      <c r="CI1" s="5" t="s">
        <v>108</v>
      </c>
      <c r="CJ1" s="5" t="s">
        <v>100</v>
      </c>
      <c r="CK1" s="5" t="s">
        <v>104</v>
      </c>
      <c r="CL1" s="2" t="s">
        <v>401</v>
      </c>
      <c r="CM1" s="5" t="s">
        <v>108</v>
      </c>
      <c r="CN1" s="5" t="s">
        <v>100</v>
      </c>
      <c r="CO1" s="5" t="s">
        <v>104</v>
      </c>
      <c r="CP1" s="2" t="s">
        <v>401</v>
      </c>
      <c r="CQ1" s="5" t="s">
        <v>108</v>
      </c>
      <c r="CR1" s="5" t="s">
        <v>101</v>
      </c>
      <c r="CS1" s="5" t="s">
        <v>105</v>
      </c>
      <c r="CT1" s="2" t="s">
        <v>401</v>
      </c>
      <c r="CU1" s="5" t="s">
        <v>108</v>
      </c>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row>
    <row r="2" spans="1:269" x14ac:dyDescent="0.45">
      <c r="C2" s="2" t="s">
        <v>29</v>
      </c>
      <c r="D2" s="2" t="s">
        <v>29</v>
      </c>
      <c r="E2" s="2" t="s">
        <v>29</v>
      </c>
      <c r="F2" s="2" t="s">
        <v>29</v>
      </c>
      <c r="G2" s="2" t="s">
        <v>29</v>
      </c>
      <c r="H2" s="2" t="s">
        <v>29</v>
      </c>
      <c r="I2" s="2" t="s">
        <v>29</v>
      </c>
      <c r="J2" s="2" t="s">
        <v>29</v>
      </c>
      <c r="K2" s="2" t="s">
        <v>29</v>
      </c>
      <c r="L2" s="2" t="s">
        <v>29</v>
      </c>
      <c r="M2" s="2" t="s">
        <v>29</v>
      </c>
      <c r="N2" s="2" t="s">
        <v>29</v>
      </c>
      <c r="O2" s="2" t="s">
        <v>29</v>
      </c>
      <c r="P2" s="2" t="s">
        <v>29</v>
      </c>
      <c r="Q2" s="2" t="s">
        <v>29</v>
      </c>
      <c r="R2" s="2" t="s">
        <v>29</v>
      </c>
      <c r="S2" s="2" t="s">
        <v>29</v>
      </c>
      <c r="T2" s="2" t="s">
        <v>265</v>
      </c>
      <c r="U2" s="2" t="s">
        <v>265</v>
      </c>
      <c r="V2" s="2" t="s">
        <v>265</v>
      </c>
      <c r="W2" s="2" t="s">
        <v>265</v>
      </c>
      <c r="X2" s="5" t="s">
        <v>266</v>
      </c>
      <c r="Y2" s="5" t="s">
        <v>266</v>
      </c>
      <c r="Z2" s="5" t="s">
        <v>266</v>
      </c>
      <c r="AA2" s="5" t="s">
        <v>266</v>
      </c>
      <c r="AB2" s="2" t="s">
        <v>264</v>
      </c>
      <c r="AC2" s="2" t="s">
        <v>264</v>
      </c>
      <c r="AD2" s="2" t="s">
        <v>264</v>
      </c>
      <c r="AE2" s="2" t="s">
        <v>264</v>
      </c>
      <c r="AF2" s="2" t="s">
        <v>267</v>
      </c>
      <c r="AG2" s="2" t="s">
        <v>267</v>
      </c>
      <c r="AH2" s="2" t="s">
        <v>267</v>
      </c>
      <c r="AI2" s="2" t="s">
        <v>267</v>
      </c>
      <c r="AJ2" s="2" t="s">
        <v>268</v>
      </c>
      <c r="AK2" s="2" t="s">
        <v>268</v>
      </c>
      <c r="AL2" s="2" t="s">
        <v>268</v>
      </c>
      <c r="AM2" s="2" t="s">
        <v>268</v>
      </c>
      <c r="AN2" s="2" t="s">
        <v>269</v>
      </c>
      <c r="AO2" s="2" t="s">
        <v>269</v>
      </c>
      <c r="AP2" s="2" t="s">
        <v>269</v>
      </c>
      <c r="AQ2" s="2" t="s">
        <v>269</v>
      </c>
      <c r="AR2" s="2" t="s">
        <v>270</v>
      </c>
      <c r="AS2" s="2" t="s">
        <v>270</v>
      </c>
      <c r="AT2" s="2" t="s">
        <v>270</v>
      </c>
      <c r="AU2" s="2" t="s">
        <v>270</v>
      </c>
      <c r="AV2" s="2" t="s">
        <v>271</v>
      </c>
      <c r="AW2" s="2" t="s">
        <v>271</v>
      </c>
      <c r="AX2" s="2" t="s">
        <v>271</v>
      </c>
      <c r="AY2" s="2" t="s">
        <v>271</v>
      </c>
      <c r="AZ2" s="2" t="s">
        <v>272</v>
      </c>
      <c r="BA2" s="2" t="s">
        <v>272</v>
      </c>
      <c r="BB2" s="2" t="s">
        <v>272</v>
      </c>
      <c r="BC2" s="2" t="s">
        <v>272</v>
      </c>
      <c r="BD2" s="2" t="s">
        <v>273</v>
      </c>
      <c r="BE2" s="2" t="s">
        <v>273</v>
      </c>
      <c r="BF2" s="2" t="s">
        <v>273</v>
      </c>
      <c r="BG2" s="2" t="s">
        <v>273</v>
      </c>
      <c r="BH2" s="2" t="s">
        <v>274</v>
      </c>
      <c r="BI2" s="2" t="s">
        <v>274</v>
      </c>
      <c r="BJ2" s="2" t="s">
        <v>274</v>
      </c>
      <c r="BK2" s="2" t="s">
        <v>274</v>
      </c>
      <c r="BL2" s="5" t="s">
        <v>275</v>
      </c>
      <c r="BM2" s="5" t="s">
        <v>275</v>
      </c>
      <c r="BN2" s="5" t="s">
        <v>275</v>
      </c>
      <c r="BO2" s="5" t="s">
        <v>275</v>
      </c>
      <c r="BP2" s="5" t="s">
        <v>276</v>
      </c>
      <c r="BQ2" s="5" t="s">
        <v>276</v>
      </c>
      <c r="BR2" s="5" t="s">
        <v>276</v>
      </c>
      <c r="BS2" s="5" t="s">
        <v>276</v>
      </c>
      <c r="BT2" s="5" t="s">
        <v>390</v>
      </c>
      <c r="BU2" s="5" t="s">
        <v>390</v>
      </c>
      <c r="BV2" s="5" t="s">
        <v>390</v>
      </c>
      <c r="BW2" s="5" t="s">
        <v>390</v>
      </c>
      <c r="BX2" s="5" t="s">
        <v>391</v>
      </c>
      <c r="BY2" s="5" t="s">
        <v>391</v>
      </c>
      <c r="BZ2" s="5" t="s">
        <v>391</v>
      </c>
      <c r="CA2" s="5" t="s">
        <v>391</v>
      </c>
      <c r="CB2" s="5" t="s">
        <v>392</v>
      </c>
      <c r="CC2" s="5" t="s">
        <v>392</v>
      </c>
      <c r="CD2" s="5" t="s">
        <v>392</v>
      </c>
      <c r="CE2" s="5" t="s">
        <v>392</v>
      </c>
      <c r="CF2" s="5" t="s">
        <v>407</v>
      </c>
      <c r="CG2" s="5" t="s">
        <v>407</v>
      </c>
      <c r="CH2" s="5" t="s">
        <v>407</v>
      </c>
      <c r="CI2" s="5" t="s">
        <v>407</v>
      </c>
      <c r="CJ2" s="5" t="s">
        <v>394</v>
      </c>
      <c r="CK2" s="5" t="s">
        <v>394</v>
      </c>
      <c r="CL2" s="5" t="s">
        <v>394</v>
      </c>
      <c r="CM2" s="5" t="s">
        <v>394</v>
      </c>
      <c r="CN2" s="5" t="s">
        <v>408</v>
      </c>
      <c r="CO2" s="5" t="s">
        <v>408</v>
      </c>
      <c r="CP2" s="5" t="s">
        <v>408</v>
      </c>
      <c r="CQ2" s="5" t="s">
        <v>408</v>
      </c>
      <c r="CR2" s="5" t="s">
        <v>395</v>
      </c>
      <c r="CS2" s="5" t="s">
        <v>395</v>
      </c>
      <c r="CT2" s="5" t="s">
        <v>395</v>
      </c>
      <c r="CU2" s="5" t="s">
        <v>395</v>
      </c>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row>
    <row r="3" spans="1:269" x14ac:dyDescent="0.45">
      <c r="A3" s="21">
        <v>2015</v>
      </c>
      <c r="B3" s="2">
        <v>1900</v>
      </c>
      <c r="C3">
        <f>OLD_values_no_RT!C3</f>
        <v>0</v>
      </c>
      <c r="D3">
        <f>OLD_values_no_RT!D3</f>
        <v>65.758446627801177</v>
      </c>
      <c r="E3">
        <f>OLD_values_no_RT!E3</f>
        <v>0</v>
      </c>
      <c r="F3">
        <f>OLD_values_no_RT!F3</f>
        <v>0</v>
      </c>
      <c r="G3">
        <f>OLD_values_no_RT!G3*(1-high_rise_MFH)</f>
        <v>0</v>
      </c>
      <c r="H3">
        <f>OLD_values_no_RT!H3*(1-high_rise_MFH)</f>
        <v>9.0733570088330247</v>
      </c>
      <c r="I3">
        <f>OLD_values_no_RT!I3*(1-high_rise_MFH)</f>
        <v>0</v>
      </c>
      <c r="J3">
        <f>OLD_values_no_RT!J3*(1-high_rise_MFH)</f>
        <v>0</v>
      </c>
      <c r="K3">
        <f>OLD_values_no_RT!G3*(high_rise_MFH)</f>
        <v>0</v>
      </c>
      <c r="L3">
        <f>OLD_values_no_RT!H3*(high_rise_MFH)</f>
        <v>0.18517055120067397</v>
      </c>
      <c r="M3">
        <f>OLD_values_no_RT!I3*(high_rise_MFH)</f>
        <v>0</v>
      </c>
      <c r="N3">
        <f>OLD_values_no_RT!J3*(high_rise_MFH)</f>
        <v>0</v>
      </c>
      <c r="O3">
        <f>OLD_values_no_RT!K3</f>
        <v>2.6499672521651219</v>
      </c>
      <c r="P3">
        <f>OLD_values_no_RT!L3</f>
        <v>0</v>
      </c>
      <c r="Q3">
        <f>OLD_values_no_RT!M3</f>
        <v>0</v>
      </c>
      <c r="R3">
        <f>OLD_values_no_RT!N3</f>
        <v>0</v>
      </c>
      <c r="S3">
        <f>OLD_values_no_RT!O3</f>
        <v>0</v>
      </c>
      <c r="T3">
        <f>OLD_values_no_RT!P3</f>
        <v>6.4866958278596343</v>
      </c>
      <c r="U3">
        <f>OLD_values_no_RT!Q3*(1-high_rise_MFH)</f>
        <v>0.89503493577044324</v>
      </c>
      <c r="V3">
        <f>OLD_values_no_RT!Q3*high_rise_MFH</f>
        <v>1.8266019097355986E-2</v>
      </c>
      <c r="W3">
        <f>OLD_values_no_RT!R3</f>
        <v>0.26140416022717927</v>
      </c>
      <c r="X3" s="12">
        <f>OLD_values_no_RT!S3</f>
        <v>0</v>
      </c>
      <c r="Y3" s="12">
        <f>OLD_values_no_RT!T3*(1-high_rise_MFH)</f>
        <v>0</v>
      </c>
      <c r="Z3" s="12">
        <f>OLD_values_no_RT!T3*high_rise_MFH</f>
        <v>0</v>
      </c>
      <c r="AA3" s="12">
        <f>OLD_values_no_RT!U3</f>
        <v>0</v>
      </c>
      <c r="AB3">
        <f>OLD_values_no_RT!V3</f>
        <v>6.6713095514457423</v>
      </c>
      <c r="AC3">
        <f>OLD_values_no_RT!W3*(1-high_rise_MFH)</f>
        <v>3.8823527388721235</v>
      </c>
      <c r="AD3">
        <f>OLD_values_no_RT!W3*high_rise_MFH</f>
        <v>7.9231688548410686E-2</v>
      </c>
      <c r="AE3">
        <f>OLD_values_no_RT!X3</f>
        <v>0</v>
      </c>
      <c r="AF3">
        <f>OLD_values_no_RT!Y3</f>
        <v>10.824026752476497</v>
      </c>
      <c r="AG3">
        <f>OLD_values_no_RT!Z3*(1-high_rise_MFH)</f>
        <v>5.2123625044692616</v>
      </c>
      <c r="AH3">
        <f>OLD_values_no_RT!Z3*high_rise_MFH</f>
        <v>0.10637474498916862</v>
      </c>
      <c r="AI3">
        <f>OLD_values_no_RT!AA3</f>
        <v>0</v>
      </c>
      <c r="AJ3">
        <f>OLD_values_no_RT!AB3</f>
        <v>2.4522078481206036</v>
      </c>
      <c r="AK3">
        <f>OLD_values_no_RT!AC3*(1-high_rise_MFH)</f>
        <v>6.4300314563673115</v>
      </c>
      <c r="AL3">
        <f>OLD_values_no_RT!AC3*high_rise_MFH</f>
        <v>0.1312251317625982</v>
      </c>
      <c r="AM3">
        <f>OLD_values_no_RT!AD3</f>
        <v>0</v>
      </c>
      <c r="AN3">
        <f>OLD_values_no_RT!AE3</f>
        <v>1.8791111111111112</v>
      </c>
      <c r="AO3">
        <f>OLD_values_no_RT!AF3*(1-high_rise_MFH)</f>
        <v>1.449311111111111</v>
      </c>
      <c r="AP3">
        <f>OLD_values_no_RT!AF3*high_rise_MFH</f>
        <v>2.9577777777777776E-2</v>
      </c>
      <c r="AQ3">
        <f>OLD_values_no_RT!AG3</f>
        <v>0</v>
      </c>
      <c r="AR3">
        <f>OLD_values_no_RT!AH3</f>
        <v>3.1000000000000005</v>
      </c>
      <c r="AS3">
        <f>OLD_values_no_RT!AI3*(1-high_rise_MFH)</f>
        <v>2.8777765333333334</v>
      </c>
      <c r="AT3">
        <f>OLD_values_no_RT!AI3*high_rise_MFH</f>
        <v>5.8730133333333337E-2</v>
      </c>
      <c r="AU3">
        <f>OLD_values_no_RT!AJ3</f>
        <v>0</v>
      </c>
      <c r="AV3">
        <f>OLD_values_no_RT!AK3</f>
        <v>12.025673467891247</v>
      </c>
      <c r="AW3">
        <f>OLD_values_no_RT!AL3*(1-high_rise_MFH)</f>
        <v>3.0368879356175182</v>
      </c>
      <c r="AX3">
        <f>OLD_values_no_RT!AL3*high_rise_MFH</f>
        <v>6.1977304808520782E-2</v>
      </c>
      <c r="AY3">
        <f>OLD_values_no_RT!AM3</f>
        <v>0</v>
      </c>
      <c r="AZ3" s="91">
        <f>OLD_values_no_RT!AN3</f>
        <v>2.2206651196381348</v>
      </c>
      <c r="BA3" s="91">
        <f>OLD_values_no_RT!AO3*(1-high_rise_MFH)</f>
        <v>0.92686075132383205</v>
      </c>
      <c r="BB3" s="91">
        <f>OLD_values_no_RT!AO3*high_rise_MFH</f>
        <v>1.8915525537221062E-2</v>
      </c>
      <c r="BC3">
        <f>OLD_values_no_RT!AP3</f>
        <v>0</v>
      </c>
      <c r="BD3" s="91">
        <f>OLD_values_no_RT!AQ3</f>
        <v>3.2531332405018665</v>
      </c>
      <c r="BE3" s="91">
        <f>OLD_values_no_RT!AR3*(1-high_rise_MFH)</f>
        <v>1.3577555702461956</v>
      </c>
      <c r="BF3" s="91">
        <f>OLD_values_no_RT!AR3*high_rise_MFH</f>
        <v>2.7709297351963178E-2</v>
      </c>
      <c r="BG3">
        <f>OLD_values_no_RT!AS3</f>
        <v>0</v>
      </c>
      <c r="BH3" s="91">
        <f>OLD_values_no_RT!AT3</f>
        <v>8.0617663581419947</v>
      </c>
      <c r="BI3" s="91">
        <f>OLD_values_no_RT!AU3*(1-high_rise_MFH)</f>
        <v>4.5662932821916185</v>
      </c>
      <c r="BJ3" s="91">
        <f>OLD_values_no_RT!AU3*high_rise_MFH</f>
        <v>9.3189658820237109E-2</v>
      </c>
      <c r="BK3">
        <f>OLD_values_no_RT!AV3</f>
        <v>0</v>
      </c>
      <c r="BL3" s="12">
        <f>OLD_values_no_RT!AX3*0.32</f>
        <v>1.4172256000000001E-2</v>
      </c>
      <c r="BM3" s="12">
        <f>OLD_values_no_RT!AX3*0.6</f>
        <v>2.657298E-2</v>
      </c>
      <c r="BN3" s="12">
        <f>OLD_values_no_RT!AX3*0.08</f>
        <v>3.5430640000000003E-3</v>
      </c>
      <c r="BO3" s="12">
        <f>OLD_values_no_RT!AY3</f>
        <v>0</v>
      </c>
      <c r="BP3" s="12">
        <f>OLD_values_no_RT!AZ3</f>
        <v>0</v>
      </c>
      <c r="BQ3" s="12">
        <f>OLD_values_no_RT!BA3*(1-high_rise_MFH)</f>
        <v>0</v>
      </c>
      <c r="BR3" s="12">
        <f>OLD_values_no_RT!BA3*high_rise_MFH</f>
        <v>0</v>
      </c>
      <c r="BS3" s="12">
        <f>OLD_values_no_RT!BB3</f>
        <v>0</v>
      </c>
      <c r="BT3" s="12">
        <f>OLD_values_no_RT!BC3</f>
        <v>3.6621858516904364</v>
      </c>
      <c r="BU3" s="12">
        <f>OLD_values_no_RT!BD3*(1-high_rise_MFH)</f>
        <v>5.3834132019849408</v>
      </c>
      <c r="BV3" s="12">
        <f>OLD_values_no_RT!BD3*high_rise_MFH</f>
        <v>0.10986557555071308</v>
      </c>
      <c r="BW3" s="12">
        <f>OLD_values_no_RT!BE3</f>
        <v>0</v>
      </c>
      <c r="BX3" s="12">
        <f>OLD_values_no_RT!BF3</f>
        <v>0</v>
      </c>
      <c r="BY3" s="12">
        <f>OLD_values_no_RT!BG3*(1-high_rise_MFH)</f>
        <v>0</v>
      </c>
      <c r="BZ3" s="12">
        <f>OLD_values_no_RT!BG3*high_rise_MFH</f>
        <v>0</v>
      </c>
      <c r="CA3" s="12">
        <f>OLD_values_no_RT!BH3</f>
        <v>0</v>
      </c>
      <c r="CB3" s="12">
        <f>OLD_values_no_RT!BI3</f>
        <v>0</v>
      </c>
      <c r="CC3" s="12">
        <f>OLD_values_no_RT!BJ3*(1-high_rise_MFH)</f>
        <v>0</v>
      </c>
      <c r="CD3" s="12">
        <f>OLD_values_no_RT!BJ3*high_rise_MFH</f>
        <v>0</v>
      </c>
      <c r="CE3" s="12">
        <f>OLD_values_no_RT!BK3</f>
        <v>0</v>
      </c>
      <c r="CF3" s="12">
        <f>OLD_values_no_RT!BL3</f>
        <v>0</v>
      </c>
      <c r="CG3" s="12">
        <f>OLD_values_no_RT!BM3*(1-high_rise_MFH)</f>
        <v>0</v>
      </c>
      <c r="CH3" s="12">
        <f>OLD_values_no_RT!BM3*high_rise_MFH</f>
        <v>0</v>
      </c>
      <c r="CI3" s="12">
        <f>OLD_values_no_RT!BN3</f>
        <v>0</v>
      </c>
      <c r="CJ3" s="12">
        <f>OLD_values_no_RT!BO3</f>
        <v>0</v>
      </c>
      <c r="CK3" s="12">
        <f>OLD_values_no_RT!BP3*(1-high_rise_MFH)</f>
        <v>0</v>
      </c>
      <c r="CL3" s="12">
        <f>OLD_values_no_RT!BP3*high_rise_MFH</f>
        <v>0</v>
      </c>
      <c r="CM3" s="12">
        <f>OLD_values_no_RT!BQ3</f>
        <v>0</v>
      </c>
      <c r="CN3" s="12">
        <f>OLD_values_no_RT!BR3</f>
        <v>0</v>
      </c>
      <c r="CO3" s="12">
        <f>OLD_values_no_RT!BS3*(1-high_rise_MFH)</f>
        <v>0</v>
      </c>
      <c r="CP3" s="12">
        <f>OLD_values_no_RT!BS3*high_rise_MFH</f>
        <v>0</v>
      </c>
      <c r="CQ3" s="12">
        <f>OLD_values_no_RT!BT3</f>
        <v>0</v>
      </c>
      <c r="CR3" s="12">
        <v>0</v>
      </c>
      <c r="CS3" s="12">
        <v>0</v>
      </c>
      <c r="CT3" s="12">
        <v>0</v>
      </c>
      <c r="CU3" s="12">
        <v>0</v>
      </c>
    </row>
    <row r="4" spans="1:269" x14ac:dyDescent="0.45">
      <c r="A4" s="21">
        <v>2015</v>
      </c>
      <c r="B4" s="2">
        <v>1901</v>
      </c>
      <c r="C4">
        <f>OLD_values_no_RT!C4</f>
        <v>0</v>
      </c>
      <c r="D4">
        <f>OLD_values_no_RT!D4</f>
        <v>65.758446627801177</v>
      </c>
      <c r="E4">
        <f>OLD_values_no_RT!E4</f>
        <v>0</v>
      </c>
      <c r="F4">
        <f>OLD_values_no_RT!F4</f>
        <v>0</v>
      </c>
      <c r="G4">
        <f>OLD_values_no_RT!G4*(1-high_rise_MFH)</f>
        <v>0</v>
      </c>
      <c r="H4">
        <f>OLD_values_no_RT!H4*(1-high_rise_MFH)</f>
        <v>9.0733570088330247</v>
      </c>
      <c r="I4">
        <f>OLD_values_no_RT!I4*(1-high_rise_MFH)</f>
        <v>0</v>
      </c>
      <c r="J4">
        <f>OLD_values_no_RT!J4*(1-high_rise_MFH)</f>
        <v>0</v>
      </c>
      <c r="K4">
        <f>OLD_values_no_RT!G4*(high_rise_MFH)</f>
        <v>0</v>
      </c>
      <c r="L4">
        <f>OLD_values_no_RT!H4*(high_rise_MFH)</f>
        <v>0.18517055120067397</v>
      </c>
      <c r="M4">
        <f>OLD_values_no_RT!I4*(high_rise_MFH)</f>
        <v>0</v>
      </c>
      <c r="N4">
        <f>OLD_values_no_RT!J4*(high_rise_MFH)</f>
        <v>0</v>
      </c>
      <c r="O4">
        <f>OLD_values_no_RT!K4</f>
        <v>2.6499672521651219</v>
      </c>
      <c r="P4">
        <f>OLD_values_no_RT!L4</f>
        <v>0</v>
      </c>
      <c r="Q4">
        <f>OLD_values_no_RT!M4</f>
        <v>0</v>
      </c>
      <c r="R4">
        <f>OLD_values_no_RT!N4</f>
        <v>0</v>
      </c>
      <c r="S4">
        <f>OLD_values_no_RT!O4</f>
        <v>0</v>
      </c>
      <c r="T4">
        <f>OLD_values_no_RT!P4</f>
        <v>6.4866958278596343</v>
      </c>
      <c r="U4">
        <f>OLD_values_no_RT!Q4*(1-high_rise_MFH)</f>
        <v>0.89503493577044324</v>
      </c>
      <c r="V4">
        <f>OLD_values_no_RT!Q4*high_rise_MFH</f>
        <v>1.8266019097355986E-2</v>
      </c>
      <c r="W4">
        <f>OLD_values_no_RT!R4</f>
        <v>0.26140416022717927</v>
      </c>
      <c r="X4" s="12">
        <f>OLD_values_no_RT!S4</f>
        <v>0</v>
      </c>
      <c r="Y4" s="12">
        <f>OLD_values_no_RT!T4*(1-high_rise_MFH)</f>
        <v>0</v>
      </c>
      <c r="Z4" s="12">
        <f>OLD_values_no_RT!T4*high_rise_MFH</f>
        <v>0</v>
      </c>
      <c r="AA4" s="12">
        <f>OLD_values_no_RT!U4</f>
        <v>0</v>
      </c>
      <c r="AB4">
        <f>OLD_values_no_RT!V4</f>
        <v>6.6713095514457423</v>
      </c>
      <c r="AC4">
        <f>OLD_values_no_RT!W4*(1-high_rise_MFH)</f>
        <v>3.8823527388721235</v>
      </c>
      <c r="AD4">
        <f>OLD_values_no_RT!W4*high_rise_MFH</f>
        <v>7.9231688548410686E-2</v>
      </c>
      <c r="AE4">
        <f>OLD_values_no_RT!X4</f>
        <v>0</v>
      </c>
      <c r="AF4">
        <f>OLD_values_no_RT!Y4</f>
        <v>10.824026752476497</v>
      </c>
      <c r="AG4">
        <f>OLD_values_no_RT!Z4*(1-high_rise_MFH)</f>
        <v>5.2123625044692616</v>
      </c>
      <c r="AH4">
        <f>OLD_values_no_RT!Z4*high_rise_MFH</f>
        <v>0.10637474498916862</v>
      </c>
      <c r="AI4">
        <f>OLD_values_no_RT!AA4</f>
        <v>0</v>
      </c>
      <c r="AJ4">
        <f>OLD_values_no_RT!AB4</f>
        <v>2.4522078481206036</v>
      </c>
      <c r="AK4">
        <f>OLD_values_no_RT!AC4*(1-high_rise_MFH)</f>
        <v>6.4300314563673115</v>
      </c>
      <c r="AL4">
        <f>OLD_values_no_RT!AC4*high_rise_MFH</f>
        <v>0.1312251317625982</v>
      </c>
      <c r="AM4">
        <f>OLD_values_no_RT!AD4</f>
        <v>0</v>
      </c>
      <c r="AN4">
        <f>OLD_values_no_RT!AE4</f>
        <v>1.8791111111111112</v>
      </c>
      <c r="AO4">
        <f>OLD_values_no_RT!AF4*(1-high_rise_MFH)</f>
        <v>1.449311111111111</v>
      </c>
      <c r="AP4">
        <f>OLD_values_no_RT!AF4*high_rise_MFH</f>
        <v>2.9577777777777776E-2</v>
      </c>
      <c r="AQ4">
        <f>OLD_values_no_RT!AG4</f>
        <v>0</v>
      </c>
      <c r="AR4">
        <f>OLD_values_no_RT!AH4</f>
        <v>3.1000000000000005</v>
      </c>
      <c r="AS4">
        <f>OLD_values_no_RT!AI4*(1-high_rise_MFH)</f>
        <v>2.8777765333333334</v>
      </c>
      <c r="AT4">
        <f>OLD_values_no_RT!AI4*high_rise_MFH</f>
        <v>5.8730133333333337E-2</v>
      </c>
      <c r="AU4">
        <f>OLD_values_no_RT!AJ4</f>
        <v>0</v>
      </c>
      <c r="AV4">
        <f>OLD_values_no_RT!AK4</f>
        <v>12.025673467891247</v>
      </c>
      <c r="AW4">
        <f>OLD_values_no_RT!AL4*(1-high_rise_MFH)</f>
        <v>3.0368879356175182</v>
      </c>
      <c r="AX4">
        <f>OLD_values_no_RT!AL4*high_rise_MFH</f>
        <v>6.1977304808520782E-2</v>
      </c>
      <c r="AY4">
        <f>OLD_values_no_RT!AM4</f>
        <v>0</v>
      </c>
      <c r="AZ4" s="91">
        <f>OLD_values_no_RT!AN4</f>
        <v>2.2206651196381348</v>
      </c>
      <c r="BA4" s="91">
        <f>OLD_values_no_RT!AO4*(1-high_rise_MFH)</f>
        <v>0.92686075132383205</v>
      </c>
      <c r="BB4" s="91">
        <f>OLD_values_no_RT!AO4*high_rise_MFH</f>
        <v>1.8915525537221062E-2</v>
      </c>
      <c r="BC4">
        <f>OLD_values_no_RT!AP4</f>
        <v>0</v>
      </c>
      <c r="BD4" s="91">
        <f>OLD_values_no_RT!AQ4</f>
        <v>3.2531332405018665</v>
      </c>
      <c r="BE4" s="91">
        <f>OLD_values_no_RT!AR4*(1-high_rise_MFH)</f>
        <v>1.3577555702461956</v>
      </c>
      <c r="BF4" s="91">
        <f>OLD_values_no_RT!AR4*high_rise_MFH</f>
        <v>2.7709297351963178E-2</v>
      </c>
      <c r="BG4">
        <f>OLD_values_no_RT!AS4</f>
        <v>0</v>
      </c>
      <c r="BH4" s="91">
        <f>OLD_values_no_RT!AT4</f>
        <v>8.0617663581419947</v>
      </c>
      <c r="BI4" s="91">
        <f>OLD_values_no_RT!AU4*(1-high_rise_MFH)</f>
        <v>4.5662932821916185</v>
      </c>
      <c r="BJ4" s="91">
        <f>OLD_values_no_RT!AU4*high_rise_MFH</f>
        <v>9.3189658820237109E-2</v>
      </c>
      <c r="BK4">
        <f>OLD_values_no_RT!AV4</f>
        <v>0</v>
      </c>
      <c r="BL4" s="12">
        <f>OLD_values_no_RT!AX4*0.32</f>
        <v>1.4367487999999999E-2</v>
      </c>
      <c r="BM4" s="12">
        <f>OLD_values_no_RT!AX4*0.6</f>
        <v>2.6939039999999997E-2</v>
      </c>
      <c r="BN4" s="12">
        <f>OLD_values_no_RT!AX4*0.08</f>
        <v>3.5918719999999999E-3</v>
      </c>
      <c r="BO4" s="12">
        <f>OLD_values_no_RT!AY4</f>
        <v>0</v>
      </c>
      <c r="BP4" s="12">
        <f>OLD_values_no_RT!AZ4</f>
        <v>0</v>
      </c>
      <c r="BQ4" s="12">
        <f>OLD_values_no_RT!BA4*(1-high_rise_MFH)</f>
        <v>0</v>
      </c>
      <c r="BR4" s="12">
        <f>OLD_values_no_RT!BA4*high_rise_MFH</f>
        <v>0</v>
      </c>
      <c r="BS4" s="12">
        <f>OLD_values_no_RT!BB4</f>
        <v>0</v>
      </c>
      <c r="BT4" s="12">
        <f>OLD_values_no_RT!BC4</f>
        <v>3.6621858516904364</v>
      </c>
      <c r="BU4" s="12">
        <f>OLD_values_no_RT!BD4*(1-high_rise_MFH)</f>
        <v>5.3834132019849408</v>
      </c>
      <c r="BV4" s="12">
        <f>OLD_values_no_RT!BD4*high_rise_MFH</f>
        <v>0.10986557555071308</v>
      </c>
      <c r="BW4" s="12">
        <f>OLD_values_no_RT!BE4</f>
        <v>0</v>
      </c>
      <c r="BX4" s="12">
        <f>OLD_values_no_RT!BF4</f>
        <v>0</v>
      </c>
      <c r="BY4" s="12">
        <f>OLD_values_no_RT!BG4*(1-high_rise_MFH)</f>
        <v>0</v>
      </c>
      <c r="BZ4" s="12">
        <f>OLD_values_no_RT!BG4*high_rise_MFH</f>
        <v>0</v>
      </c>
      <c r="CA4" s="12">
        <f>OLD_values_no_RT!BH4</f>
        <v>0</v>
      </c>
      <c r="CB4" s="12">
        <f>OLD_values_no_RT!BI4</f>
        <v>0</v>
      </c>
      <c r="CC4" s="12">
        <f>OLD_values_no_RT!BJ4*(1-high_rise_MFH)</f>
        <v>0</v>
      </c>
      <c r="CD4" s="12">
        <f>OLD_values_no_RT!BJ4*high_rise_MFH</f>
        <v>0</v>
      </c>
      <c r="CE4" s="12">
        <f>OLD_values_no_RT!BK4</f>
        <v>0</v>
      </c>
      <c r="CF4" s="12">
        <f>OLD_values_no_RT!BL4</f>
        <v>0</v>
      </c>
      <c r="CG4" s="12">
        <f>OLD_values_no_RT!BM4*(1-high_rise_MFH)</f>
        <v>0</v>
      </c>
      <c r="CH4" s="12">
        <f>OLD_values_no_RT!BM4*high_rise_MFH</f>
        <v>0</v>
      </c>
      <c r="CI4" s="12">
        <f>OLD_values_no_RT!BN4</f>
        <v>0</v>
      </c>
      <c r="CJ4" s="12">
        <f>OLD_values_no_RT!BO4</f>
        <v>0</v>
      </c>
      <c r="CK4" s="12">
        <f>OLD_values_no_RT!BP4*(1-high_rise_MFH)</f>
        <v>0</v>
      </c>
      <c r="CL4" s="12">
        <f>OLD_values_no_RT!BP4*high_rise_MFH</f>
        <v>0</v>
      </c>
      <c r="CM4" s="12">
        <f>OLD_values_no_RT!BQ4</f>
        <v>0</v>
      </c>
      <c r="CN4" s="12">
        <f>OLD_values_no_RT!BR4</f>
        <v>0</v>
      </c>
      <c r="CO4" s="12">
        <f>OLD_values_no_RT!BS4*(1-high_rise_MFH)</f>
        <v>0</v>
      </c>
      <c r="CP4" s="12">
        <f>OLD_values_no_RT!BS4*high_rise_MFH</f>
        <v>0</v>
      </c>
      <c r="CQ4" s="12">
        <f>OLD_values_no_RT!BT4</f>
        <v>0</v>
      </c>
      <c r="CR4" s="12">
        <v>0</v>
      </c>
      <c r="CS4" s="12">
        <v>0</v>
      </c>
      <c r="CT4" s="12">
        <v>0</v>
      </c>
      <c r="CU4" s="12">
        <v>0</v>
      </c>
    </row>
    <row r="5" spans="1:269" x14ac:dyDescent="0.45">
      <c r="A5" s="21">
        <v>2015</v>
      </c>
      <c r="B5" s="2">
        <v>1902</v>
      </c>
      <c r="C5">
        <f>OLD_values_no_RT!C5</f>
        <v>0</v>
      </c>
      <c r="D5">
        <f>OLD_values_no_RT!D5</f>
        <v>65.758446627801177</v>
      </c>
      <c r="E5">
        <f>OLD_values_no_RT!E5</f>
        <v>0</v>
      </c>
      <c r="F5">
        <f>OLD_values_no_RT!F5</f>
        <v>0</v>
      </c>
      <c r="G5">
        <f>OLD_values_no_RT!G5*(1-high_rise_MFH)</f>
        <v>0</v>
      </c>
      <c r="H5">
        <f>OLD_values_no_RT!H5*(1-high_rise_MFH)</f>
        <v>9.0733570088330247</v>
      </c>
      <c r="I5">
        <f>OLD_values_no_RT!I5*(1-high_rise_MFH)</f>
        <v>0</v>
      </c>
      <c r="J5">
        <f>OLD_values_no_RT!J5*(1-high_rise_MFH)</f>
        <v>0</v>
      </c>
      <c r="K5">
        <f>OLD_values_no_RT!G5*(high_rise_MFH)</f>
        <v>0</v>
      </c>
      <c r="L5">
        <f>OLD_values_no_RT!H5*(high_rise_MFH)</f>
        <v>0.18517055120067397</v>
      </c>
      <c r="M5">
        <f>OLD_values_no_RT!I5*(high_rise_MFH)</f>
        <v>0</v>
      </c>
      <c r="N5">
        <f>OLD_values_no_RT!J5*(high_rise_MFH)</f>
        <v>0</v>
      </c>
      <c r="O5">
        <f>OLD_values_no_RT!K5</f>
        <v>2.6499672521651219</v>
      </c>
      <c r="P5">
        <f>OLD_values_no_RT!L5</f>
        <v>0</v>
      </c>
      <c r="Q5">
        <f>OLD_values_no_RT!M5</f>
        <v>0</v>
      </c>
      <c r="R5">
        <f>OLD_values_no_RT!N5</f>
        <v>0</v>
      </c>
      <c r="S5">
        <f>OLD_values_no_RT!O5</f>
        <v>0</v>
      </c>
      <c r="T5">
        <f>OLD_values_no_RT!P5</f>
        <v>6.4866958278596343</v>
      </c>
      <c r="U5">
        <f>OLD_values_no_RT!Q5*(1-high_rise_MFH)</f>
        <v>0.89503493577044324</v>
      </c>
      <c r="V5">
        <f>OLD_values_no_RT!Q5*high_rise_MFH</f>
        <v>1.8266019097355986E-2</v>
      </c>
      <c r="W5">
        <f>OLD_values_no_RT!R5</f>
        <v>0.26140416022717927</v>
      </c>
      <c r="X5" s="12">
        <f>OLD_values_no_RT!S5</f>
        <v>0</v>
      </c>
      <c r="Y5" s="12">
        <f>OLD_values_no_RT!T5*(1-high_rise_MFH)</f>
        <v>0</v>
      </c>
      <c r="Z5" s="12">
        <f>OLD_values_no_RT!T5*high_rise_MFH</f>
        <v>0</v>
      </c>
      <c r="AA5" s="12">
        <f>OLD_values_no_RT!U5</f>
        <v>0</v>
      </c>
      <c r="AB5">
        <f>OLD_values_no_RT!V5</f>
        <v>6.6713095514457423</v>
      </c>
      <c r="AC5">
        <f>OLD_values_no_RT!W5*(1-high_rise_MFH)</f>
        <v>3.8823527388721235</v>
      </c>
      <c r="AD5">
        <f>OLD_values_no_RT!W5*high_rise_MFH</f>
        <v>7.9231688548410686E-2</v>
      </c>
      <c r="AE5">
        <f>OLD_values_no_RT!X5</f>
        <v>0</v>
      </c>
      <c r="AF5">
        <f>OLD_values_no_RT!Y5</f>
        <v>10.824026752476497</v>
      </c>
      <c r="AG5">
        <f>OLD_values_no_RT!Z5*(1-high_rise_MFH)</f>
        <v>5.2123625044692616</v>
      </c>
      <c r="AH5">
        <f>OLD_values_no_RT!Z5*high_rise_MFH</f>
        <v>0.10637474498916862</v>
      </c>
      <c r="AI5">
        <f>OLD_values_no_RT!AA5</f>
        <v>0</v>
      </c>
      <c r="AJ5">
        <f>OLD_values_no_RT!AB5</f>
        <v>2.4522078481206036</v>
      </c>
      <c r="AK5">
        <f>OLD_values_no_RT!AC5*(1-high_rise_MFH)</f>
        <v>6.4300314563673115</v>
      </c>
      <c r="AL5">
        <f>OLD_values_no_RT!AC5*high_rise_MFH</f>
        <v>0.1312251317625982</v>
      </c>
      <c r="AM5">
        <f>OLD_values_no_RT!AD5</f>
        <v>0</v>
      </c>
      <c r="AN5">
        <f>OLD_values_no_RT!AE5</f>
        <v>1.8791111111111112</v>
      </c>
      <c r="AO5">
        <f>OLD_values_no_RT!AF5*(1-high_rise_MFH)</f>
        <v>1.449311111111111</v>
      </c>
      <c r="AP5">
        <f>OLD_values_no_RT!AF5*high_rise_MFH</f>
        <v>2.9577777777777776E-2</v>
      </c>
      <c r="AQ5">
        <f>OLD_values_no_RT!AG5</f>
        <v>0</v>
      </c>
      <c r="AR5">
        <f>OLD_values_no_RT!AH5</f>
        <v>3.1000000000000005</v>
      </c>
      <c r="AS5">
        <f>OLD_values_no_RT!AI5*(1-high_rise_MFH)</f>
        <v>2.8777765333333334</v>
      </c>
      <c r="AT5">
        <f>OLD_values_no_RT!AI5*high_rise_MFH</f>
        <v>5.8730133333333337E-2</v>
      </c>
      <c r="AU5">
        <f>OLD_values_no_RT!AJ5</f>
        <v>0</v>
      </c>
      <c r="AV5">
        <f>OLD_values_no_RT!AK5</f>
        <v>12.025673467891247</v>
      </c>
      <c r="AW5">
        <f>OLD_values_no_RT!AL5*(1-high_rise_MFH)</f>
        <v>3.0368879356175182</v>
      </c>
      <c r="AX5">
        <f>OLD_values_no_RT!AL5*high_rise_MFH</f>
        <v>6.1977304808520782E-2</v>
      </c>
      <c r="AY5">
        <f>OLD_values_no_RT!AM5</f>
        <v>0</v>
      </c>
      <c r="AZ5" s="91">
        <f>OLD_values_no_RT!AN5</f>
        <v>2.2206651196381348</v>
      </c>
      <c r="BA5" s="91">
        <f>OLD_values_no_RT!AO5*(1-high_rise_MFH)</f>
        <v>0.92686075132383205</v>
      </c>
      <c r="BB5" s="91">
        <f>OLD_values_no_RT!AO5*high_rise_MFH</f>
        <v>1.8915525537221062E-2</v>
      </c>
      <c r="BC5">
        <f>OLD_values_no_RT!AP5</f>
        <v>0</v>
      </c>
      <c r="BD5" s="91">
        <f>OLD_values_no_RT!AQ5</f>
        <v>3.2531332405018665</v>
      </c>
      <c r="BE5" s="91">
        <f>OLD_values_no_RT!AR5*(1-high_rise_MFH)</f>
        <v>1.3577555702461956</v>
      </c>
      <c r="BF5" s="91">
        <f>OLD_values_no_RT!AR5*high_rise_MFH</f>
        <v>2.7709297351963178E-2</v>
      </c>
      <c r="BG5">
        <f>OLD_values_no_RT!AS5</f>
        <v>0</v>
      </c>
      <c r="BH5" s="91">
        <f>OLD_values_no_RT!AT5</f>
        <v>8.0617663581419947</v>
      </c>
      <c r="BI5" s="91">
        <f>OLD_values_no_RT!AU5*(1-high_rise_MFH)</f>
        <v>4.5662932821916185</v>
      </c>
      <c r="BJ5" s="91">
        <f>OLD_values_no_RT!AU5*high_rise_MFH</f>
        <v>9.3189658820237109E-2</v>
      </c>
      <c r="BK5">
        <f>OLD_values_no_RT!AV5</f>
        <v>0</v>
      </c>
      <c r="BL5" s="12">
        <f>OLD_values_no_RT!AX5*0.32</f>
        <v>1.4983936E-2</v>
      </c>
      <c r="BM5" s="12">
        <f>OLD_values_no_RT!AX5*0.6</f>
        <v>2.8094879999999999E-2</v>
      </c>
      <c r="BN5" s="12">
        <f>OLD_values_no_RT!AX5*0.08</f>
        <v>3.7459839999999999E-3</v>
      </c>
      <c r="BO5" s="12">
        <f>OLD_values_no_RT!AY5</f>
        <v>0</v>
      </c>
      <c r="BP5" s="12">
        <f>OLD_values_no_RT!AZ5</f>
        <v>0</v>
      </c>
      <c r="BQ5" s="12">
        <f>OLD_values_no_RT!BA5*(1-high_rise_MFH)</f>
        <v>0</v>
      </c>
      <c r="BR5" s="12">
        <f>OLD_values_no_RT!BA5*high_rise_MFH</f>
        <v>0</v>
      </c>
      <c r="BS5" s="12">
        <f>OLD_values_no_RT!BB5</f>
        <v>0</v>
      </c>
      <c r="BT5" s="12">
        <f>OLD_values_no_RT!BC5</f>
        <v>3.6621858516904364</v>
      </c>
      <c r="BU5" s="12">
        <f>OLD_values_no_RT!BD5*(1-high_rise_MFH)</f>
        <v>5.3834132019849408</v>
      </c>
      <c r="BV5" s="12">
        <f>OLD_values_no_RT!BD5*high_rise_MFH</f>
        <v>0.10986557555071308</v>
      </c>
      <c r="BW5" s="12">
        <f>OLD_values_no_RT!BE5</f>
        <v>0</v>
      </c>
      <c r="BX5" s="12">
        <f>OLD_values_no_RT!BF5</f>
        <v>0</v>
      </c>
      <c r="BY5" s="12">
        <f>OLD_values_no_RT!BG5*(1-high_rise_MFH)</f>
        <v>0</v>
      </c>
      <c r="BZ5" s="12">
        <f>OLD_values_no_RT!BG5*high_rise_MFH</f>
        <v>0</v>
      </c>
      <c r="CA5" s="12">
        <f>OLD_values_no_RT!BH5</f>
        <v>0</v>
      </c>
      <c r="CB5" s="12">
        <f>OLD_values_no_RT!BI5</f>
        <v>0</v>
      </c>
      <c r="CC5" s="12">
        <f>OLD_values_no_RT!BJ5*(1-high_rise_MFH)</f>
        <v>0</v>
      </c>
      <c r="CD5" s="12">
        <f>OLD_values_no_RT!BJ5*high_rise_MFH</f>
        <v>0</v>
      </c>
      <c r="CE5" s="12">
        <f>OLD_values_no_RT!BK5</f>
        <v>0</v>
      </c>
      <c r="CF5" s="12">
        <f>OLD_values_no_RT!BL5</f>
        <v>0</v>
      </c>
      <c r="CG5" s="12">
        <f>OLD_values_no_RT!BM5*(1-high_rise_MFH)</f>
        <v>0</v>
      </c>
      <c r="CH5" s="12">
        <f>OLD_values_no_RT!BM5*high_rise_MFH</f>
        <v>0</v>
      </c>
      <c r="CI5" s="12">
        <f>OLD_values_no_RT!BN5</f>
        <v>0</v>
      </c>
      <c r="CJ5" s="12">
        <f>OLD_values_no_RT!BO5</f>
        <v>0</v>
      </c>
      <c r="CK5" s="12">
        <f>OLD_values_no_RT!BP5*(1-high_rise_MFH)</f>
        <v>0</v>
      </c>
      <c r="CL5" s="12">
        <f>OLD_values_no_RT!BP5*high_rise_MFH</f>
        <v>0</v>
      </c>
      <c r="CM5" s="12">
        <f>OLD_values_no_RT!BQ5</f>
        <v>0</v>
      </c>
      <c r="CN5" s="12">
        <f>OLD_values_no_RT!BR5</f>
        <v>0</v>
      </c>
      <c r="CO5" s="12">
        <f>OLD_values_no_RT!BS5*(1-high_rise_MFH)</f>
        <v>0</v>
      </c>
      <c r="CP5" s="12">
        <f>OLD_values_no_RT!BS5*high_rise_MFH</f>
        <v>0</v>
      </c>
      <c r="CQ5" s="12">
        <f>OLD_values_no_RT!BT5</f>
        <v>0</v>
      </c>
      <c r="CR5" s="12">
        <v>0</v>
      </c>
      <c r="CS5" s="12">
        <v>0</v>
      </c>
      <c r="CT5" s="12">
        <v>0</v>
      </c>
      <c r="CU5" s="12">
        <v>0</v>
      </c>
    </row>
    <row r="6" spans="1:269" x14ac:dyDescent="0.45">
      <c r="A6" s="21">
        <v>2015</v>
      </c>
      <c r="B6" s="2">
        <v>1903</v>
      </c>
      <c r="C6">
        <f>OLD_values_no_RT!C6</f>
        <v>0</v>
      </c>
      <c r="D6">
        <f>OLD_values_no_RT!D6</f>
        <v>65.758446627801177</v>
      </c>
      <c r="E6">
        <f>OLD_values_no_RT!E6</f>
        <v>0</v>
      </c>
      <c r="F6">
        <f>OLD_values_no_RT!F6</f>
        <v>0</v>
      </c>
      <c r="G6">
        <f>OLD_values_no_RT!G6*(1-high_rise_MFH)</f>
        <v>0</v>
      </c>
      <c r="H6">
        <f>OLD_values_no_RT!H6*(1-high_rise_MFH)</f>
        <v>9.0733570088330247</v>
      </c>
      <c r="I6">
        <f>OLD_values_no_RT!I6*(1-high_rise_MFH)</f>
        <v>0</v>
      </c>
      <c r="J6">
        <f>OLD_values_no_RT!J6*(1-high_rise_MFH)</f>
        <v>0</v>
      </c>
      <c r="K6">
        <f>OLD_values_no_RT!G6*(high_rise_MFH)</f>
        <v>0</v>
      </c>
      <c r="L6">
        <f>OLD_values_no_RT!H6*(high_rise_MFH)</f>
        <v>0.18517055120067397</v>
      </c>
      <c r="M6">
        <f>OLD_values_no_RT!I6*(high_rise_MFH)</f>
        <v>0</v>
      </c>
      <c r="N6">
        <f>OLD_values_no_RT!J6*(high_rise_MFH)</f>
        <v>0</v>
      </c>
      <c r="O6">
        <f>OLD_values_no_RT!K6</f>
        <v>2.6499672521651219</v>
      </c>
      <c r="P6">
        <f>OLD_values_no_RT!L6</f>
        <v>0</v>
      </c>
      <c r="Q6">
        <f>OLD_values_no_RT!M6</f>
        <v>0</v>
      </c>
      <c r="R6">
        <f>OLD_values_no_RT!N6</f>
        <v>0</v>
      </c>
      <c r="S6">
        <f>OLD_values_no_RT!O6</f>
        <v>0</v>
      </c>
      <c r="T6">
        <f>OLD_values_no_RT!P6</f>
        <v>6.4866958278596343</v>
      </c>
      <c r="U6">
        <f>OLD_values_no_RT!Q6*(1-high_rise_MFH)</f>
        <v>0.89503493577044324</v>
      </c>
      <c r="V6">
        <f>OLD_values_no_RT!Q6*high_rise_MFH</f>
        <v>1.8266019097355986E-2</v>
      </c>
      <c r="W6">
        <f>OLD_values_no_RT!R6</f>
        <v>0.26140416022717927</v>
      </c>
      <c r="X6" s="12">
        <f>OLD_values_no_RT!S6</f>
        <v>0</v>
      </c>
      <c r="Y6" s="12">
        <f>OLD_values_no_RT!T6*(1-high_rise_MFH)</f>
        <v>0</v>
      </c>
      <c r="Z6" s="12">
        <f>OLD_values_no_RT!T6*high_rise_MFH</f>
        <v>0</v>
      </c>
      <c r="AA6" s="12">
        <f>OLD_values_no_RT!U6</f>
        <v>0</v>
      </c>
      <c r="AB6">
        <f>OLD_values_no_RT!V6</f>
        <v>6.6713095514457423</v>
      </c>
      <c r="AC6">
        <f>OLD_values_no_RT!W6*(1-high_rise_MFH)</f>
        <v>3.8823527388721235</v>
      </c>
      <c r="AD6">
        <f>OLD_values_no_RT!W6*high_rise_MFH</f>
        <v>7.9231688548410686E-2</v>
      </c>
      <c r="AE6">
        <f>OLD_values_no_RT!X6</f>
        <v>0</v>
      </c>
      <c r="AF6">
        <f>OLD_values_no_RT!Y6</f>
        <v>10.824026752476497</v>
      </c>
      <c r="AG6">
        <f>OLD_values_no_RT!Z6*(1-high_rise_MFH)</f>
        <v>5.2123625044692616</v>
      </c>
      <c r="AH6">
        <f>OLD_values_no_RT!Z6*high_rise_MFH</f>
        <v>0.10637474498916862</v>
      </c>
      <c r="AI6">
        <f>OLD_values_no_RT!AA6</f>
        <v>0</v>
      </c>
      <c r="AJ6">
        <f>OLD_values_no_RT!AB6</f>
        <v>2.4522078481206036</v>
      </c>
      <c r="AK6">
        <f>OLD_values_no_RT!AC6*(1-high_rise_MFH)</f>
        <v>6.4300314563673115</v>
      </c>
      <c r="AL6">
        <f>OLD_values_no_RT!AC6*high_rise_MFH</f>
        <v>0.1312251317625982</v>
      </c>
      <c r="AM6">
        <f>OLD_values_no_RT!AD6</f>
        <v>0</v>
      </c>
      <c r="AN6">
        <f>OLD_values_no_RT!AE6</f>
        <v>1.8791111111111112</v>
      </c>
      <c r="AO6">
        <f>OLD_values_no_RT!AF6*(1-high_rise_MFH)</f>
        <v>1.449311111111111</v>
      </c>
      <c r="AP6">
        <f>OLD_values_no_RT!AF6*high_rise_MFH</f>
        <v>2.9577777777777776E-2</v>
      </c>
      <c r="AQ6">
        <f>OLD_values_no_RT!AG6</f>
        <v>0</v>
      </c>
      <c r="AR6">
        <f>OLD_values_no_RT!AH6</f>
        <v>3.1000000000000005</v>
      </c>
      <c r="AS6">
        <f>OLD_values_no_RT!AI6*(1-high_rise_MFH)</f>
        <v>2.8777765333333334</v>
      </c>
      <c r="AT6">
        <f>OLD_values_no_RT!AI6*high_rise_MFH</f>
        <v>5.8730133333333337E-2</v>
      </c>
      <c r="AU6">
        <f>OLD_values_no_RT!AJ6</f>
        <v>0</v>
      </c>
      <c r="AV6">
        <f>OLD_values_no_RT!AK6</f>
        <v>12.025673467891247</v>
      </c>
      <c r="AW6">
        <f>OLD_values_no_RT!AL6*(1-high_rise_MFH)</f>
        <v>3.0368879356175182</v>
      </c>
      <c r="AX6">
        <f>OLD_values_no_RT!AL6*high_rise_MFH</f>
        <v>6.1977304808520782E-2</v>
      </c>
      <c r="AY6">
        <f>OLD_values_no_RT!AM6</f>
        <v>0</v>
      </c>
      <c r="AZ6" s="91">
        <f>OLD_values_no_RT!AN6</f>
        <v>2.2206651196381348</v>
      </c>
      <c r="BA6" s="91">
        <f>OLD_values_no_RT!AO6*(1-high_rise_MFH)</f>
        <v>0.92686075132383205</v>
      </c>
      <c r="BB6" s="91">
        <f>OLD_values_no_RT!AO6*high_rise_MFH</f>
        <v>1.8915525537221062E-2</v>
      </c>
      <c r="BC6">
        <f>OLD_values_no_RT!AP6</f>
        <v>0</v>
      </c>
      <c r="BD6" s="91">
        <f>OLD_values_no_RT!AQ6</f>
        <v>3.2531332405018665</v>
      </c>
      <c r="BE6" s="91">
        <f>OLD_values_no_RT!AR6*(1-high_rise_MFH)</f>
        <v>1.3577555702461956</v>
      </c>
      <c r="BF6" s="91">
        <f>OLD_values_no_RT!AR6*high_rise_MFH</f>
        <v>2.7709297351963178E-2</v>
      </c>
      <c r="BG6">
        <f>OLD_values_no_RT!AS6</f>
        <v>0</v>
      </c>
      <c r="BH6" s="91">
        <f>OLD_values_no_RT!AT6</f>
        <v>8.0617663581419947</v>
      </c>
      <c r="BI6" s="91">
        <f>OLD_values_no_RT!AU6*(1-high_rise_MFH)</f>
        <v>4.5662932821916185</v>
      </c>
      <c r="BJ6" s="91">
        <f>OLD_values_no_RT!AU6*high_rise_MFH</f>
        <v>9.3189658820237109E-2</v>
      </c>
      <c r="BK6">
        <f>OLD_values_no_RT!AV6</f>
        <v>0</v>
      </c>
      <c r="BL6" s="12">
        <f>OLD_values_no_RT!AX6*0.32</f>
        <v>1.4902143999999999E-2</v>
      </c>
      <c r="BM6" s="12">
        <f>OLD_values_no_RT!AX6*0.6</f>
        <v>2.7941519999999997E-2</v>
      </c>
      <c r="BN6" s="12">
        <f>OLD_values_no_RT!AX6*0.08</f>
        <v>3.7255359999999998E-3</v>
      </c>
      <c r="BO6" s="12">
        <f>OLD_values_no_RT!AY6</f>
        <v>0</v>
      </c>
      <c r="BP6" s="12">
        <f>OLD_values_no_RT!AZ6</f>
        <v>0</v>
      </c>
      <c r="BQ6" s="12">
        <f>OLD_values_no_RT!BA6*(1-high_rise_MFH)</f>
        <v>0</v>
      </c>
      <c r="BR6" s="12">
        <f>OLD_values_no_RT!BA6*high_rise_MFH</f>
        <v>0</v>
      </c>
      <c r="BS6" s="12">
        <f>OLD_values_no_RT!BB6</f>
        <v>0</v>
      </c>
      <c r="BT6" s="12">
        <f>OLD_values_no_RT!BC6</f>
        <v>3.6621858516904364</v>
      </c>
      <c r="BU6" s="12">
        <f>OLD_values_no_RT!BD6*(1-high_rise_MFH)</f>
        <v>5.3834132019849408</v>
      </c>
      <c r="BV6" s="12">
        <f>OLD_values_no_RT!BD6*high_rise_MFH</f>
        <v>0.10986557555071308</v>
      </c>
      <c r="BW6" s="12">
        <f>OLD_values_no_RT!BE6</f>
        <v>0</v>
      </c>
      <c r="BX6" s="12">
        <f>OLD_values_no_RT!BF6</f>
        <v>0</v>
      </c>
      <c r="BY6" s="12">
        <f>OLD_values_no_RT!BG6*(1-high_rise_MFH)</f>
        <v>0</v>
      </c>
      <c r="BZ6" s="12">
        <f>OLD_values_no_RT!BG6*high_rise_MFH</f>
        <v>0</v>
      </c>
      <c r="CA6" s="12">
        <f>OLD_values_no_RT!BH6</f>
        <v>0</v>
      </c>
      <c r="CB6" s="12">
        <f>OLD_values_no_RT!BI6</f>
        <v>0</v>
      </c>
      <c r="CC6" s="12">
        <f>OLD_values_no_RT!BJ6*(1-high_rise_MFH)</f>
        <v>0</v>
      </c>
      <c r="CD6" s="12">
        <f>OLD_values_no_RT!BJ6*high_rise_MFH</f>
        <v>0</v>
      </c>
      <c r="CE6" s="12">
        <f>OLD_values_no_RT!BK6</f>
        <v>0</v>
      </c>
      <c r="CF6" s="12">
        <f>OLD_values_no_RT!BL6</f>
        <v>0</v>
      </c>
      <c r="CG6" s="12">
        <f>OLD_values_no_RT!BM6*(1-high_rise_MFH)</f>
        <v>0</v>
      </c>
      <c r="CH6" s="12">
        <f>OLD_values_no_RT!BM6*high_rise_MFH</f>
        <v>0</v>
      </c>
      <c r="CI6" s="12">
        <f>OLD_values_no_RT!BN6</f>
        <v>0</v>
      </c>
      <c r="CJ6" s="12">
        <f>OLD_values_no_RT!BO6</f>
        <v>0</v>
      </c>
      <c r="CK6" s="12">
        <f>OLD_values_no_RT!BP6*(1-high_rise_MFH)</f>
        <v>0</v>
      </c>
      <c r="CL6" s="12">
        <f>OLD_values_no_RT!BP6*high_rise_MFH</f>
        <v>0</v>
      </c>
      <c r="CM6" s="12">
        <f>OLD_values_no_RT!BQ6</f>
        <v>0</v>
      </c>
      <c r="CN6" s="12">
        <f>OLD_values_no_RT!BR6</f>
        <v>0</v>
      </c>
      <c r="CO6" s="12">
        <f>OLD_values_no_RT!BS6*(1-high_rise_MFH)</f>
        <v>0</v>
      </c>
      <c r="CP6" s="12">
        <f>OLD_values_no_RT!BS6*high_rise_MFH</f>
        <v>0</v>
      </c>
      <c r="CQ6" s="12">
        <f>OLD_values_no_RT!BT6</f>
        <v>0</v>
      </c>
      <c r="CR6" s="12">
        <v>0</v>
      </c>
      <c r="CS6" s="12">
        <v>0</v>
      </c>
      <c r="CT6" s="12">
        <v>0</v>
      </c>
      <c r="CU6" s="12">
        <v>0</v>
      </c>
    </row>
    <row r="7" spans="1:269" x14ac:dyDescent="0.45">
      <c r="A7" s="21">
        <v>2015</v>
      </c>
      <c r="B7" s="2">
        <v>1904</v>
      </c>
      <c r="C7">
        <f>OLD_values_no_RT!C7</f>
        <v>0</v>
      </c>
      <c r="D7">
        <f>OLD_values_no_RT!D7</f>
        <v>65.758446627801177</v>
      </c>
      <c r="E7">
        <f>OLD_values_no_RT!E7</f>
        <v>0</v>
      </c>
      <c r="F7">
        <f>OLD_values_no_RT!F7</f>
        <v>0</v>
      </c>
      <c r="G7">
        <f>OLD_values_no_RT!G7*(1-high_rise_MFH)</f>
        <v>0</v>
      </c>
      <c r="H7">
        <f>OLD_values_no_RT!H7*(1-high_rise_MFH)</f>
        <v>9.0733570088330247</v>
      </c>
      <c r="I7">
        <f>OLD_values_no_RT!I7*(1-high_rise_MFH)</f>
        <v>0</v>
      </c>
      <c r="J7">
        <f>OLD_values_no_RT!J7*(1-high_rise_MFH)</f>
        <v>0</v>
      </c>
      <c r="K7">
        <f>OLD_values_no_RT!G7*(high_rise_MFH)</f>
        <v>0</v>
      </c>
      <c r="L7">
        <f>OLD_values_no_RT!H7*(high_rise_MFH)</f>
        <v>0.18517055120067397</v>
      </c>
      <c r="M7">
        <f>OLD_values_no_RT!I7*(high_rise_MFH)</f>
        <v>0</v>
      </c>
      <c r="N7">
        <f>OLD_values_no_RT!J7*(high_rise_MFH)</f>
        <v>0</v>
      </c>
      <c r="O7">
        <f>OLD_values_no_RT!K7</f>
        <v>2.6499672521651219</v>
      </c>
      <c r="P7">
        <f>OLD_values_no_RT!L7</f>
        <v>0</v>
      </c>
      <c r="Q7">
        <f>OLD_values_no_RT!M7</f>
        <v>0</v>
      </c>
      <c r="R7">
        <f>OLD_values_no_RT!N7</f>
        <v>0</v>
      </c>
      <c r="S7">
        <f>OLD_values_no_RT!O7</f>
        <v>0</v>
      </c>
      <c r="T7">
        <f>OLD_values_no_RT!P7</f>
        <v>6.4866958278596343</v>
      </c>
      <c r="U7">
        <f>OLD_values_no_RT!Q7*(1-high_rise_MFH)</f>
        <v>0.89503493577044324</v>
      </c>
      <c r="V7">
        <f>OLD_values_no_RT!Q7*high_rise_MFH</f>
        <v>1.8266019097355986E-2</v>
      </c>
      <c r="W7">
        <f>OLD_values_no_RT!R7</f>
        <v>0.26140416022717927</v>
      </c>
      <c r="X7" s="12">
        <f>OLD_values_no_RT!S7</f>
        <v>0</v>
      </c>
      <c r="Y7" s="12">
        <f>OLD_values_no_RT!T7*(1-high_rise_MFH)</f>
        <v>0</v>
      </c>
      <c r="Z7" s="12">
        <f>OLD_values_no_RT!T7*high_rise_MFH</f>
        <v>0</v>
      </c>
      <c r="AA7" s="12">
        <f>OLD_values_no_RT!U7</f>
        <v>0</v>
      </c>
      <c r="AB7">
        <f>OLD_values_no_RT!V7</f>
        <v>6.6713095514457423</v>
      </c>
      <c r="AC7">
        <f>OLD_values_no_RT!W7*(1-high_rise_MFH)</f>
        <v>3.8823527388721235</v>
      </c>
      <c r="AD7">
        <f>OLD_values_no_RT!W7*high_rise_MFH</f>
        <v>7.9231688548410686E-2</v>
      </c>
      <c r="AE7">
        <f>OLD_values_no_RT!X7</f>
        <v>0</v>
      </c>
      <c r="AF7">
        <f>OLD_values_no_RT!Y7</f>
        <v>10.824026752476497</v>
      </c>
      <c r="AG7">
        <f>OLD_values_no_RT!Z7*(1-high_rise_MFH)</f>
        <v>5.2123625044692616</v>
      </c>
      <c r="AH7">
        <f>OLD_values_no_RT!Z7*high_rise_MFH</f>
        <v>0.10637474498916862</v>
      </c>
      <c r="AI7">
        <f>OLD_values_no_RT!AA7</f>
        <v>0</v>
      </c>
      <c r="AJ7">
        <f>OLD_values_no_RT!AB7</f>
        <v>2.4522078481206036</v>
      </c>
      <c r="AK7">
        <f>OLD_values_no_RT!AC7*(1-high_rise_MFH)</f>
        <v>6.4300314563673115</v>
      </c>
      <c r="AL7">
        <f>OLD_values_no_RT!AC7*high_rise_MFH</f>
        <v>0.1312251317625982</v>
      </c>
      <c r="AM7">
        <f>OLD_values_no_RT!AD7</f>
        <v>0</v>
      </c>
      <c r="AN7">
        <f>OLD_values_no_RT!AE7</f>
        <v>1.8791111111111112</v>
      </c>
      <c r="AO7">
        <f>OLD_values_no_RT!AF7*(1-high_rise_MFH)</f>
        <v>1.449311111111111</v>
      </c>
      <c r="AP7">
        <f>OLD_values_no_RT!AF7*high_rise_MFH</f>
        <v>2.9577777777777776E-2</v>
      </c>
      <c r="AQ7">
        <f>OLD_values_no_RT!AG7</f>
        <v>0</v>
      </c>
      <c r="AR7">
        <f>OLD_values_no_RT!AH7</f>
        <v>3.1000000000000005</v>
      </c>
      <c r="AS7">
        <f>OLD_values_no_RT!AI7*(1-high_rise_MFH)</f>
        <v>2.8777765333333334</v>
      </c>
      <c r="AT7">
        <f>OLD_values_no_RT!AI7*high_rise_MFH</f>
        <v>5.8730133333333337E-2</v>
      </c>
      <c r="AU7">
        <f>OLD_values_no_RT!AJ7</f>
        <v>0</v>
      </c>
      <c r="AV7">
        <f>OLD_values_no_RT!AK7</f>
        <v>12.025673467891247</v>
      </c>
      <c r="AW7">
        <f>OLD_values_no_RT!AL7*(1-high_rise_MFH)</f>
        <v>3.0368879356175182</v>
      </c>
      <c r="AX7">
        <f>OLD_values_no_RT!AL7*high_rise_MFH</f>
        <v>6.1977304808520782E-2</v>
      </c>
      <c r="AY7">
        <f>OLD_values_no_RT!AM7</f>
        <v>0</v>
      </c>
      <c r="AZ7" s="91">
        <f>OLD_values_no_RT!AN7</f>
        <v>2.2206651196381348</v>
      </c>
      <c r="BA7" s="91">
        <f>OLD_values_no_RT!AO7*(1-high_rise_MFH)</f>
        <v>0.92686075132383205</v>
      </c>
      <c r="BB7" s="91">
        <f>OLD_values_no_RT!AO7*high_rise_MFH</f>
        <v>1.8915525537221062E-2</v>
      </c>
      <c r="BC7">
        <f>OLD_values_no_RT!AP7</f>
        <v>0</v>
      </c>
      <c r="BD7" s="91">
        <f>OLD_values_no_RT!AQ7</f>
        <v>3.2531332405018665</v>
      </c>
      <c r="BE7" s="91">
        <f>OLD_values_no_RT!AR7*(1-high_rise_MFH)</f>
        <v>1.3577555702461956</v>
      </c>
      <c r="BF7" s="91">
        <f>OLD_values_no_RT!AR7*high_rise_MFH</f>
        <v>2.7709297351963178E-2</v>
      </c>
      <c r="BG7">
        <f>OLD_values_no_RT!AS7</f>
        <v>0</v>
      </c>
      <c r="BH7" s="91">
        <f>OLD_values_no_RT!AT7</f>
        <v>8.0617663581419947</v>
      </c>
      <c r="BI7" s="91">
        <f>OLD_values_no_RT!AU7*(1-high_rise_MFH)</f>
        <v>4.5662932821916185</v>
      </c>
      <c r="BJ7" s="91">
        <f>OLD_values_no_RT!AU7*high_rise_MFH</f>
        <v>9.3189658820237109E-2</v>
      </c>
      <c r="BK7">
        <f>OLD_values_no_RT!AV7</f>
        <v>0</v>
      </c>
      <c r="BL7" s="12">
        <f>OLD_values_no_RT!AX7*0.32</f>
        <v>1.4677599999999999E-2</v>
      </c>
      <c r="BM7" s="12">
        <f>OLD_values_no_RT!AX7*0.6</f>
        <v>2.75205E-2</v>
      </c>
      <c r="BN7" s="12">
        <f>OLD_values_no_RT!AX7*0.08</f>
        <v>3.6693999999999997E-3</v>
      </c>
      <c r="BO7" s="12">
        <f>OLD_values_no_RT!AY7</f>
        <v>0</v>
      </c>
      <c r="BP7" s="12">
        <f>OLD_values_no_RT!AZ7</f>
        <v>0</v>
      </c>
      <c r="BQ7" s="12">
        <f>OLD_values_no_RT!BA7*(1-high_rise_MFH)</f>
        <v>0</v>
      </c>
      <c r="BR7" s="12">
        <f>OLD_values_no_RT!BA7*high_rise_MFH</f>
        <v>0</v>
      </c>
      <c r="BS7" s="12">
        <f>OLD_values_no_RT!BB7</f>
        <v>0</v>
      </c>
      <c r="BT7" s="12">
        <f>OLD_values_no_RT!BC7</f>
        <v>3.6621858516904364</v>
      </c>
      <c r="BU7" s="12">
        <f>OLD_values_no_RT!BD7*(1-high_rise_MFH)</f>
        <v>5.3834132019849408</v>
      </c>
      <c r="BV7" s="12">
        <f>OLD_values_no_RT!BD7*high_rise_MFH</f>
        <v>0.10986557555071308</v>
      </c>
      <c r="BW7" s="12">
        <f>OLD_values_no_RT!BE7</f>
        <v>0</v>
      </c>
      <c r="BX7" s="12">
        <f>OLD_values_no_RT!BF7</f>
        <v>0</v>
      </c>
      <c r="BY7" s="12">
        <f>OLD_values_no_RT!BG7*(1-high_rise_MFH)</f>
        <v>0</v>
      </c>
      <c r="BZ7" s="12">
        <f>OLD_values_no_RT!BG7*high_rise_MFH</f>
        <v>0</v>
      </c>
      <c r="CA7" s="12">
        <f>OLD_values_no_RT!BH7</f>
        <v>0</v>
      </c>
      <c r="CB7" s="12">
        <f>OLD_values_no_RT!BI7</f>
        <v>0</v>
      </c>
      <c r="CC7" s="12">
        <f>OLD_values_no_RT!BJ7*(1-high_rise_MFH)</f>
        <v>0</v>
      </c>
      <c r="CD7" s="12">
        <f>OLD_values_no_RT!BJ7*high_rise_MFH</f>
        <v>0</v>
      </c>
      <c r="CE7" s="12">
        <f>OLD_values_no_RT!BK7</f>
        <v>0</v>
      </c>
      <c r="CF7" s="12">
        <f>OLD_values_no_RT!BL7</f>
        <v>0</v>
      </c>
      <c r="CG7" s="12">
        <f>OLD_values_no_RT!BM7*(1-high_rise_MFH)</f>
        <v>0</v>
      </c>
      <c r="CH7" s="12">
        <f>OLD_values_no_RT!BM7*high_rise_MFH</f>
        <v>0</v>
      </c>
      <c r="CI7" s="12">
        <f>OLD_values_no_RT!BN7</f>
        <v>0</v>
      </c>
      <c r="CJ7" s="12">
        <f>OLD_values_no_RT!BO7</f>
        <v>0</v>
      </c>
      <c r="CK7" s="12">
        <f>OLD_values_no_RT!BP7*(1-high_rise_MFH)</f>
        <v>0</v>
      </c>
      <c r="CL7" s="12">
        <f>OLD_values_no_RT!BP7*high_rise_MFH</f>
        <v>0</v>
      </c>
      <c r="CM7" s="12">
        <f>OLD_values_no_RT!BQ7</f>
        <v>0</v>
      </c>
      <c r="CN7" s="12">
        <f>OLD_values_no_RT!BR7</f>
        <v>0</v>
      </c>
      <c r="CO7" s="12">
        <f>OLD_values_no_RT!BS7*(1-high_rise_MFH)</f>
        <v>0</v>
      </c>
      <c r="CP7" s="12">
        <f>OLD_values_no_RT!BS7*high_rise_MFH</f>
        <v>0</v>
      </c>
      <c r="CQ7" s="12">
        <f>OLD_values_no_RT!BT7</f>
        <v>0</v>
      </c>
      <c r="CR7" s="12">
        <v>0</v>
      </c>
      <c r="CS7" s="12">
        <v>0</v>
      </c>
      <c r="CT7" s="12">
        <v>0</v>
      </c>
      <c r="CU7" s="12">
        <v>0</v>
      </c>
    </row>
    <row r="8" spans="1:269" x14ac:dyDescent="0.45">
      <c r="A8" s="21">
        <v>2015</v>
      </c>
      <c r="B8" s="2">
        <v>1905</v>
      </c>
      <c r="C8">
        <f>OLD_values_no_RT!C8</f>
        <v>0</v>
      </c>
      <c r="D8">
        <f>OLD_values_no_RT!D8</f>
        <v>65.758446627801177</v>
      </c>
      <c r="E8">
        <f>OLD_values_no_RT!E8</f>
        <v>0</v>
      </c>
      <c r="F8">
        <f>OLD_values_no_RT!F8</f>
        <v>0</v>
      </c>
      <c r="G8">
        <f>OLD_values_no_RT!G8*(1-high_rise_MFH)</f>
        <v>0</v>
      </c>
      <c r="H8">
        <f>OLD_values_no_RT!H8*(1-high_rise_MFH)</f>
        <v>9.0733570088330247</v>
      </c>
      <c r="I8">
        <f>OLD_values_no_RT!I8*(1-high_rise_MFH)</f>
        <v>0</v>
      </c>
      <c r="J8">
        <f>OLD_values_no_RT!J8*(1-high_rise_MFH)</f>
        <v>0</v>
      </c>
      <c r="K8">
        <f>OLD_values_no_RT!G8*(high_rise_MFH)</f>
        <v>0</v>
      </c>
      <c r="L8">
        <f>OLD_values_no_RT!H8*(high_rise_MFH)</f>
        <v>0.18517055120067397</v>
      </c>
      <c r="M8">
        <f>OLD_values_no_RT!I8*(high_rise_MFH)</f>
        <v>0</v>
      </c>
      <c r="N8">
        <f>OLD_values_no_RT!J8*(high_rise_MFH)</f>
        <v>0</v>
      </c>
      <c r="O8">
        <f>OLD_values_no_RT!K8</f>
        <v>2.6499672521651219</v>
      </c>
      <c r="P8">
        <f>OLD_values_no_RT!L8</f>
        <v>0</v>
      </c>
      <c r="Q8">
        <f>OLD_values_no_RT!M8</f>
        <v>0</v>
      </c>
      <c r="R8">
        <f>OLD_values_no_RT!N8</f>
        <v>0</v>
      </c>
      <c r="S8">
        <f>OLD_values_no_RT!O8</f>
        <v>0</v>
      </c>
      <c r="T8">
        <f>OLD_values_no_RT!P8</f>
        <v>6.4866958278596343</v>
      </c>
      <c r="U8">
        <f>OLD_values_no_RT!Q8*(1-high_rise_MFH)</f>
        <v>0.89503493577044324</v>
      </c>
      <c r="V8">
        <f>OLD_values_no_RT!Q8*high_rise_MFH</f>
        <v>1.8266019097355986E-2</v>
      </c>
      <c r="W8">
        <f>OLD_values_no_RT!R8</f>
        <v>0.26140416022717927</v>
      </c>
      <c r="X8" s="12">
        <f>OLD_values_no_RT!S8</f>
        <v>0</v>
      </c>
      <c r="Y8" s="12">
        <f>OLD_values_no_RT!T8*(1-high_rise_MFH)</f>
        <v>0</v>
      </c>
      <c r="Z8" s="12">
        <f>OLD_values_no_RT!T8*high_rise_MFH</f>
        <v>0</v>
      </c>
      <c r="AA8" s="12">
        <f>OLD_values_no_RT!U8</f>
        <v>0</v>
      </c>
      <c r="AB8">
        <f>OLD_values_no_RT!V8</f>
        <v>6.6713095514457423</v>
      </c>
      <c r="AC8">
        <f>OLD_values_no_RT!W8*(1-high_rise_MFH)</f>
        <v>3.8823527388721235</v>
      </c>
      <c r="AD8">
        <f>OLD_values_no_RT!W8*high_rise_MFH</f>
        <v>7.9231688548410686E-2</v>
      </c>
      <c r="AE8">
        <f>OLD_values_no_RT!X8</f>
        <v>0</v>
      </c>
      <c r="AF8">
        <f>OLD_values_no_RT!Y8</f>
        <v>10.824026752476497</v>
      </c>
      <c r="AG8">
        <f>OLD_values_no_RT!Z8*(1-high_rise_MFH)</f>
        <v>5.2123625044692616</v>
      </c>
      <c r="AH8">
        <f>OLD_values_no_RT!Z8*high_rise_MFH</f>
        <v>0.10637474498916862</v>
      </c>
      <c r="AI8">
        <f>OLD_values_no_RT!AA8</f>
        <v>0</v>
      </c>
      <c r="AJ8">
        <f>OLD_values_no_RT!AB8</f>
        <v>2.4522078481206036</v>
      </c>
      <c r="AK8">
        <f>OLD_values_no_RT!AC8*(1-high_rise_MFH)</f>
        <v>6.4300314563673115</v>
      </c>
      <c r="AL8">
        <f>OLD_values_no_RT!AC8*high_rise_MFH</f>
        <v>0.1312251317625982</v>
      </c>
      <c r="AM8">
        <f>OLD_values_no_RT!AD8</f>
        <v>0</v>
      </c>
      <c r="AN8">
        <f>OLD_values_no_RT!AE8</f>
        <v>1.8791111111111112</v>
      </c>
      <c r="AO8">
        <f>OLD_values_no_RT!AF8*(1-high_rise_MFH)</f>
        <v>1.449311111111111</v>
      </c>
      <c r="AP8">
        <f>OLD_values_no_RT!AF8*high_rise_MFH</f>
        <v>2.9577777777777776E-2</v>
      </c>
      <c r="AQ8">
        <f>OLD_values_no_RT!AG8</f>
        <v>0</v>
      </c>
      <c r="AR8">
        <f>OLD_values_no_RT!AH8</f>
        <v>3.1000000000000005</v>
      </c>
      <c r="AS8">
        <f>OLD_values_no_RT!AI8*(1-high_rise_MFH)</f>
        <v>2.8777765333333334</v>
      </c>
      <c r="AT8">
        <f>OLD_values_no_RT!AI8*high_rise_MFH</f>
        <v>5.8730133333333337E-2</v>
      </c>
      <c r="AU8">
        <f>OLD_values_no_RT!AJ8</f>
        <v>0</v>
      </c>
      <c r="AV8">
        <f>OLD_values_no_RT!AK8</f>
        <v>12.025673467891247</v>
      </c>
      <c r="AW8">
        <f>OLD_values_no_RT!AL8*(1-high_rise_MFH)</f>
        <v>3.0368879356175182</v>
      </c>
      <c r="AX8">
        <f>OLD_values_no_RT!AL8*high_rise_MFH</f>
        <v>6.1977304808520782E-2</v>
      </c>
      <c r="AY8">
        <f>OLD_values_no_RT!AM8</f>
        <v>0</v>
      </c>
      <c r="AZ8" s="91">
        <f>OLD_values_no_RT!AN8</f>
        <v>2.2206651196381348</v>
      </c>
      <c r="BA8" s="91">
        <f>OLD_values_no_RT!AO8*(1-high_rise_MFH)</f>
        <v>0.92686075132383205</v>
      </c>
      <c r="BB8" s="91">
        <f>OLD_values_no_RT!AO8*high_rise_MFH</f>
        <v>1.8915525537221062E-2</v>
      </c>
      <c r="BC8">
        <f>OLD_values_no_RT!AP8</f>
        <v>0</v>
      </c>
      <c r="BD8" s="91">
        <f>OLD_values_no_RT!AQ8</f>
        <v>3.2531332405018665</v>
      </c>
      <c r="BE8" s="91">
        <f>OLD_values_no_RT!AR8*(1-high_rise_MFH)</f>
        <v>1.3577555702461956</v>
      </c>
      <c r="BF8" s="91">
        <f>OLD_values_no_RT!AR8*high_rise_MFH</f>
        <v>2.7709297351963178E-2</v>
      </c>
      <c r="BG8">
        <f>OLD_values_no_RT!AS8</f>
        <v>0</v>
      </c>
      <c r="BH8" s="91">
        <f>OLD_values_no_RT!AT8</f>
        <v>8.0617663581419947</v>
      </c>
      <c r="BI8" s="91">
        <f>OLD_values_no_RT!AU8*(1-high_rise_MFH)</f>
        <v>4.5662932821916185</v>
      </c>
      <c r="BJ8" s="91">
        <f>OLD_values_no_RT!AU8*high_rise_MFH</f>
        <v>9.3189658820237109E-2</v>
      </c>
      <c r="BK8">
        <f>OLD_values_no_RT!AV8</f>
        <v>0</v>
      </c>
      <c r="BL8" s="12">
        <f>OLD_values_no_RT!AX8*0.32</f>
        <v>1.4678591999999999E-2</v>
      </c>
      <c r="BM8" s="12">
        <f>OLD_values_no_RT!AX8*0.6</f>
        <v>2.7522359999999999E-2</v>
      </c>
      <c r="BN8" s="12">
        <f>OLD_values_no_RT!AX8*0.08</f>
        <v>3.6696479999999997E-3</v>
      </c>
      <c r="BO8" s="12">
        <f>OLD_values_no_RT!AY8</f>
        <v>0</v>
      </c>
      <c r="BP8" s="12">
        <f>OLD_values_no_RT!AZ8</f>
        <v>0</v>
      </c>
      <c r="BQ8" s="12">
        <f>OLD_values_no_RT!BA8*(1-high_rise_MFH)</f>
        <v>0</v>
      </c>
      <c r="BR8" s="12">
        <f>OLD_values_no_RT!BA8*high_rise_MFH</f>
        <v>0</v>
      </c>
      <c r="BS8" s="12">
        <f>OLD_values_no_RT!BB8</f>
        <v>0</v>
      </c>
      <c r="BT8" s="12">
        <f>OLD_values_no_RT!BC8</f>
        <v>3.6621858516904364</v>
      </c>
      <c r="BU8" s="12">
        <f>OLD_values_no_RT!BD8*(1-high_rise_MFH)</f>
        <v>5.3834132019849408</v>
      </c>
      <c r="BV8" s="12">
        <f>OLD_values_no_RT!BD8*high_rise_MFH</f>
        <v>0.10986557555071308</v>
      </c>
      <c r="BW8" s="12">
        <f>OLD_values_no_RT!BE8</f>
        <v>0</v>
      </c>
      <c r="BX8" s="12">
        <f>OLD_values_no_RT!BF8</f>
        <v>0</v>
      </c>
      <c r="BY8" s="12">
        <f>OLD_values_no_RT!BG8*(1-high_rise_MFH)</f>
        <v>0</v>
      </c>
      <c r="BZ8" s="12">
        <f>OLD_values_no_RT!BG8*high_rise_MFH</f>
        <v>0</v>
      </c>
      <c r="CA8" s="12">
        <f>OLD_values_no_RT!BH8</f>
        <v>0</v>
      </c>
      <c r="CB8" s="12">
        <f>OLD_values_no_RT!BI8</f>
        <v>0</v>
      </c>
      <c r="CC8" s="12">
        <f>OLD_values_no_RT!BJ8*(1-high_rise_MFH)</f>
        <v>0</v>
      </c>
      <c r="CD8" s="12">
        <f>OLD_values_no_RT!BJ8*high_rise_MFH</f>
        <v>0</v>
      </c>
      <c r="CE8" s="12">
        <f>OLD_values_no_RT!BK8</f>
        <v>0</v>
      </c>
      <c r="CF8" s="12">
        <f>OLD_values_no_RT!BL8</f>
        <v>0</v>
      </c>
      <c r="CG8" s="12">
        <f>OLD_values_no_RT!BM8*(1-high_rise_MFH)</f>
        <v>0</v>
      </c>
      <c r="CH8" s="12">
        <f>OLD_values_no_RT!BM8*high_rise_MFH</f>
        <v>0</v>
      </c>
      <c r="CI8" s="12">
        <f>OLD_values_no_RT!BN8</f>
        <v>0</v>
      </c>
      <c r="CJ8" s="12">
        <f>OLD_values_no_RT!BO8</f>
        <v>0</v>
      </c>
      <c r="CK8" s="12">
        <f>OLD_values_no_RT!BP8*(1-high_rise_MFH)</f>
        <v>0</v>
      </c>
      <c r="CL8" s="12">
        <f>OLD_values_no_RT!BP8*high_rise_MFH</f>
        <v>0</v>
      </c>
      <c r="CM8" s="12">
        <f>OLD_values_no_RT!BQ8</f>
        <v>0</v>
      </c>
      <c r="CN8" s="12">
        <f>OLD_values_no_RT!BR8</f>
        <v>0</v>
      </c>
      <c r="CO8" s="12">
        <f>OLD_values_no_RT!BS8*(1-high_rise_MFH)</f>
        <v>0</v>
      </c>
      <c r="CP8" s="12">
        <f>OLD_values_no_RT!BS8*high_rise_MFH</f>
        <v>0</v>
      </c>
      <c r="CQ8" s="12">
        <f>OLD_values_no_RT!BT8</f>
        <v>0</v>
      </c>
      <c r="CR8" s="12">
        <v>0</v>
      </c>
      <c r="CS8" s="12">
        <v>0</v>
      </c>
      <c r="CT8" s="12">
        <v>0</v>
      </c>
      <c r="CU8" s="12">
        <v>0</v>
      </c>
    </row>
    <row r="9" spans="1:269" x14ac:dyDescent="0.45">
      <c r="A9" s="21">
        <v>2015</v>
      </c>
      <c r="B9" s="2">
        <v>1906</v>
      </c>
      <c r="C9">
        <f>OLD_values_no_RT!C9</f>
        <v>0</v>
      </c>
      <c r="D9">
        <f>OLD_values_no_RT!D9</f>
        <v>65.758446627801177</v>
      </c>
      <c r="E9">
        <f>OLD_values_no_RT!E9</f>
        <v>0</v>
      </c>
      <c r="F9">
        <f>OLD_values_no_RT!F9</f>
        <v>0</v>
      </c>
      <c r="G9">
        <f>OLD_values_no_RT!G9*(1-high_rise_MFH)</f>
        <v>0</v>
      </c>
      <c r="H9">
        <f>OLD_values_no_RT!H9*(1-high_rise_MFH)</f>
        <v>9.0733570088330247</v>
      </c>
      <c r="I9">
        <f>OLD_values_no_RT!I9*(1-high_rise_MFH)</f>
        <v>0</v>
      </c>
      <c r="J9">
        <f>OLD_values_no_RT!J9*(1-high_rise_MFH)</f>
        <v>0</v>
      </c>
      <c r="K9">
        <f>OLD_values_no_RT!G9*(high_rise_MFH)</f>
        <v>0</v>
      </c>
      <c r="L9">
        <f>OLD_values_no_RT!H9*(high_rise_MFH)</f>
        <v>0.18517055120067397</v>
      </c>
      <c r="M9">
        <f>OLD_values_no_RT!I9*(high_rise_MFH)</f>
        <v>0</v>
      </c>
      <c r="N9">
        <f>OLD_values_no_RT!J9*(high_rise_MFH)</f>
        <v>0</v>
      </c>
      <c r="O9">
        <f>OLD_values_no_RT!K9</f>
        <v>2.6499672521651219</v>
      </c>
      <c r="P9">
        <f>OLD_values_no_RT!L9</f>
        <v>0</v>
      </c>
      <c r="Q9">
        <f>OLD_values_no_RT!M9</f>
        <v>0</v>
      </c>
      <c r="R9">
        <f>OLD_values_no_RT!N9</f>
        <v>0</v>
      </c>
      <c r="S9">
        <f>OLD_values_no_RT!O9</f>
        <v>0</v>
      </c>
      <c r="T9">
        <f>OLD_values_no_RT!P9</f>
        <v>6.4866958278596343</v>
      </c>
      <c r="U9">
        <f>OLD_values_no_RT!Q9*(1-high_rise_MFH)</f>
        <v>0.89503493577044324</v>
      </c>
      <c r="V9">
        <f>OLD_values_no_RT!Q9*high_rise_MFH</f>
        <v>1.8266019097355986E-2</v>
      </c>
      <c r="W9">
        <f>OLD_values_no_RT!R9</f>
        <v>0.26140416022717927</v>
      </c>
      <c r="X9" s="12">
        <f>OLD_values_no_RT!S9</f>
        <v>0</v>
      </c>
      <c r="Y9" s="12">
        <f>OLD_values_no_RT!T9*(1-high_rise_MFH)</f>
        <v>0</v>
      </c>
      <c r="Z9" s="12">
        <f>OLD_values_no_RT!T9*high_rise_MFH</f>
        <v>0</v>
      </c>
      <c r="AA9" s="12">
        <f>OLD_values_no_RT!U9</f>
        <v>0</v>
      </c>
      <c r="AB9">
        <f>OLD_values_no_RT!V9</f>
        <v>6.6713095514457423</v>
      </c>
      <c r="AC9">
        <f>OLD_values_no_RT!W9*(1-high_rise_MFH)</f>
        <v>3.8823527388721235</v>
      </c>
      <c r="AD9">
        <f>OLD_values_no_RT!W9*high_rise_MFH</f>
        <v>7.9231688548410686E-2</v>
      </c>
      <c r="AE9">
        <f>OLD_values_no_RT!X9</f>
        <v>0</v>
      </c>
      <c r="AF9">
        <f>OLD_values_no_RT!Y9</f>
        <v>10.824026752476497</v>
      </c>
      <c r="AG9">
        <f>OLD_values_no_RT!Z9*(1-high_rise_MFH)</f>
        <v>5.2123625044692616</v>
      </c>
      <c r="AH9">
        <f>OLD_values_no_RT!Z9*high_rise_MFH</f>
        <v>0.10637474498916862</v>
      </c>
      <c r="AI9">
        <f>OLD_values_no_RT!AA9</f>
        <v>0</v>
      </c>
      <c r="AJ9">
        <f>OLD_values_no_RT!AB9</f>
        <v>2.4522078481206036</v>
      </c>
      <c r="AK9">
        <f>OLD_values_no_RT!AC9*(1-high_rise_MFH)</f>
        <v>6.4300314563673115</v>
      </c>
      <c r="AL9">
        <f>OLD_values_no_RT!AC9*high_rise_MFH</f>
        <v>0.1312251317625982</v>
      </c>
      <c r="AM9">
        <f>OLD_values_no_RT!AD9</f>
        <v>0</v>
      </c>
      <c r="AN9">
        <f>OLD_values_no_RT!AE9</f>
        <v>1.8791111111111112</v>
      </c>
      <c r="AO9">
        <f>OLD_values_no_RT!AF9*(1-high_rise_MFH)</f>
        <v>1.449311111111111</v>
      </c>
      <c r="AP9">
        <f>OLD_values_no_RT!AF9*high_rise_MFH</f>
        <v>2.9577777777777776E-2</v>
      </c>
      <c r="AQ9">
        <f>OLD_values_no_RT!AG9</f>
        <v>0</v>
      </c>
      <c r="AR9">
        <f>OLD_values_no_RT!AH9</f>
        <v>3.1000000000000005</v>
      </c>
      <c r="AS9">
        <f>OLD_values_no_RT!AI9*(1-high_rise_MFH)</f>
        <v>2.8777765333333334</v>
      </c>
      <c r="AT9">
        <f>OLD_values_no_RT!AI9*high_rise_MFH</f>
        <v>5.8730133333333337E-2</v>
      </c>
      <c r="AU9">
        <f>OLD_values_no_RT!AJ9</f>
        <v>0</v>
      </c>
      <c r="AV9">
        <f>OLD_values_no_RT!AK9</f>
        <v>12.025673467891247</v>
      </c>
      <c r="AW9">
        <f>OLD_values_no_RT!AL9*(1-high_rise_MFH)</f>
        <v>3.0368879356175182</v>
      </c>
      <c r="AX9">
        <f>OLD_values_no_RT!AL9*high_rise_MFH</f>
        <v>6.1977304808520782E-2</v>
      </c>
      <c r="AY9">
        <f>OLD_values_no_RT!AM9</f>
        <v>0</v>
      </c>
      <c r="AZ9" s="91">
        <f>OLD_values_no_RT!AN9</f>
        <v>2.2206651196381348</v>
      </c>
      <c r="BA9" s="91">
        <f>OLD_values_no_RT!AO9*(1-high_rise_MFH)</f>
        <v>0.92686075132383205</v>
      </c>
      <c r="BB9" s="91">
        <f>OLD_values_no_RT!AO9*high_rise_MFH</f>
        <v>1.8915525537221062E-2</v>
      </c>
      <c r="BC9">
        <f>OLD_values_no_RT!AP9</f>
        <v>0</v>
      </c>
      <c r="BD9" s="91">
        <f>OLD_values_no_RT!AQ9</f>
        <v>3.2531332405018665</v>
      </c>
      <c r="BE9" s="91">
        <f>OLD_values_no_RT!AR9*(1-high_rise_MFH)</f>
        <v>1.3577555702461956</v>
      </c>
      <c r="BF9" s="91">
        <f>OLD_values_no_RT!AR9*high_rise_MFH</f>
        <v>2.7709297351963178E-2</v>
      </c>
      <c r="BG9">
        <f>OLD_values_no_RT!AS9</f>
        <v>0</v>
      </c>
      <c r="BH9" s="91">
        <f>OLD_values_no_RT!AT9</f>
        <v>8.0617663581419947</v>
      </c>
      <c r="BI9" s="91">
        <f>OLD_values_no_RT!AU9*(1-high_rise_MFH)</f>
        <v>4.5662932821916185</v>
      </c>
      <c r="BJ9" s="91">
        <f>OLD_values_no_RT!AU9*high_rise_MFH</f>
        <v>9.3189658820237109E-2</v>
      </c>
      <c r="BK9">
        <f>OLD_values_no_RT!AV9</f>
        <v>0</v>
      </c>
      <c r="BL9" s="12">
        <f>OLD_values_no_RT!AX9*0.32</f>
        <v>1.4740448E-2</v>
      </c>
      <c r="BM9" s="12">
        <f>OLD_values_no_RT!AX9*0.6</f>
        <v>2.7638339999999997E-2</v>
      </c>
      <c r="BN9" s="12">
        <f>OLD_values_no_RT!AX9*0.08</f>
        <v>3.6851119999999999E-3</v>
      </c>
      <c r="BO9" s="12">
        <f>OLD_values_no_RT!AY9</f>
        <v>0</v>
      </c>
      <c r="BP9" s="12">
        <f>OLD_values_no_RT!AZ9</f>
        <v>0</v>
      </c>
      <c r="BQ9" s="12">
        <f>OLD_values_no_RT!BA9*(1-high_rise_MFH)</f>
        <v>0</v>
      </c>
      <c r="BR9" s="12">
        <f>OLD_values_no_RT!BA9*high_rise_MFH</f>
        <v>0</v>
      </c>
      <c r="BS9" s="12">
        <f>OLD_values_no_RT!BB9</f>
        <v>0</v>
      </c>
      <c r="BT9" s="12">
        <f>OLD_values_no_RT!BC9</f>
        <v>3.6621858516904364</v>
      </c>
      <c r="BU9" s="12">
        <f>OLD_values_no_RT!BD9*(1-high_rise_MFH)</f>
        <v>5.3834132019849408</v>
      </c>
      <c r="BV9" s="12">
        <f>OLD_values_no_RT!BD9*high_rise_MFH</f>
        <v>0.10986557555071308</v>
      </c>
      <c r="BW9" s="12">
        <f>OLD_values_no_RT!BE9</f>
        <v>0</v>
      </c>
      <c r="BX9" s="12">
        <f>OLD_values_no_RT!BF9</f>
        <v>0</v>
      </c>
      <c r="BY9" s="12">
        <f>OLD_values_no_RT!BG9*(1-high_rise_MFH)</f>
        <v>0</v>
      </c>
      <c r="BZ9" s="12">
        <f>OLD_values_no_RT!BG9*high_rise_MFH</f>
        <v>0</v>
      </c>
      <c r="CA9" s="12">
        <f>OLD_values_no_RT!BH9</f>
        <v>0</v>
      </c>
      <c r="CB9" s="12">
        <f>OLD_values_no_RT!BI9</f>
        <v>0</v>
      </c>
      <c r="CC9" s="12">
        <f>OLD_values_no_RT!BJ9*(1-high_rise_MFH)</f>
        <v>0</v>
      </c>
      <c r="CD9" s="12">
        <f>OLD_values_no_RT!BJ9*high_rise_MFH</f>
        <v>0</v>
      </c>
      <c r="CE9" s="12">
        <f>OLD_values_no_RT!BK9</f>
        <v>0</v>
      </c>
      <c r="CF9" s="12">
        <f>OLD_values_no_RT!BL9</f>
        <v>0</v>
      </c>
      <c r="CG9" s="12">
        <f>OLD_values_no_RT!BM9*(1-high_rise_MFH)</f>
        <v>0</v>
      </c>
      <c r="CH9" s="12">
        <f>OLD_values_no_RT!BM9*high_rise_MFH</f>
        <v>0</v>
      </c>
      <c r="CI9" s="12">
        <f>OLD_values_no_RT!BN9</f>
        <v>0</v>
      </c>
      <c r="CJ9" s="12">
        <f>OLD_values_no_RT!BO9</f>
        <v>0</v>
      </c>
      <c r="CK9" s="12">
        <f>OLD_values_no_RT!BP9*(1-high_rise_MFH)</f>
        <v>0</v>
      </c>
      <c r="CL9" s="12">
        <f>OLD_values_no_RT!BP9*high_rise_MFH</f>
        <v>0</v>
      </c>
      <c r="CM9" s="12">
        <f>OLD_values_no_RT!BQ9</f>
        <v>0</v>
      </c>
      <c r="CN9" s="12">
        <f>OLD_values_no_RT!BR9</f>
        <v>0</v>
      </c>
      <c r="CO9" s="12">
        <f>OLD_values_no_RT!BS9*(1-high_rise_MFH)</f>
        <v>0</v>
      </c>
      <c r="CP9" s="12">
        <f>OLD_values_no_RT!BS9*high_rise_MFH</f>
        <v>0</v>
      </c>
      <c r="CQ9" s="12">
        <f>OLD_values_no_RT!BT9</f>
        <v>0</v>
      </c>
      <c r="CR9" s="12">
        <v>0</v>
      </c>
      <c r="CS9" s="12">
        <v>0</v>
      </c>
      <c r="CT9" s="12">
        <v>0</v>
      </c>
      <c r="CU9" s="12">
        <v>0</v>
      </c>
    </row>
    <row r="10" spans="1:269" x14ac:dyDescent="0.45">
      <c r="A10" s="21">
        <v>2015</v>
      </c>
      <c r="B10" s="2">
        <v>1907</v>
      </c>
      <c r="C10">
        <f>OLD_values_no_RT!C10</f>
        <v>0</v>
      </c>
      <c r="D10">
        <f>OLD_values_no_RT!D10</f>
        <v>65.758446627801177</v>
      </c>
      <c r="E10">
        <f>OLD_values_no_RT!E10</f>
        <v>0</v>
      </c>
      <c r="F10">
        <f>OLD_values_no_RT!F10</f>
        <v>0</v>
      </c>
      <c r="G10">
        <f>OLD_values_no_RT!G10*(1-high_rise_MFH)</f>
        <v>0</v>
      </c>
      <c r="H10">
        <f>OLD_values_no_RT!H10*(1-high_rise_MFH)</f>
        <v>9.0733570088330247</v>
      </c>
      <c r="I10">
        <f>OLD_values_no_RT!I10*(1-high_rise_MFH)</f>
        <v>0</v>
      </c>
      <c r="J10">
        <f>OLD_values_no_RT!J10*(1-high_rise_MFH)</f>
        <v>0</v>
      </c>
      <c r="K10">
        <f>OLD_values_no_RT!G10*(high_rise_MFH)</f>
        <v>0</v>
      </c>
      <c r="L10">
        <f>OLD_values_no_RT!H10*(high_rise_MFH)</f>
        <v>0.18517055120067397</v>
      </c>
      <c r="M10">
        <f>OLD_values_no_RT!I10*(high_rise_MFH)</f>
        <v>0</v>
      </c>
      <c r="N10">
        <f>OLD_values_no_RT!J10*(high_rise_MFH)</f>
        <v>0</v>
      </c>
      <c r="O10">
        <f>OLD_values_no_RT!K10</f>
        <v>2.6499672521651219</v>
      </c>
      <c r="P10">
        <f>OLD_values_no_RT!L10</f>
        <v>0</v>
      </c>
      <c r="Q10">
        <f>OLD_values_no_RT!M10</f>
        <v>0</v>
      </c>
      <c r="R10">
        <f>OLD_values_no_RT!N10</f>
        <v>0</v>
      </c>
      <c r="S10">
        <f>OLD_values_no_RT!O10</f>
        <v>0</v>
      </c>
      <c r="T10">
        <f>OLD_values_no_RT!P10</f>
        <v>6.4866958278596343</v>
      </c>
      <c r="U10">
        <f>OLD_values_no_RT!Q10*(1-high_rise_MFH)</f>
        <v>0.89503493577044324</v>
      </c>
      <c r="V10">
        <f>OLD_values_no_RT!Q10*high_rise_MFH</f>
        <v>1.8266019097355986E-2</v>
      </c>
      <c r="W10">
        <f>OLD_values_no_RT!R10</f>
        <v>0.26140416022717927</v>
      </c>
      <c r="X10" s="12">
        <f>OLD_values_no_RT!S10</f>
        <v>0</v>
      </c>
      <c r="Y10" s="12">
        <f>OLD_values_no_RT!T10*(1-high_rise_MFH)</f>
        <v>0</v>
      </c>
      <c r="Z10" s="12">
        <f>OLD_values_no_RT!T10*high_rise_MFH</f>
        <v>0</v>
      </c>
      <c r="AA10" s="12">
        <f>OLD_values_no_RT!U10</f>
        <v>0</v>
      </c>
      <c r="AB10">
        <f>OLD_values_no_RT!V10</f>
        <v>6.6713095514457423</v>
      </c>
      <c r="AC10">
        <f>OLD_values_no_RT!W10*(1-high_rise_MFH)</f>
        <v>3.8823527388721235</v>
      </c>
      <c r="AD10">
        <f>OLD_values_no_RT!W10*high_rise_MFH</f>
        <v>7.9231688548410686E-2</v>
      </c>
      <c r="AE10">
        <f>OLD_values_no_RT!X10</f>
        <v>0</v>
      </c>
      <c r="AF10">
        <f>OLD_values_no_RT!Y10</f>
        <v>10.824026752476497</v>
      </c>
      <c r="AG10">
        <f>OLD_values_no_RT!Z10*(1-high_rise_MFH)</f>
        <v>5.2123625044692616</v>
      </c>
      <c r="AH10">
        <f>OLD_values_no_RT!Z10*high_rise_MFH</f>
        <v>0.10637474498916862</v>
      </c>
      <c r="AI10">
        <f>OLD_values_no_RT!AA10</f>
        <v>0</v>
      </c>
      <c r="AJ10">
        <f>OLD_values_no_RT!AB10</f>
        <v>2.4522078481206036</v>
      </c>
      <c r="AK10">
        <f>OLD_values_no_RT!AC10*(1-high_rise_MFH)</f>
        <v>6.4300314563673115</v>
      </c>
      <c r="AL10">
        <f>OLD_values_no_RT!AC10*high_rise_MFH</f>
        <v>0.1312251317625982</v>
      </c>
      <c r="AM10">
        <f>OLD_values_no_RT!AD10</f>
        <v>0</v>
      </c>
      <c r="AN10">
        <f>OLD_values_no_RT!AE10</f>
        <v>1.8791111111111112</v>
      </c>
      <c r="AO10">
        <f>OLD_values_no_RT!AF10*(1-high_rise_MFH)</f>
        <v>1.449311111111111</v>
      </c>
      <c r="AP10">
        <f>OLD_values_no_RT!AF10*high_rise_MFH</f>
        <v>2.9577777777777776E-2</v>
      </c>
      <c r="AQ10">
        <f>OLD_values_no_RT!AG10</f>
        <v>0</v>
      </c>
      <c r="AR10">
        <f>OLD_values_no_RT!AH10</f>
        <v>3.1000000000000005</v>
      </c>
      <c r="AS10">
        <f>OLD_values_no_RT!AI10*(1-high_rise_MFH)</f>
        <v>2.8777765333333334</v>
      </c>
      <c r="AT10">
        <f>OLD_values_no_RT!AI10*high_rise_MFH</f>
        <v>5.8730133333333337E-2</v>
      </c>
      <c r="AU10">
        <f>OLD_values_no_RT!AJ10</f>
        <v>0</v>
      </c>
      <c r="AV10">
        <f>OLD_values_no_RT!AK10</f>
        <v>12.025673467891247</v>
      </c>
      <c r="AW10">
        <f>OLD_values_no_RT!AL10*(1-high_rise_MFH)</f>
        <v>3.0368879356175182</v>
      </c>
      <c r="AX10">
        <f>OLD_values_no_RT!AL10*high_rise_MFH</f>
        <v>6.1977304808520782E-2</v>
      </c>
      <c r="AY10">
        <f>OLD_values_no_RT!AM10</f>
        <v>0</v>
      </c>
      <c r="AZ10" s="91">
        <f>OLD_values_no_RT!AN10</f>
        <v>2.2206651196381348</v>
      </c>
      <c r="BA10" s="91">
        <f>OLD_values_no_RT!AO10*(1-high_rise_MFH)</f>
        <v>0.92686075132383205</v>
      </c>
      <c r="BB10" s="91">
        <f>OLD_values_no_RT!AO10*high_rise_MFH</f>
        <v>1.8915525537221062E-2</v>
      </c>
      <c r="BC10">
        <f>OLD_values_no_RT!AP10</f>
        <v>0</v>
      </c>
      <c r="BD10" s="91">
        <f>OLD_values_no_RT!AQ10</f>
        <v>3.2531332405018665</v>
      </c>
      <c r="BE10" s="91">
        <f>OLD_values_no_RT!AR10*(1-high_rise_MFH)</f>
        <v>1.3577555702461956</v>
      </c>
      <c r="BF10" s="91">
        <f>OLD_values_no_RT!AR10*high_rise_MFH</f>
        <v>2.7709297351963178E-2</v>
      </c>
      <c r="BG10">
        <f>OLD_values_no_RT!AS10</f>
        <v>0</v>
      </c>
      <c r="BH10" s="91">
        <f>OLD_values_no_RT!AT10</f>
        <v>8.0617663581419947</v>
      </c>
      <c r="BI10" s="91">
        <f>OLD_values_no_RT!AU10*(1-high_rise_MFH)</f>
        <v>4.5662932821916185</v>
      </c>
      <c r="BJ10" s="91">
        <f>OLD_values_no_RT!AU10*high_rise_MFH</f>
        <v>9.3189658820237109E-2</v>
      </c>
      <c r="BK10">
        <f>OLD_values_no_RT!AV10</f>
        <v>0</v>
      </c>
      <c r="BL10" s="12">
        <f>OLD_values_no_RT!AX10*0.32</f>
        <v>1.4678656000000002E-2</v>
      </c>
      <c r="BM10" s="12">
        <f>OLD_values_no_RT!AX10*0.6</f>
        <v>2.7522480000000002E-2</v>
      </c>
      <c r="BN10" s="12">
        <f>OLD_values_no_RT!AX10*0.08</f>
        <v>3.6696640000000004E-3</v>
      </c>
      <c r="BO10" s="12">
        <f>OLD_values_no_RT!AY10</f>
        <v>0</v>
      </c>
      <c r="BP10" s="12">
        <f>OLD_values_no_RT!AZ10</f>
        <v>0</v>
      </c>
      <c r="BQ10" s="12">
        <f>OLD_values_no_RT!BA10*(1-high_rise_MFH)</f>
        <v>0</v>
      </c>
      <c r="BR10" s="12">
        <f>OLD_values_no_RT!BA10*high_rise_MFH</f>
        <v>0</v>
      </c>
      <c r="BS10" s="12">
        <f>OLD_values_no_RT!BB10</f>
        <v>0</v>
      </c>
      <c r="BT10" s="12">
        <f>OLD_values_no_RT!BC10</f>
        <v>3.6621858516904364</v>
      </c>
      <c r="BU10" s="12">
        <f>OLD_values_no_RT!BD10*(1-high_rise_MFH)</f>
        <v>5.3834132019849408</v>
      </c>
      <c r="BV10" s="12">
        <f>OLD_values_no_RT!BD10*high_rise_MFH</f>
        <v>0.10986557555071308</v>
      </c>
      <c r="BW10" s="12">
        <f>OLD_values_no_RT!BE10</f>
        <v>0</v>
      </c>
      <c r="BX10" s="12">
        <f>OLD_values_no_RT!BF10</f>
        <v>0</v>
      </c>
      <c r="BY10" s="12">
        <f>OLD_values_no_RT!BG10*(1-high_rise_MFH)</f>
        <v>0</v>
      </c>
      <c r="BZ10" s="12">
        <f>OLD_values_no_RT!BG10*high_rise_MFH</f>
        <v>0</v>
      </c>
      <c r="CA10" s="12">
        <f>OLD_values_no_RT!BH10</f>
        <v>0</v>
      </c>
      <c r="CB10" s="12">
        <f>OLD_values_no_RT!BI10</f>
        <v>0</v>
      </c>
      <c r="CC10" s="12">
        <f>OLD_values_no_RT!BJ10*(1-high_rise_MFH)</f>
        <v>0</v>
      </c>
      <c r="CD10" s="12">
        <f>OLD_values_no_RT!BJ10*high_rise_MFH</f>
        <v>0</v>
      </c>
      <c r="CE10" s="12">
        <f>OLD_values_no_RT!BK10</f>
        <v>0</v>
      </c>
      <c r="CF10" s="12">
        <f>OLD_values_no_RT!BL10</f>
        <v>0</v>
      </c>
      <c r="CG10" s="12">
        <f>OLD_values_no_RT!BM10*(1-high_rise_MFH)</f>
        <v>0</v>
      </c>
      <c r="CH10" s="12">
        <f>OLD_values_no_RT!BM10*high_rise_MFH</f>
        <v>0</v>
      </c>
      <c r="CI10" s="12">
        <f>OLD_values_no_RT!BN10</f>
        <v>0</v>
      </c>
      <c r="CJ10" s="12">
        <f>OLD_values_no_RT!BO10</f>
        <v>0</v>
      </c>
      <c r="CK10" s="12">
        <f>OLD_values_no_RT!BP10*(1-high_rise_MFH)</f>
        <v>0</v>
      </c>
      <c r="CL10" s="12">
        <f>OLD_values_no_RT!BP10*high_rise_MFH</f>
        <v>0</v>
      </c>
      <c r="CM10" s="12">
        <f>OLD_values_no_RT!BQ10</f>
        <v>0</v>
      </c>
      <c r="CN10" s="12">
        <f>OLD_values_no_RT!BR10</f>
        <v>0</v>
      </c>
      <c r="CO10" s="12">
        <f>OLD_values_no_RT!BS10*(1-high_rise_MFH)</f>
        <v>0</v>
      </c>
      <c r="CP10" s="12">
        <f>OLD_values_no_RT!BS10*high_rise_MFH</f>
        <v>0</v>
      </c>
      <c r="CQ10" s="12">
        <f>OLD_values_no_RT!BT10</f>
        <v>0</v>
      </c>
      <c r="CR10" s="12">
        <v>0</v>
      </c>
      <c r="CS10" s="12">
        <v>0</v>
      </c>
      <c r="CT10" s="12">
        <v>0</v>
      </c>
      <c r="CU10" s="12">
        <v>0</v>
      </c>
    </row>
    <row r="11" spans="1:269" x14ac:dyDescent="0.45">
      <c r="A11" s="21">
        <v>2015</v>
      </c>
      <c r="B11" s="2">
        <v>1908</v>
      </c>
      <c r="C11">
        <f>OLD_values_no_RT!C11</f>
        <v>0</v>
      </c>
      <c r="D11">
        <f>OLD_values_no_RT!D11</f>
        <v>65.758446627801177</v>
      </c>
      <c r="E11">
        <f>OLD_values_no_RT!E11</f>
        <v>0</v>
      </c>
      <c r="F11">
        <f>OLD_values_no_RT!F11</f>
        <v>0</v>
      </c>
      <c r="G11">
        <f>OLD_values_no_RT!G11*(1-high_rise_MFH)</f>
        <v>0</v>
      </c>
      <c r="H11">
        <f>OLD_values_no_RT!H11*(1-high_rise_MFH)</f>
        <v>9.0733570088330247</v>
      </c>
      <c r="I11">
        <f>OLD_values_no_RT!I11*(1-high_rise_MFH)</f>
        <v>0</v>
      </c>
      <c r="J11">
        <f>OLD_values_no_RT!J11*(1-high_rise_MFH)</f>
        <v>0</v>
      </c>
      <c r="K11">
        <f>OLD_values_no_RT!G11*(high_rise_MFH)</f>
        <v>0</v>
      </c>
      <c r="L11">
        <f>OLD_values_no_RT!H11*(high_rise_MFH)</f>
        <v>0.18517055120067397</v>
      </c>
      <c r="M11">
        <f>OLD_values_no_RT!I11*(high_rise_MFH)</f>
        <v>0</v>
      </c>
      <c r="N11">
        <f>OLD_values_no_RT!J11*(high_rise_MFH)</f>
        <v>0</v>
      </c>
      <c r="O11">
        <f>OLD_values_no_RT!K11</f>
        <v>2.6499672521651219</v>
      </c>
      <c r="P11">
        <f>OLD_values_no_RT!L11</f>
        <v>0</v>
      </c>
      <c r="Q11">
        <f>OLD_values_no_RT!M11</f>
        <v>0</v>
      </c>
      <c r="R11">
        <f>OLD_values_no_RT!N11</f>
        <v>0</v>
      </c>
      <c r="S11">
        <f>OLD_values_no_RT!O11</f>
        <v>0</v>
      </c>
      <c r="T11">
        <f>OLD_values_no_RT!P11</f>
        <v>6.4866958278596343</v>
      </c>
      <c r="U11">
        <f>OLD_values_no_RT!Q11*(1-high_rise_MFH)</f>
        <v>0.89503493577044324</v>
      </c>
      <c r="V11">
        <f>OLD_values_no_RT!Q11*high_rise_MFH</f>
        <v>1.8266019097355986E-2</v>
      </c>
      <c r="W11">
        <f>OLD_values_no_RT!R11</f>
        <v>0.26140416022717927</v>
      </c>
      <c r="X11" s="12">
        <f>OLD_values_no_RT!S11</f>
        <v>0</v>
      </c>
      <c r="Y11" s="12">
        <f>OLD_values_no_RT!T11*(1-high_rise_MFH)</f>
        <v>0</v>
      </c>
      <c r="Z11" s="12">
        <f>OLD_values_no_RT!T11*high_rise_MFH</f>
        <v>0</v>
      </c>
      <c r="AA11" s="12">
        <f>OLD_values_no_RT!U11</f>
        <v>0</v>
      </c>
      <c r="AB11">
        <f>OLD_values_no_RT!V11</f>
        <v>6.6713095514457423</v>
      </c>
      <c r="AC11">
        <f>OLD_values_no_RT!W11*(1-high_rise_MFH)</f>
        <v>3.8823527388721235</v>
      </c>
      <c r="AD11">
        <f>OLD_values_no_RT!W11*high_rise_MFH</f>
        <v>7.9231688548410686E-2</v>
      </c>
      <c r="AE11">
        <f>OLD_values_no_RT!X11</f>
        <v>0</v>
      </c>
      <c r="AF11">
        <f>OLD_values_no_RT!Y11</f>
        <v>10.824026752476497</v>
      </c>
      <c r="AG11">
        <f>OLD_values_no_RT!Z11*(1-high_rise_MFH)</f>
        <v>5.2123625044692616</v>
      </c>
      <c r="AH11">
        <f>OLD_values_no_RT!Z11*high_rise_MFH</f>
        <v>0.10637474498916862</v>
      </c>
      <c r="AI11">
        <f>OLD_values_no_RT!AA11</f>
        <v>0</v>
      </c>
      <c r="AJ11">
        <f>OLD_values_no_RT!AB11</f>
        <v>2.4522078481206036</v>
      </c>
      <c r="AK11">
        <f>OLD_values_no_RT!AC11*(1-high_rise_MFH)</f>
        <v>6.4300314563673115</v>
      </c>
      <c r="AL11">
        <f>OLD_values_no_RT!AC11*high_rise_MFH</f>
        <v>0.1312251317625982</v>
      </c>
      <c r="AM11">
        <f>OLD_values_no_RT!AD11</f>
        <v>0</v>
      </c>
      <c r="AN11">
        <f>OLD_values_no_RT!AE11</f>
        <v>1.8791111111111112</v>
      </c>
      <c r="AO11">
        <f>OLD_values_no_RT!AF11*(1-high_rise_MFH)</f>
        <v>1.449311111111111</v>
      </c>
      <c r="AP11">
        <f>OLD_values_no_RT!AF11*high_rise_MFH</f>
        <v>2.9577777777777776E-2</v>
      </c>
      <c r="AQ11">
        <f>OLD_values_no_RT!AG11</f>
        <v>0</v>
      </c>
      <c r="AR11">
        <f>OLD_values_no_RT!AH11</f>
        <v>3.1000000000000005</v>
      </c>
      <c r="AS11">
        <f>OLD_values_no_RT!AI11*(1-high_rise_MFH)</f>
        <v>2.8777765333333334</v>
      </c>
      <c r="AT11">
        <f>OLD_values_no_RT!AI11*high_rise_MFH</f>
        <v>5.8730133333333337E-2</v>
      </c>
      <c r="AU11">
        <f>OLD_values_no_RT!AJ11</f>
        <v>0</v>
      </c>
      <c r="AV11">
        <f>OLD_values_no_RT!AK11</f>
        <v>12.025673467891247</v>
      </c>
      <c r="AW11">
        <f>OLD_values_no_RT!AL11*(1-high_rise_MFH)</f>
        <v>3.0368879356175182</v>
      </c>
      <c r="AX11">
        <f>OLD_values_no_RT!AL11*high_rise_MFH</f>
        <v>6.1977304808520782E-2</v>
      </c>
      <c r="AY11">
        <f>OLD_values_no_RT!AM11</f>
        <v>0</v>
      </c>
      <c r="AZ11" s="91">
        <f>OLD_values_no_RT!AN11</f>
        <v>2.2206651196381348</v>
      </c>
      <c r="BA11" s="91">
        <f>OLD_values_no_RT!AO11*(1-high_rise_MFH)</f>
        <v>0.92686075132383205</v>
      </c>
      <c r="BB11" s="91">
        <f>OLD_values_no_RT!AO11*high_rise_MFH</f>
        <v>1.8915525537221062E-2</v>
      </c>
      <c r="BC11">
        <f>OLD_values_no_RT!AP11</f>
        <v>0</v>
      </c>
      <c r="BD11" s="91">
        <f>OLD_values_no_RT!AQ11</f>
        <v>3.2531332405018665</v>
      </c>
      <c r="BE11" s="91">
        <f>OLD_values_no_RT!AR11*(1-high_rise_MFH)</f>
        <v>1.3577555702461956</v>
      </c>
      <c r="BF11" s="91">
        <f>OLD_values_no_RT!AR11*high_rise_MFH</f>
        <v>2.7709297351963178E-2</v>
      </c>
      <c r="BG11">
        <f>OLD_values_no_RT!AS11</f>
        <v>0</v>
      </c>
      <c r="BH11" s="91">
        <f>OLD_values_no_RT!AT11</f>
        <v>8.0617663581419947</v>
      </c>
      <c r="BI11" s="91">
        <f>OLD_values_no_RT!AU11*(1-high_rise_MFH)</f>
        <v>4.5662932821916185</v>
      </c>
      <c r="BJ11" s="91">
        <f>OLD_values_no_RT!AU11*high_rise_MFH</f>
        <v>9.3189658820237109E-2</v>
      </c>
      <c r="BK11">
        <f>OLD_values_no_RT!AV11</f>
        <v>0</v>
      </c>
      <c r="BL11" s="12">
        <f>OLD_values_no_RT!AX11*0.32</f>
        <v>1.4652799999999999E-2</v>
      </c>
      <c r="BM11" s="12">
        <f>OLD_values_no_RT!AX11*0.6</f>
        <v>2.7473999999999998E-2</v>
      </c>
      <c r="BN11" s="12">
        <f>OLD_values_no_RT!AX11*0.08</f>
        <v>3.6631999999999997E-3</v>
      </c>
      <c r="BO11" s="12">
        <f>OLD_values_no_RT!AY11</f>
        <v>0</v>
      </c>
      <c r="BP11" s="12">
        <f>OLD_values_no_RT!AZ11</f>
        <v>0</v>
      </c>
      <c r="BQ11" s="12">
        <f>OLD_values_no_RT!BA11*(1-high_rise_MFH)</f>
        <v>0</v>
      </c>
      <c r="BR11" s="12">
        <f>OLD_values_no_RT!BA11*high_rise_MFH</f>
        <v>0</v>
      </c>
      <c r="BS11" s="12">
        <f>OLD_values_no_RT!BB11</f>
        <v>0</v>
      </c>
      <c r="BT11" s="12">
        <f>OLD_values_no_RT!BC11</f>
        <v>3.6621858516904364</v>
      </c>
      <c r="BU11" s="12">
        <f>OLD_values_no_RT!BD11*(1-high_rise_MFH)</f>
        <v>5.3834132019849408</v>
      </c>
      <c r="BV11" s="12">
        <f>OLD_values_no_RT!BD11*high_rise_MFH</f>
        <v>0.10986557555071308</v>
      </c>
      <c r="BW11" s="12">
        <f>OLD_values_no_RT!BE11</f>
        <v>0</v>
      </c>
      <c r="BX11" s="12">
        <f>OLD_values_no_RT!BF11</f>
        <v>0</v>
      </c>
      <c r="BY11" s="12">
        <f>OLD_values_no_RT!BG11*(1-high_rise_MFH)</f>
        <v>0</v>
      </c>
      <c r="BZ11" s="12">
        <f>OLD_values_no_RT!BG11*high_rise_MFH</f>
        <v>0</v>
      </c>
      <c r="CA11" s="12">
        <f>OLD_values_no_RT!BH11</f>
        <v>0</v>
      </c>
      <c r="CB11" s="12">
        <f>OLD_values_no_RT!BI11</f>
        <v>0</v>
      </c>
      <c r="CC11" s="12">
        <f>OLD_values_no_RT!BJ11*(1-high_rise_MFH)</f>
        <v>0</v>
      </c>
      <c r="CD11" s="12">
        <f>OLD_values_no_RT!BJ11*high_rise_MFH</f>
        <v>0</v>
      </c>
      <c r="CE11" s="12">
        <f>OLD_values_no_RT!BK11</f>
        <v>0</v>
      </c>
      <c r="CF11" s="12">
        <f>OLD_values_no_RT!BL11</f>
        <v>0</v>
      </c>
      <c r="CG11" s="12">
        <f>OLD_values_no_RT!BM11*(1-high_rise_MFH)</f>
        <v>0</v>
      </c>
      <c r="CH11" s="12">
        <f>OLD_values_no_RT!BM11*high_rise_MFH</f>
        <v>0</v>
      </c>
      <c r="CI11" s="12">
        <f>OLD_values_no_RT!BN11</f>
        <v>0</v>
      </c>
      <c r="CJ11" s="12">
        <f>OLD_values_no_RT!BO11</f>
        <v>0</v>
      </c>
      <c r="CK11" s="12">
        <f>OLD_values_no_RT!BP11*(1-high_rise_MFH)</f>
        <v>0</v>
      </c>
      <c r="CL11" s="12">
        <f>OLD_values_no_RT!BP11*high_rise_MFH</f>
        <v>0</v>
      </c>
      <c r="CM11" s="12">
        <f>OLD_values_no_RT!BQ11</f>
        <v>0</v>
      </c>
      <c r="CN11" s="12">
        <f>OLD_values_no_RT!BR11</f>
        <v>0</v>
      </c>
      <c r="CO11" s="12">
        <f>OLD_values_no_RT!BS11*(1-high_rise_MFH)</f>
        <v>0</v>
      </c>
      <c r="CP11" s="12">
        <f>OLD_values_no_RT!BS11*high_rise_MFH</f>
        <v>0</v>
      </c>
      <c r="CQ11" s="12">
        <f>OLD_values_no_RT!BT11</f>
        <v>0</v>
      </c>
      <c r="CR11" s="12">
        <v>0</v>
      </c>
      <c r="CS11" s="12">
        <v>0</v>
      </c>
      <c r="CT11" s="12">
        <v>0</v>
      </c>
      <c r="CU11" s="12">
        <v>0</v>
      </c>
    </row>
    <row r="12" spans="1:269" x14ac:dyDescent="0.45">
      <c r="A12" s="21">
        <v>2015</v>
      </c>
      <c r="B12" s="2">
        <v>1909</v>
      </c>
      <c r="C12">
        <f>OLD_values_no_RT!C12</f>
        <v>0</v>
      </c>
      <c r="D12">
        <f>OLD_values_no_RT!D12</f>
        <v>65.758446627801177</v>
      </c>
      <c r="E12">
        <f>OLD_values_no_RT!E12</f>
        <v>0</v>
      </c>
      <c r="F12">
        <f>OLD_values_no_RT!F12</f>
        <v>0</v>
      </c>
      <c r="G12">
        <f>OLD_values_no_RT!G12*(1-high_rise_MFH)</f>
        <v>0</v>
      </c>
      <c r="H12">
        <f>OLD_values_no_RT!H12*(1-high_rise_MFH)</f>
        <v>9.0733570088330247</v>
      </c>
      <c r="I12">
        <f>OLD_values_no_RT!I12*(1-high_rise_MFH)</f>
        <v>0</v>
      </c>
      <c r="J12">
        <f>OLD_values_no_RT!J12*(1-high_rise_MFH)</f>
        <v>0</v>
      </c>
      <c r="K12">
        <f>OLD_values_no_RT!G12*(high_rise_MFH)</f>
        <v>0</v>
      </c>
      <c r="L12">
        <f>OLD_values_no_RT!H12*(high_rise_MFH)</f>
        <v>0.18517055120067397</v>
      </c>
      <c r="M12">
        <f>OLD_values_no_RT!I12*(high_rise_MFH)</f>
        <v>0</v>
      </c>
      <c r="N12">
        <f>OLD_values_no_RT!J12*(high_rise_MFH)</f>
        <v>0</v>
      </c>
      <c r="O12">
        <f>OLD_values_no_RT!K12</f>
        <v>2.6499672521651219</v>
      </c>
      <c r="P12">
        <f>OLD_values_no_RT!L12</f>
        <v>0</v>
      </c>
      <c r="Q12">
        <f>OLD_values_no_RT!M12</f>
        <v>0</v>
      </c>
      <c r="R12">
        <f>OLD_values_no_RT!N12</f>
        <v>0</v>
      </c>
      <c r="S12">
        <f>OLD_values_no_RT!O12</f>
        <v>0</v>
      </c>
      <c r="T12">
        <f>OLD_values_no_RT!P12</f>
        <v>6.4866958278596343</v>
      </c>
      <c r="U12">
        <f>OLD_values_no_RT!Q12*(1-high_rise_MFH)</f>
        <v>0.89503493577044324</v>
      </c>
      <c r="V12">
        <f>OLD_values_no_RT!Q12*high_rise_MFH</f>
        <v>1.8266019097355986E-2</v>
      </c>
      <c r="W12">
        <f>OLD_values_no_RT!R12</f>
        <v>0.26140416022717927</v>
      </c>
      <c r="X12" s="12">
        <f>OLD_values_no_RT!S12</f>
        <v>0</v>
      </c>
      <c r="Y12" s="12">
        <f>OLD_values_no_RT!T12*(1-high_rise_MFH)</f>
        <v>0</v>
      </c>
      <c r="Z12" s="12">
        <f>OLD_values_no_RT!T12*high_rise_MFH</f>
        <v>0</v>
      </c>
      <c r="AA12" s="12">
        <f>OLD_values_no_RT!U12</f>
        <v>0</v>
      </c>
      <c r="AB12">
        <f>OLD_values_no_RT!V12</f>
        <v>6.6713095514457423</v>
      </c>
      <c r="AC12">
        <f>OLD_values_no_RT!W12*(1-high_rise_MFH)</f>
        <v>3.8823527388721235</v>
      </c>
      <c r="AD12">
        <f>OLD_values_no_RT!W12*high_rise_MFH</f>
        <v>7.9231688548410686E-2</v>
      </c>
      <c r="AE12">
        <f>OLD_values_no_RT!X12</f>
        <v>0</v>
      </c>
      <c r="AF12">
        <f>OLD_values_no_RT!Y12</f>
        <v>10.824026752476497</v>
      </c>
      <c r="AG12">
        <f>OLD_values_no_RT!Z12*(1-high_rise_MFH)</f>
        <v>5.2123625044692616</v>
      </c>
      <c r="AH12">
        <f>OLD_values_no_RT!Z12*high_rise_MFH</f>
        <v>0.10637474498916862</v>
      </c>
      <c r="AI12">
        <f>OLD_values_no_RT!AA12</f>
        <v>0</v>
      </c>
      <c r="AJ12">
        <f>OLD_values_no_RT!AB12</f>
        <v>2.4522078481206036</v>
      </c>
      <c r="AK12">
        <f>OLD_values_no_RT!AC12*(1-high_rise_MFH)</f>
        <v>6.4300314563673115</v>
      </c>
      <c r="AL12">
        <f>OLD_values_no_RT!AC12*high_rise_MFH</f>
        <v>0.1312251317625982</v>
      </c>
      <c r="AM12">
        <f>OLD_values_no_RT!AD12</f>
        <v>0</v>
      </c>
      <c r="AN12">
        <f>OLD_values_no_RT!AE12</f>
        <v>1.8791111111111112</v>
      </c>
      <c r="AO12">
        <f>OLD_values_no_RT!AF12*(1-high_rise_MFH)</f>
        <v>1.449311111111111</v>
      </c>
      <c r="AP12">
        <f>OLD_values_no_RT!AF12*high_rise_MFH</f>
        <v>2.9577777777777776E-2</v>
      </c>
      <c r="AQ12">
        <f>OLD_values_no_RT!AG12</f>
        <v>0</v>
      </c>
      <c r="AR12">
        <f>OLD_values_no_RT!AH12</f>
        <v>3.1000000000000005</v>
      </c>
      <c r="AS12">
        <f>OLD_values_no_RT!AI12*(1-high_rise_MFH)</f>
        <v>2.8777765333333334</v>
      </c>
      <c r="AT12">
        <f>OLD_values_no_RT!AI12*high_rise_MFH</f>
        <v>5.8730133333333337E-2</v>
      </c>
      <c r="AU12">
        <f>OLD_values_no_RT!AJ12</f>
        <v>0</v>
      </c>
      <c r="AV12">
        <f>OLD_values_no_RT!AK12</f>
        <v>12.025673467891247</v>
      </c>
      <c r="AW12">
        <f>OLD_values_no_RT!AL12*(1-high_rise_MFH)</f>
        <v>3.0368879356175182</v>
      </c>
      <c r="AX12">
        <f>OLD_values_no_RT!AL12*high_rise_MFH</f>
        <v>6.1977304808520782E-2</v>
      </c>
      <c r="AY12">
        <f>OLD_values_no_RT!AM12</f>
        <v>0</v>
      </c>
      <c r="AZ12" s="91">
        <f>OLD_values_no_RT!AN12</f>
        <v>2.2206651196381348</v>
      </c>
      <c r="BA12" s="91">
        <f>OLD_values_no_RT!AO12*(1-high_rise_MFH)</f>
        <v>0.92686075132383205</v>
      </c>
      <c r="BB12" s="91">
        <f>OLD_values_no_RT!AO12*high_rise_MFH</f>
        <v>1.8915525537221062E-2</v>
      </c>
      <c r="BC12">
        <f>OLD_values_no_RT!AP12</f>
        <v>0</v>
      </c>
      <c r="BD12" s="91">
        <f>OLD_values_no_RT!AQ12</f>
        <v>3.2531332405018665</v>
      </c>
      <c r="BE12" s="91">
        <f>OLD_values_no_RT!AR12*(1-high_rise_MFH)</f>
        <v>1.3577555702461956</v>
      </c>
      <c r="BF12" s="91">
        <f>OLD_values_no_RT!AR12*high_rise_MFH</f>
        <v>2.7709297351963178E-2</v>
      </c>
      <c r="BG12">
        <f>OLD_values_no_RT!AS12</f>
        <v>0</v>
      </c>
      <c r="BH12" s="91">
        <f>OLD_values_no_RT!AT12</f>
        <v>8.0617663581419947</v>
      </c>
      <c r="BI12" s="91">
        <f>OLD_values_no_RT!AU12*(1-high_rise_MFH)</f>
        <v>4.5662932821916185</v>
      </c>
      <c r="BJ12" s="91">
        <f>OLD_values_no_RT!AU12*high_rise_MFH</f>
        <v>9.3189658820237109E-2</v>
      </c>
      <c r="BK12">
        <f>OLD_values_no_RT!AV12</f>
        <v>0</v>
      </c>
      <c r="BL12" s="12">
        <f>OLD_values_no_RT!AX12*0.32</f>
        <v>1.4939359999999999E-2</v>
      </c>
      <c r="BM12" s="12">
        <f>OLD_values_no_RT!AX12*0.6</f>
        <v>2.8011299999999999E-2</v>
      </c>
      <c r="BN12" s="12">
        <f>OLD_values_no_RT!AX12*0.08</f>
        <v>3.7348399999999997E-3</v>
      </c>
      <c r="BO12" s="12">
        <f>OLD_values_no_RT!AY12</f>
        <v>0</v>
      </c>
      <c r="BP12" s="12">
        <f>OLD_values_no_RT!AZ12</f>
        <v>0</v>
      </c>
      <c r="BQ12" s="12">
        <f>OLD_values_no_RT!BA12*(1-high_rise_MFH)</f>
        <v>0</v>
      </c>
      <c r="BR12" s="12">
        <f>OLD_values_no_RT!BA12*high_rise_MFH</f>
        <v>0</v>
      </c>
      <c r="BS12" s="12">
        <f>OLD_values_no_RT!BB12</f>
        <v>0</v>
      </c>
      <c r="BT12" s="12">
        <f>OLD_values_no_RT!BC12</f>
        <v>3.6621858516904364</v>
      </c>
      <c r="BU12" s="12">
        <f>OLD_values_no_RT!BD12*(1-high_rise_MFH)</f>
        <v>5.3834132019849408</v>
      </c>
      <c r="BV12" s="12">
        <f>OLD_values_no_RT!BD12*high_rise_MFH</f>
        <v>0.10986557555071308</v>
      </c>
      <c r="BW12" s="12">
        <f>OLD_values_no_RT!BE12</f>
        <v>0</v>
      </c>
      <c r="BX12" s="12">
        <f>OLD_values_no_RT!BF12</f>
        <v>0</v>
      </c>
      <c r="BY12" s="12">
        <f>OLD_values_no_RT!BG12*(1-high_rise_MFH)</f>
        <v>0</v>
      </c>
      <c r="BZ12" s="12">
        <f>OLD_values_no_RT!BG12*high_rise_MFH</f>
        <v>0</v>
      </c>
      <c r="CA12" s="12">
        <f>OLD_values_no_RT!BH12</f>
        <v>0</v>
      </c>
      <c r="CB12" s="12">
        <f>OLD_values_no_RT!BI12</f>
        <v>0</v>
      </c>
      <c r="CC12" s="12">
        <f>OLD_values_no_RT!BJ12*(1-high_rise_MFH)</f>
        <v>0</v>
      </c>
      <c r="CD12" s="12">
        <f>OLD_values_no_RT!BJ12*high_rise_MFH</f>
        <v>0</v>
      </c>
      <c r="CE12" s="12">
        <f>OLD_values_no_RT!BK12</f>
        <v>0</v>
      </c>
      <c r="CF12" s="12">
        <f>OLD_values_no_RT!BL12</f>
        <v>0</v>
      </c>
      <c r="CG12" s="12">
        <f>OLD_values_no_RT!BM12*(1-high_rise_MFH)</f>
        <v>0</v>
      </c>
      <c r="CH12" s="12">
        <f>OLD_values_no_RT!BM12*high_rise_MFH</f>
        <v>0</v>
      </c>
      <c r="CI12" s="12">
        <f>OLD_values_no_RT!BN12</f>
        <v>0</v>
      </c>
      <c r="CJ12" s="12">
        <f>OLD_values_no_RT!BO12</f>
        <v>0</v>
      </c>
      <c r="CK12" s="12">
        <f>OLD_values_no_RT!BP12*(1-high_rise_MFH)</f>
        <v>0</v>
      </c>
      <c r="CL12" s="12">
        <f>OLD_values_no_RT!BP12*high_rise_MFH</f>
        <v>0</v>
      </c>
      <c r="CM12" s="12">
        <f>OLD_values_no_RT!BQ12</f>
        <v>0</v>
      </c>
      <c r="CN12" s="12">
        <f>OLD_values_no_RT!BR12</f>
        <v>0</v>
      </c>
      <c r="CO12" s="12">
        <f>OLD_values_no_RT!BS12*(1-high_rise_MFH)</f>
        <v>0</v>
      </c>
      <c r="CP12" s="12">
        <f>OLD_values_no_RT!BS12*high_rise_MFH</f>
        <v>0</v>
      </c>
      <c r="CQ12" s="12">
        <f>OLD_values_no_RT!BT12</f>
        <v>0</v>
      </c>
      <c r="CR12" s="12">
        <v>0</v>
      </c>
      <c r="CS12" s="12">
        <v>0</v>
      </c>
      <c r="CT12" s="12">
        <v>0</v>
      </c>
      <c r="CU12" s="12">
        <v>0</v>
      </c>
    </row>
    <row r="13" spans="1:269" x14ac:dyDescent="0.45">
      <c r="A13" s="21">
        <v>2015</v>
      </c>
      <c r="B13" s="2">
        <v>1910</v>
      </c>
      <c r="C13">
        <f>OLD_values_no_RT!C13</f>
        <v>0</v>
      </c>
      <c r="D13">
        <f>OLD_values_no_RT!D13</f>
        <v>65.758446627801177</v>
      </c>
      <c r="E13">
        <f>OLD_values_no_RT!E13</f>
        <v>0</v>
      </c>
      <c r="F13">
        <f>OLD_values_no_RT!F13</f>
        <v>0</v>
      </c>
      <c r="G13">
        <f>OLD_values_no_RT!G13*(1-high_rise_MFH)</f>
        <v>0</v>
      </c>
      <c r="H13">
        <f>OLD_values_no_RT!H13*(1-high_rise_MFH)</f>
        <v>9.0733570088330247</v>
      </c>
      <c r="I13">
        <f>OLD_values_no_RT!I13*(1-high_rise_MFH)</f>
        <v>0</v>
      </c>
      <c r="J13">
        <f>OLD_values_no_RT!J13*(1-high_rise_MFH)</f>
        <v>0</v>
      </c>
      <c r="K13">
        <f>OLD_values_no_RT!G13*(high_rise_MFH)</f>
        <v>0</v>
      </c>
      <c r="L13">
        <f>OLD_values_no_RT!H13*(high_rise_MFH)</f>
        <v>0.18517055120067397</v>
      </c>
      <c r="M13">
        <f>OLD_values_no_RT!I13*(high_rise_MFH)</f>
        <v>0</v>
      </c>
      <c r="N13">
        <f>OLD_values_no_RT!J13*(high_rise_MFH)</f>
        <v>0</v>
      </c>
      <c r="O13">
        <f>OLD_values_no_RT!K13</f>
        <v>2.6499672521651219</v>
      </c>
      <c r="P13">
        <f>OLD_values_no_RT!L13</f>
        <v>0</v>
      </c>
      <c r="Q13">
        <f>OLD_values_no_RT!M13</f>
        <v>0</v>
      </c>
      <c r="R13">
        <f>OLD_values_no_RT!N13</f>
        <v>0</v>
      </c>
      <c r="S13">
        <f>OLD_values_no_RT!O13</f>
        <v>0</v>
      </c>
      <c r="T13">
        <f>OLD_values_no_RT!P13</f>
        <v>6.4866958278596343</v>
      </c>
      <c r="U13">
        <f>OLD_values_no_RT!Q13*(1-high_rise_MFH)</f>
        <v>0.89503493577044324</v>
      </c>
      <c r="V13">
        <f>OLD_values_no_RT!Q13*high_rise_MFH</f>
        <v>1.8266019097355986E-2</v>
      </c>
      <c r="W13">
        <f>OLD_values_no_RT!R13</f>
        <v>0.26140416022717927</v>
      </c>
      <c r="X13" s="12">
        <f>OLD_values_no_RT!S13</f>
        <v>0</v>
      </c>
      <c r="Y13" s="12">
        <f>OLD_values_no_RT!T13*(1-high_rise_MFH)</f>
        <v>0</v>
      </c>
      <c r="Z13" s="12">
        <f>OLD_values_no_RT!T13*high_rise_MFH</f>
        <v>0</v>
      </c>
      <c r="AA13" s="12">
        <f>OLD_values_no_RT!U13</f>
        <v>0</v>
      </c>
      <c r="AB13">
        <f>OLD_values_no_RT!V13</f>
        <v>6.6713095514457423</v>
      </c>
      <c r="AC13">
        <f>OLD_values_no_RT!W13*(1-high_rise_MFH)</f>
        <v>3.8823527388721235</v>
      </c>
      <c r="AD13">
        <f>OLD_values_no_RT!W13*high_rise_MFH</f>
        <v>7.9231688548410686E-2</v>
      </c>
      <c r="AE13">
        <f>OLD_values_no_RT!X13</f>
        <v>0</v>
      </c>
      <c r="AF13">
        <f>OLD_values_no_RT!Y13</f>
        <v>10.824026752476497</v>
      </c>
      <c r="AG13">
        <f>OLD_values_no_RT!Z13*(1-high_rise_MFH)</f>
        <v>5.2123625044692616</v>
      </c>
      <c r="AH13">
        <f>OLD_values_no_RT!Z13*high_rise_MFH</f>
        <v>0.10637474498916862</v>
      </c>
      <c r="AI13">
        <f>OLD_values_no_RT!AA13</f>
        <v>0</v>
      </c>
      <c r="AJ13">
        <f>OLD_values_no_RT!AB13</f>
        <v>2.4522078481206036</v>
      </c>
      <c r="AK13">
        <f>OLD_values_no_RT!AC13*(1-high_rise_MFH)</f>
        <v>6.4300314563673115</v>
      </c>
      <c r="AL13">
        <f>OLD_values_no_RT!AC13*high_rise_MFH</f>
        <v>0.1312251317625982</v>
      </c>
      <c r="AM13">
        <f>OLD_values_no_RT!AD13</f>
        <v>0</v>
      </c>
      <c r="AN13">
        <f>OLD_values_no_RT!AE13</f>
        <v>1.8791111111111112</v>
      </c>
      <c r="AO13">
        <f>OLD_values_no_RT!AF13*(1-high_rise_MFH)</f>
        <v>1.449311111111111</v>
      </c>
      <c r="AP13">
        <f>OLD_values_no_RT!AF13*high_rise_MFH</f>
        <v>2.9577777777777776E-2</v>
      </c>
      <c r="AQ13">
        <f>OLD_values_no_RT!AG13</f>
        <v>0</v>
      </c>
      <c r="AR13">
        <f>OLD_values_no_RT!AH13</f>
        <v>3.1000000000000005</v>
      </c>
      <c r="AS13">
        <f>OLD_values_no_RT!AI13*(1-high_rise_MFH)</f>
        <v>2.8777765333333334</v>
      </c>
      <c r="AT13">
        <f>OLD_values_no_RT!AI13*high_rise_MFH</f>
        <v>5.8730133333333337E-2</v>
      </c>
      <c r="AU13">
        <f>OLD_values_no_RT!AJ13</f>
        <v>0</v>
      </c>
      <c r="AV13">
        <f>OLD_values_no_RT!AK13</f>
        <v>12.025673467891247</v>
      </c>
      <c r="AW13">
        <f>OLD_values_no_RT!AL13*(1-high_rise_MFH)</f>
        <v>3.0368879356175182</v>
      </c>
      <c r="AX13">
        <f>OLD_values_no_RT!AL13*high_rise_MFH</f>
        <v>6.1977304808520782E-2</v>
      </c>
      <c r="AY13">
        <f>OLD_values_no_RT!AM13</f>
        <v>0</v>
      </c>
      <c r="AZ13" s="91">
        <f>OLD_values_no_RT!AN13</f>
        <v>2.2206651196381348</v>
      </c>
      <c r="BA13" s="91">
        <f>OLD_values_no_RT!AO13*(1-high_rise_MFH)</f>
        <v>0.92686075132383205</v>
      </c>
      <c r="BB13" s="91">
        <f>OLD_values_no_RT!AO13*high_rise_MFH</f>
        <v>1.8915525537221062E-2</v>
      </c>
      <c r="BC13">
        <f>OLD_values_no_RT!AP13</f>
        <v>0</v>
      </c>
      <c r="BD13" s="91">
        <f>OLD_values_no_RT!AQ13</f>
        <v>3.2531332405018665</v>
      </c>
      <c r="BE13" s="91">
        <f>OLD_values_no_RT!AR13*(1-high_rise_MFH)</f>
        <v>1.3577555702461956</v>
      </c>
      <c r="BF13" s="91">
        <f>OLD_values_no_RT!AR13*high_rise_MFH</f>
        <v>2.7709297351963178E-2</v>
      </c>
      <c r="BG13">
        <f>OLD_values_no_RT!AS13</f>
        <v>0</v>
      </c>
      <c r="BH13" s="91">
        <f>OLD_values_no_RT!AT13</f>
        <v>8.0617663581419947</v>
      </c>
      <c r="BI13" s="91">
        <f>OLD_values_no_RT!AU13*(1-high_rise_MFH)</f>
        <v>4.5662932821916185</v>
      </c>
      <c r="BJ13" s="91">
        <f>OLD_values_no_RT!AU13*high_rise_MFH</f>
        <v>9.3189658820237109E-2</v>
      </c>
      <c r="BK13">
        <f>OLD_values_no_RT!AV13</f>
        <v>0</v>
      </c>
      <c r="BL13" s="12">
        <f>OLD_values_no_RT!AX13*0.32</f>
        <v>1.5163264000000001E-2</v>
      </c>
      <c r="BM13" s="12">
        <f>OLD_values_no_RT!AX13*0.6</f>
        <v>2.8431120000000001E-2</v>
      </c>
      <c r="BN13" s="12">
        <f>OLD_values_no_RT!AX13*0.08</f>
        <v>3.7908160000000002E-3</v>
      </c>
      <c r="BO13" s="12">
        <f>OLD_values_no_RT!AY13</f>
        <v>0</v>
      </c>
      <c r="BP13" s="12">
        <f>OLD_values_no_RT!AZ13</f>
        <v>0</v>
      </c>
      <c r="BQ13" s="12">
        <f>OLD_values_no_RT!BA13*(1-high_rise_MFH)</f>
        <v>0</v>
      </c>
      <c r="BR13" s="12">
        <f>OLD_values_no_RT!BA13*high_rise_MFH</f>
        <v>0</v>
      </c>
      <c r="BS13" s="12">
        <f>OLD_values_no_RT!BB13</f>
        <v>0</v>
      </c>
      <c r="BT13" s="12">
        <f>OLD_values_no_RT!BC13</f>
        <v>3.6621858516904364</v>
      </c>
      <c r="BU13" s="12">
        <f>OLD_values_no_RT!BD13*(1-high_rise_MFH)</f>
        <v>5.3834132019849408</v>
      </c>
      <c r="BV13" s="12">
        <f>OLD_values_no_RT!BD13*high_rise_MFH</f>
        <v>0.10986557555071308</v>
      </c>
      <c r="BW13" s="12">
        <f>OLD_values_no_RT!BE13</f>
        <v>0</v>
      </c>
      <c r="BX13" s="12">
        <f>OLD_values_no_RT!BF13</f>
        <v>0</v>
      </c>
      <c r="BY13" s="12">
        <f>OLD_values_no_RT!BG13*(1-high_rise_MFH)</f>
        <v>0</v>
      </c>
      <c r="BZ13" s="12">
        <f>OLD_values_no_RT!BG13*high_rise_MFH</f>
        <v>0</v>
      </c>
      <c r="CA13" s="12">
        <f>OLD_values_no_RT!BH13</f>
        <v>0</v>
      </c>
      <c r="CB13" s="12">
        <f>OLD_values_no_RT!BI13</f>
        <v>0</v>
      </c>
      <c r="CC13" s="12">
        <f>OLD_values_no_RT!BJ13*(1-high_rise_MFH)</f>
        <v>0</v>
      </c>
      <c r="CD13" s="12">
        <f>OLD_values_no_RT!BJ13*high_rise_MFH</f>
        <v>0</v>
      </c>
      <c r="CE13" s="12">
        <f>OLD_values_no_RT!BK13</f>
        <v>0</v>
      </c>
      <c r="CF13" s="12">
        <f>OLD_values_no_RT!BL13</f>
        <v>0</v>
      </c>
      <c r="CG13" s="12">
        <f>OLD_values_no_RT!BM13*(1-high_rise_MFH)</f>
        <v>0</v>
      </c>
      <c r="CH13" s="12">
        <f>OLD_values_no_RT!BM13*high_rise_MFH</f>
        <v>0</v>
      </c>
      <c r="CI13" s="12">
        <f>OLD_values_no_RT!BN13</f>
        <v>0</v>
      </c>
      <c r="CJ13" s="12">
        <f>OLD_values_no_RT!BO13</f>
        <v>0</v>
      </c>
      <c r="CK13" s="12">
        <f>OLD_values_no_RT!BP13*(1-high_rise_MFH)</f>
        <v>0</v>
      </c>
      <c r="CL13" s="12">
        <f>OLD_values_no_RT!BP13*high_rise_MFH</f>
        <v>0</v>
      </c>
      <c r="CM13" s="12">
        <f>OLD_values_no_RT!BQ13</f>
        <v>0</v>
      </c>
      <c r="CN13" s="12">
        <f>OLD_values_no_RT!BR13</f>
        <v>0</v>
      </c>
      <c r="CO13" s="12">
        <f>OLD_values_no_RT!BS13*(1-high_rise_MFH)</f>
        <v>0</v>
      </c>
      <c r="CP13" s="12">
        <f>OLD_values_no_RT!BS13*high_rise_MFH</f>
        <v>0</v>
      </c>
      <c r="CQ13" s="12">
        <f>OLD_values_no_RT!BT13</f>
        <v>0</v>
      </c>
      <c r="CR13" s="12">
        <v>0</v>
      </c>
      <c r="CS13" s="12">
        <v>0</v>
      </c>
      <c r="CT13" s="12">
        <v>0</v>
      </c>
      <c r="CU13" s="12">
        <v>0</v>
      </c>
    </row>
    <row r="14" spans="1:269" x14ac:dyDescent="0.45">
      <c r="A14" s="21">
        <v>2015</v>
      </c>
      <c r="B14" s="2">
        <v>1911</v>
      </c>
      <c r="C14">
        <f>OLD_values_no_RT!C14</f>
        <v>0</v>
      </c>
      <c r="D14">
        <f>OLD_values_no_RT!D14</f>
        <v>65.758446627801177</v>
      </c>
      <c r="E14">
        <f>OLD_values_no_RT!E14</f>
        <v>0</v>
      </c>
      <c r="F14">
        <f>OLD_values_no_RT!F14</f>
        <v>0</v>
      </c>
      <c r="G14">
        <f>OLD_values_no_RT!G14*(1-high_rise_MFH)</f>
        <v>0</v>
      </c>
      <c r="H14">
        <f>OLD_values_no_RT!H14*(1-high_rise_MFH)</f>
        <v>9.0733570088330247</v>
      </c>
      <c r="I14">
        <f>OLD_values_no_RT!I14*(1-high_rise_MFH)</f>
        <v>0</v>
      </c>
      <c r="J14">
        <f>OLD_values_no_RT!J14*(1-high_rise_MFH)</f>
        <v>0</v>
      </c>
      <c r="K14">
        <f>OLD_values_no_RT!G14*(high_rise_MFH)</f>
        <v>0</v>
      </c>
      <c r="L14">
        <f>OLD_values_no_RT!H14*(high_rise_MFH)</f>
        <v>0.18517055120067397</v>
      </c>
      <c r="M14">
        <f>OLD_values_no_RT!I14*(high_rise_MFH)</f>
        <v>0</v>
      </c>
      <c r="N14">
        <f>OLD_values_no_RT!J14*(high_rise_MFH)</f>
        <v>0</v>
      </c>
      <c r="O14">
        <f>OLD_values_no_RT!K14</f>
        <v>2.6499672521651219</v>
      </c>
      <c r="P14">
        <f>OLD_values_no_RT!L14</f>
        <v>0</v>
      </c>
      <c r="Q14">
        <f>OLD_values_no_RT!M14</f>
        <v>0</v>
      </c>
      <c r="R14">
        <f>OLD_values_no_RT!N14</f>
        <v>0</v>
      </c>
      <c r="S14">
        <f>OLD_values_no_RT!O14</f>
        <v>0</v>
      </c>
      <c r="T14">
        <f>OLD_values_no_RT!P14</f>
        <v>6.4866958278596343</v>
      </c>
      <c r="U14">
        <f>OLD_values_no_RT!Q14*(1-high_rise_MFH)</f>
        <v>0.89503493577044324</v>
      </c>
      <c r="V14">
        <f>OLD_values_no_RT!Q14*high_rise_MFH</f>
        <v>1.8266019097355986E-2</v>
      </c>
      <c r="W14">
        <f>OLD_values_no_RT!R14</f>
        <v>0.26140416022717927</v>
      </c>
      <c r="X14" s="12">
        <f>OLD_values_no_RT!S14</f>
        <v>0</v>
      </c>
      <c r="Y14" s="12">
        <f>OLD_values_no_RT!T14*(1-high_rise_MFH)</f>
        <v>0</v>
      </c>
      <c r="Z14" s="12">
        <f>OLD_values_no_RT!T14*high_rise_MFH</f>
        <v>0</v>
      </c>
      <c r="AA14" s="12">
        <f>OLD_values_no_RT!U14</f>
        <v>0</v>
      </c>
      <c r="AB14">
        <f>OLD_values_no_RT!V14</f>
        <v>6.6713095514457423</v>
      </c>
      <c r="AC14">
        <f>OLD_values_no_RT!W14*(1-high_rise_MFH)</f>
        <v>3.8823527388721235</v>
      </c>
      <c r="AD14">
        <f>OLD_values_no_RT!W14*high_rise_MFH</f>
        <v>7.9231688548410686E-2</v>
      </c>
      <c r="AE14">
        <f>OLD_values_no_RT!X14</f>
        <v>0</v>
      </c>
      <c r="AF14">
        <f>OLD_values_no_RT!Y14</f>
        <v>10.824026752476497</v>
      </c>
      <c r="AG14">
        <f>OLD_values_no_RT!Z14*(1-high_rise_MFH)</f>
        <v>5.2123625044692616</v>
      </c>
      <c r="AH14">
        <f>OLD_values_no_RT!Z14*high_rise_MFH</f>
        <v>0.10637474498916862</v>
      </c>
      <c r="AI14">
        <f>OLD_values_no_RT!AA14</f>
        <v>0</v>
      </c>
      <c r="AJ14">
        <f>OLD_values_no_RT!AB14</f>
        <v>2.4522078481206036</v>
      </c>
      <c r="AK14">
        <f>OLD_values_no_RT!AC14*(1-high_rise_MFH)</f>
        <v>6.4300314563673115</v>
      </c>
      <c r="AL14">
        <f>OLD_values_no_RT!AC14*high_rise_MFH</f>
        <v>0.1312251317625982</v>
      </c>
      <c r="AM14">
        <f>OLD_values_no_RT!AD14</f>
        <v>0</v>
      </c>
      <c r="AN14">
        <f>OLD_values_no_RT!AE14</f>
        <v>1.8791111111111112</v>
      </c>
      <c r="AO14">
        <f>OLD_values_no_RT!AF14*(1-high_rise_MFH)</f>
        <v>1.449311111111111</v>
      </c>
      <c r="AP14">
        <f>OLD_values_no_RT!AF14*high_rise_MFH</f>
        <v>2.9577777777777776E-2</v>
      </c>
      <c r="AQ14">
        <f>OLD_values_no_RT!AG14</f>
        <v>0</v>
      </c>
      <c r="AR14">
        <f>OLD_values_no_RT!AH14</f>
        <v>3.1000000000000005</v>
      </c>
      <c r="AS14">
        <f>OLD_values_no_RT!AI14*(1-high_rise_MFH)</f>
        <v>2.8777765333333334</v>
      </c>
      <c r="AT14">
        <f>OLD_values_no_RT!AI14*high_rise_MFH</f>
        <v>5.8730133333333337E-2</v>
      </c>
      <c r="AU14">
        <f>OLD_values_no_RT!AJ14</f>
        <v>0</v>
      </c>
      <c r="AV14">
        <f>OLD_values_no_RT!AK14</f>
        <v>12.025673467891247</v>
      </c>
      <c r="AW14">
        <f>OLD_values_no_RT!AL14*(1-high_rise_MFH)</f>
        <v>3.0368879356175182</v>
      </c>
      <c r="AX14">
        <f>OLD_values_no_RT!AL14*high_rise_MFH</f>
        <v>6.1977304808520782E-2</v>
      </c>
      <c r="AY14">
        <f>OLD_values_no_RT!AM14</f>
        <v>0</v>
      </c>
      <c r="AZ14" s="91">
        <f>OLD_values_no_RT!AN14</f>
        <v>2.2206651196381348</v>
      </c>
      <c r="BA14" s="91">
        <f>OLD_values_no_RT!AO14*(1-high_rise_MFH)</f>
        <v>0.92686075132383205</v>
      </c>
      <c r="BB14" s="91">
        <f>OLD_values_no_RT!AO14*high_rise_MFH</f>
        <v>1.8915525537221062E-2</v>
      </c>
      <c r="BC14">
        <f>OLD_values_no_RT!AP14</f>
        <v>0</v>
      </c>
      <c r="BD14" s="91">
        <f>OLD_values_no_RT!AQ14</f>
        <v>3.2531332405018665</v>
      </c>
      <c r="BE14" s="91">
        <f>OLD_values_no_RT!AR14*(1-high_rise_MFH)</f>
        <v>1.3577555702461956</v>
      </c>
      <c r="BF14" s="91">
        <f>OLD_values_no_RT!AR14*high_rise_MFH</f>
        <v>2.7709297351963178E-2</v>
      </c>
      <c r="BG14">
        <f>OLD_values_no_RT!AS14</f>
        <v>0</v>
      </c>
      <c r="BH14" s="91">
        <f>OLD_values_no_RT!AT14</f>
        <v>8.0617663581419947</v>
      </c>
      <c r="BI14" s="91">
        <f>OLD_values_no_RT!AU14*(1-high_rise_MFH)</f>
        <v>4.5662932821916185</v>
      </c>
      <c r="BJ14" s="91">
        <f>OLD_values_no_RT!AU14*high_rise_MFH</f>
        <v>9.3189658820237109E-2</v>
      </c>
      <c r="BK14">
        <f>OLD_values_no_RT!AV14</f>
        <v>0</v>
      </c>
      <c r="BL14" s="12">
        <f>OLD_values_no_RT!AX14*0.32</f>
        <v>1.5686336000000002E-2</v>
      </c>
      <c r="BM14" s="12">
        <f>OLD_values_no_RT!AX14*0.6</f>
        <v>2.9411880000000001E-2</v>
      </c>
      <c r="BN14" s="12">
        <f>OLD_values_no_RT!AX14*0.08</f>
        <v>3.9215840000000005E-3</v>
      </c>
      <c r="BO14" s="12">
        <f>OLD_values_no_RT!AY14</f>
        <v>0</v>
      </c>
      <c r="BP14" s="12">
        <f>OLD_values_no_RT!AZ14</f>
        <v>0</v>
      </c>
      <c r="BQ14" s="12">
        <f>OLD_values_no_RT!BA14*(1-high_rise_MFH)</f>
        <v>0</v>
      </c>
      <c r="BR14" s="12">
        <f>OLD_values_no_RT!BA14*high_rise_MFH</f>
        <v>0</v>
      </c>
      <c r="BS14" s="12">
        <f>OLD_values_no_RT!BB14</f>
        <v>0</v>
      </c>
      <c r="BT14" s="12">
        <f>OLD_values_no_RT!BC14</f>
        <v>3.6621858516904364</v>
      </c>
      <c r="BU14" s="12">
        <f>OLD_values_no_RT!BD14*(1-high_rise_MFH)</f>
        <v>5.3834132019849408</v>
      </c>
      <c r="BV14" s="12">
        <f>OLD_values_no_RT!BD14*high_rise_MFH</f>
        <v>0.10986557555071308</v>
      </c>
      <c r="BW14" s="12">
        <f>OLD_values_no_RT!BE14</f>
        <v>0</v>
      </c>
      <c r="BX14" s="12">
        <f>OLD_values_no_RT!BF14</f>
        <v>0</v>
      </c>
      <c r="BY14" s="12">
        <f>OLD_values_no_RT!BG14*(1-high_rise_MFH)</f>
        <v>0</v>
      </c>
      <c r="BZ14" s="12">
        <f>OLD_values_no_RT!BG14*high_rise_MFH</f>
        <v>0</v>
      </c>
      <c r="CA14" s="12">
        <f>OLD_values_no_RT!BH14</f>
        <v>0</v>
      </c>
      <c r="CB14" s="12">
        <f>OLD_values_no_RT!BI14</f>
        <v>0</v>
      </c>
      <c r="CC14" s="12">
        <f>OLD_values_no_RT!BJ14*(1-high_rise_MFH)</f>
        <v>0</v>
      </c>
      <c r="CD14" s="12">
        <f>OLD_values_no_RT!BJ14*high_rise_MFH</f>
        <v>0</v>
      </c>
      <c r="CE14" s="12">
        <f>OLD_values_no_RT!BK14</f>
        <v>0</v>
      </c>
      <c r="CF14" s="12">
        <f>OLD_values_no_RT!BL14</f>
        <v>0</v>
      </c>
      <c r="CG14" s="12">
        <f>OLD_values_no_RT!BM14*(1-high_rise_MFH)</f>
        <v>0</v>
      </c>
      <c r="CH14" s="12">
        <f>OLD_values_no_RT!BM14*high_rise_MFH</f>
        <v>0</v>
      </c>
      <c r="CI14" s="12">
        <f>OLD_values_no_RT!BN14</f>
        <v>0</v>
      </c>
      <c r="CJ14" s="12">
        <f>OLD_values_no_RT!BO14</f>
        <v>0</v>
      </c>
      <c r="CK14" s="12">
        <f>OLD_values_no_RT!BP14*(1-high_rise_MFH)</f>
        <v>0</v>
      </c>
      <c r="CL14" s="12">
        <f>OLD_values_no_RT!BP14*high_rise_MFH</f>
        <v>0</v>
      </c>
      <c r="CM14" s="12">
        <f>OLD_values_no_RT!BQ14</f>
        <v>0</v>
      </c>
      <c r="CN14" s="12">
        <f>OLD_values_no_RT!BR14</f>
        <v>0</v>
      </c>
      <c r="CO14" s="12">
        <f>OLD_values_no_RT!BS14*(1-high_rise_MFH)</f>
        <v>0</v>
      </c>
      <c r="CP14" s="12">
        <f>OLD_values_no_RT!BS14*high_rise_MFH</f>
        <v>0</v>
      </c>
      <c r="CQ14" s="12">
        <f>OLD_values_no_RT!BT14</f>
        <v>0</v>
      </c>
      <c r="CR14" s="12">
        <v>0</v>
      </c>
      <c r="CS14" s="12">
        <v>0</v>
      </c>
      <c r="CT14" s="12">
        <v>0</v>
      </c>
      <c r="CU14" s="12">
        <v>0</v>
      </c>
    </row>
    <row r="15" spans="1:269" x14ac:dyDescent="0.45">
      <c r="A15" s="21">
        <v>2015</v>
      </c>
      <c r="B15" s="2">
        <v>1912</v>
      </c>
      <c r="C15">
        <f>OLD_values_no_RT!C15</f>
        <v>0</v>
      </c>
      <c r="D15">
        <f>OLD_values_no_RT!D15</f>
        <v>65.758446627801177</v>
      </c>
      <c r="E15">
        <f>OLD_values_no_RT!E15</f>
        <v>0</v>
      </c>
      <c r="F15">
        <f>OLD_values_no_RT!F15</f>
        <v>0</v>
      </c>
      <c r="G15">
        <f>OLD_values_no_RT!G15*(1-high_rise_MFH)</f>
        <v>0</v>
      </c>
      <c r="H15">
        <f>OLD_values_no_RT!H15*(1-high_rise_MFH)</f>
        <v>9.0733570088330247</v>
      </c>
      <c r="I15">
        <f>OLD_values_no_RT!I15*(1-high_rise_MFH)</f>
        <v>0</v>
      </c>
      <c r="J15">
        <f>OLD_values_no_RT!J15*(1-high_rise_MFH)</f>
        <v>0</v>
      </c>
      <c r="K15">
        <f>OLD_values_no_RT!G15*(high_rise_MFH)</f>
        <v>0</v>
      </c>
      <c r="L15">
        <f>OLD_values_no_RT!H15*(high_rise_MFH)</f>
        <v>0.18517055120067397</v>
      </c>
      <c r="M15">
        <f>OLD_values_no_RT!I15*(high_rise_MFH)</f>
        <v>0</v>
      </c>
      <c r="N15">
        <f>OLD_values_no_RT!J15*(high_rise_MFH)</f>
        <v>0</v>
      </c>
      <c r="O15">
        <f>OLD_values_no_RT!K15</f>
        <v>2.6499672521651219</v>
      </c>
      <c r="P15">
        <f>OLD_values_no_RT!L15</f>
        <v>0</v>
      </c>
      <c r="Q15">
        <f>OLD_values_no_RT!M15</f>
        <v>0</v>
      </c>
      <c r="R15">
        <f>OLD_values_no_RT!N15</f>
        <v>0</v>
      </c>
      <c r="S15">
        <f>OLD_values_no_RT!O15</f>
        <v>0</v>
      </c>
      <c r="T15">
        <f>OLD_values_no_RT!P15</f>
        <v>6.4866958278596343</v>
      </c>
      <c r="U15">
        <f>OLD_values_no_RT!Q15*(1-high_rise_MFH)</f>
        <v>0.89503493577044324</v>
      </c>
      <c r="V15">
        <f>OLD_values_no_RT!Q15*high_rise_MFH</f>
        <v>1.8266019097355986E-2</v>
      </c>
      <c r="W15">
        <f>OLD_values_no_RT!R15</f>
        <v>0.26140416022717927</v>
      </c>
      <c r="X15" s="12">
        <f>OLD_values_no_RT!S15</f>
        <v>0</v>
      </c>
      <c r="Y15" s="12">
        <f>OLD_values_no_RT!T15*(1-high_rise_MFH)</f>
        <v>0</v>
      </c>
      <c r="Z15" s="12">
        <f>OLD_values_no_RT!T15*high_rise_MFH</f>
        <v>0</v>
      </c>
      <c r="AA15" s="12">
        <f>OLD_values_no_RT!U15</f>
        <v>0</v>
      </c>
      <c r="AB15">
        <f>OLD_values_no_RT!V15</f>
        <v>6.6713095514457423</v>
      </c>
      <c r="AC15">
        <f>OLD_values_no_RT!W15*(1-high_rise_MFH)</f>
        <v>3.8823527388721235</v>
      </c>
      <c r="AD15">
        <f>OLD_values_no_RT!W15*high_rise_MFH</f>
        <v>7.9231688548410686E-2</v>
      </c>
      <c r="AE15">
        <f>OLD_values_no_RT!X15</f>
        <v>0</v>
      </c>
      <c r="AF15">
        <f>OLD_values_no_RT!Y15</f>
        <v>10.824026752476497</v>
      </c>
      <c r="AG15">
        <f>OLD_values_no_RT!Z15*(1-high_rise_MFH)</f>
        <v>5.2123625044692616</v>
      </c>
      <c r="AH15">
        <f>OLD_values_no_RT!Z15*high_rise_MFH</f>
        <v>0.10637474498916862</v>
      </c>
      <c r="AI15">
        <f>OLD_values_no_RT!AA15</f>
        <v>0</v>
      </c>
      <c r="AJ15">
        <f>OLD_values_no_RT!AB15</f>
        <v>2.4522078481206036</v>
      </c>
      <c r="AK15">
        <f>OLD_values_no_RT!AC15*(1-high_rise_MFH)</f>
        <v>6.4300314563673115</v>
      </c>
      <c r="AL15">
        <f>OLD_values_no_RT!AC15*high_rise_MFH</f>
        <v>0.1312251317625982</v>
      </c>
      <c r="AM15">
        <f>OLD_values_no_RT!AD15</f>
        <v>0</v>
      </c>
      <c r="AN15">
        <f>OLD_values_no_RT!AE15</f>
        <v>1.8791111111111112</v>
      </c>
      <c r="AO15">
        <f>OLD_values_no_RT!AF15*(1-high_rise_MFH)</f>
        <v>1.449311111111111</v>
      </c>
      <c r="AP15">
        <f>OLD_values_no_RT!AF15*high_rise_MFH</f>
        <v>2.9577777777777776E-2</v>
      </c>
      <c r="AQ15">
        <f>OLD_values_no_RT!AG15</f>
        <v>0</v>
      </c>
      <c r="AR15">
        <f>OLD_values_no_RT!AH15</f>
        <v>3.1000000000000005</v>
      </c>
      <c r="AS15">
        <f>OLD_values_no_RT!AI15*(1-high_rise_MFH)</f>
        <v>2.8777765333333334</v>
      </c>
      <c r="AT15">
        <f>OLD_values_no_RT!AI15*high_rise_MFH</f>
        <v>5.8730133333333337E-2</v>
      </c>
      <c r="AU15">
        <f>OLD_values_no_RT!AJ15</f>
        <v>0</v>
      </c>
      <c r="AV15">
        <f>OLD_values_no_RT!AK15</f>
        <v>12.025673467891247</v>
      </c>
      <c r="AW15">
        <f>OLD_values_no_RT!AL15*(1-high_rise_MFH)</f>
        <v>3.0368879356175182</v>
      </c>
      <c r="AX15">
        <f>OLD_values_no_RT!AL15*high_rise_MFH</f>
        <v>6.1977304808520782E-2</v>
      </c>
      <c r="AY15">
        <f>OLD_values_no_RT!AM15</f>
        <v>0</v>
      </c>
      <c r="AZ15" s="91">
        <f>OLD_values_no_RT!AN15</f>
        <v>2.2206651196381348</v>
      </c>
      <c r="BA15" s="91">
        <f>OLD_values_no_RT!AO15*(1-high_rise_MFH)</f>
        <v>0.92686075132383205</v>
      </c>
      <c r="BB15" s="91">
        <f>OLD_values_no_RT!AO15*high_rise_MFH</f>
        <v>1.8915525537221062E-2</v>
      </c>
      <c r="BC15">
        <f>OLD_values_no_RT!AP15</f>
        <v>0</v>
      </c>
      <c r="BD15" s="91">
        <f>OLD_values_no_RT!AQ15</f>
        <v>3.2531332405018665</v>
      </c>
      <c r="BE15" s="91">
        <f>OLD_values_no_RT!AR15*(1-high_rise_MFH)</f>
        <v>1.3577555702461956</v>
      </c>
      <c r="BF15" s="91">
        <f>OLD_values_no_RT!AR15*high_rise_MFH</f>
        <v>2.7709297351963178E-2</v>
      </c>
      <c r="BG15">
        <f>OLD_values_no_RT!AS15</f>
        <v>0</v>
      </c>
      <c r="BH15" s="91">
        <f>OLD_values_no_RT!AT15</f>
        <v>8.0617663581419947</v>
      </c>
      <c r="BI15" s="91">
        <f>OLD_values_no_RT!AU15*(1-high_rise_MFH)</f>
        <v>4.5662932821916185</v>
      </c>
      <c r="BJ15" s="91">
        <f>OLD_values_no_RT!AU15*high_rise_MFH</f>
        <v>9.3189658820237109E-2</v>
      </c>
      <c r="BK15">
        <f>OLD_values_no_RT!AV15</f>
        <v>0</v>
      </c>
      <c r="BL15" s="12">
        <f>OLD_values_no_RT!AX15*0.32</f>
        <v>1.5966560000000001E-2</v>
      </c>
      <c r="BM15" s="12">
        <f>OLD_values_no_RT!AX15*0.6</f>
        <v>2.99373E-2</v>
      </c>
      <c r="BN15" s="12">
        <f>OLD_values_no_RT!AX15*0.08</f>
        <v>3.9916400000000003E-3</v>
      </c>
      <c r="BO15" s="12">
        <f>OLD_values_no_RT!AY15</f>
        <v>0</v>
      </c>
      <c r="BP15" s="12">
        <f>OLD_values_no_RT!AZ15</f>
        <v>0</v>
      </c>
      <c r="BQ15" s="12">
        <f>OLD_values_no_RT!BA15*(1-high_rise_MFH)</f>
        <v>0</v>
      </c>
      <c r="BR15" s="12">
        <f>OLD_values_no_RT!BA15*high_rise_MFH</f>
        <v>0</v>
      </c>
      <c r="BS15" s="12">
        <f>OLD_values_no_RT!BB15</f>
        <v>0</v>
      </c>
      <c r="BT15" s="12">
        <f>OLD_values_no_RT!BC15</f>
        <v>3.6621858516904364</v>
      </c>
      <c r="BU15" s="12">
        <f>OLD_values_no_RT!BD15*(1-high_rise_MFH)</f>
        <v>5.3834132019849408</v>
      </c>
      <c r="BV15" s="12">
        <f>OLD_values_no_RT!BD15*high_rise_MFH</f>
        <v>0.10986557555071308</v>
      </c>
      <c r="BW15" s="12">
        <f>OLD_values_no_RT!BE15</f>
        <v>0</v>
      </c>
      <c r="BX15" s="12">
        <f>OLD_values_no_RT!BF15</f>
        <v>0</v>
      </c>
      <c r="BY15" s="12">
        <f>OLD_values_no_RT!BG15*(1-high_rise_MFH)</f>
        <v>0</v>
      </c>
      <c r="BZ15" s="12">
        <f>OLD_values_no_RT!BG15*high_rise_MFH</f>
        <v>0</v>
      </c>
      <c r="CA15" s="12">
        <f>OLD_values_no_RT!BH15</f>
        <v>0</v>
      </c>
      <c r="CB15" s="12">
        <f>OLD_values_no_RT!BI15</f>
        <v>0</v>
      </c>
      <c r="CC15" s="12">
        <f>OLD_values_no_RT!BJ15*(1-high_rise_MFH)</f>
        <v>0</v>
      </c>
      <c r="CD15" s="12">
        <f>OLD_values_no_RT!BJ15*high_rise_MFH</f>
        <v>0</v>
      </c>
      <c r="CE15" s="12">
        <f>OLD_values_no_RT!BK15</f>
        <v>0</v>
      </c>
      <c r="CF15" s="12">
        <f>OLD_values_no_RT!BL15</f>
        <v>0</v>
      </c>
      <c r="CG15" s="12">
        <f>OLD_values_no_RT!BM15*(1-high_rise_MFH)</f>
        <v>0</v>
      </c>
      <c r="CH15" s="12">
        <f>OLD_values_no_RT!BM15*high_rise_MFH</f>
        <v>0</v>
      </c>
      <c r="CI15" s="12">
        <f>OLD_values_no_RT!BN15</f>
        <v>0</v>
      </c>
      <c r="CJ15" s="12">
        <f>OLD_values_no_RT!BO15</f>
        <v>0</v>
      </c>
      <c r="CK15" s="12">
        <f>OLD_values_no_RT!BP15*(1-high_rise_MFH)</f>
        <v>0</v>
      </c>
      <c r="CL15" s="12">
        <f>OLD_values_no_RT!BP15*high_rise_MFH</f>
        <v>0</v>
      </c>
      <c r="CM15" s="12">
        <f>OLD_values_no_RT!BQ15</f>
        <v>0</v>
      </c>
      <c r="CN15" s="12">
        <f>OLD_values_no_RT!BR15</f>
        <v>0</v>
      </c>
      <c r="CO15" s="12">
        <f>OLD_values_no_RT!BS15*(1-high_rise_MFH)</f>
        <v>0</v>
      </c>
      <c r="CP15" s="12">
        <f>OLD_values_no_RT!BS15*high_rise_MFH</f>
        <v>0</v>
      </c>
      <c r="CQ15" s="12">
        <f>OLD_values_no_RT!BT15</f>
        <v>0</v>
      </c>
      <c r="CR15" s="12">
        <v>0</v>
      </c>
      <c r="CS15" s="12">
        <v>0</v>
      </c>
      <c r="CT15" s="12">
        <v>0</v>
      </c>
      <c r="CU15" s="12">
        <v>0</v>
      </c>
    </row>
    <row r="16" spans="1:269" x14ac:dyDescent="0.45">
      <c r="A16" s="21">
        <v>2015</v>
      </c>
      <c r="B16" s="2">
        <v>1913</v>
      </c>
      <c r="C16">
        <f>OLD_values_no_RT!C16</f>
        <v>0</v>
      </c>
      <c r="D16">
        <f>OLD_values_no_RT!D16</f>
        <v>65.758446627801177</v>
      </c>
      <c r="E16">
        <f>OLD_values_no_RT!E16</f>
        <v>0</v>
      </c>
      <c r="F16">
        <f>OLD_values_no_RT!F16</f>
        <v>0</v>
      </c>
      <c r="G16">
        <f>OLD_values_no_RT!G16*(1-high_rise_MFH)</f>
        <v>0</v>
      </c>
      <c r="H16">
        <f>OLD_values_no_RT!H16*(1-high_rise_MFH)</f>
        <v>9.0733570088330247</v>
      </c>
      <c r="I16">
        <f>OLD_values_no_RT!I16*(1-high_rise_MFH)</f>
        <v>0</v>
      </c>
      <c r="J16">
        <f>OLD_values_no_RT!J16*(1-high_rise_MFH)</f>
        <v>0</v>
      </c>
      <c r="K16">
        <f>OLD_values_no_RT!G16*(high_rise_MFH)</f>
        <v>0</v>
      </c>
      <c r="L16">
        <f>OLD_values_no_RT!H16*(high_rise_MFH)</f>
        <v>0.18517055120067397</v>
      </c>
      <c r="M16">
        <f>OLD_values_no_RT!I16*(high_rise_MFH)</f>
        <v>0</v>
      </c>
      <c r="N16">
        <f>OLD_values_no_RT!J16*(high_rise_MFH)</f>
        <v>0</v>
      </c>
      <c r="O16">
        <f>OLD_values_no_RT!K16</f>
        <v>2.6499672521651219</v>
      </c>
      <c r="P16">
        <f>OLD_values_no_RT!L16</f>
        <v>0</v>
      </c>
      <c r="Q16">
        <f>OLD_values_no_RT!M16</f>
        <v>0</v>
      </c>
      <c r="R16">
        <f>OLD_values_no_RT!N16</f>
        <v>0</v>
      </c>
      <c r="S16">
        <f>OLD_values_no_RT!O16</f>
        <v>0</v>
      </c>
      <c r="T16">
        <f>OLD_values_no_RT!P16</f>
        <v>6.4866958278596343</v>
      </c>
      <c r="U16">
        <f>OLD_values_no_RT!Q16*(1-high_rise_MFH)</f>
        <v>0.89503493577044324</v>
      </c>
      <c r="V16">
        <f>OLD_values_no_RT!Q16*high_rise_MFH</f>
        <v>1.8266019097355986E-2</v>
      </c>
      <c r="W16">
        <f>OLD_values_no_RT!R16</f>
        <v>0.26140416022717927</v>
      </c>
      <c r="X16" s="12">
        <f>OLD_values_no_RT!S16</f>
        <v>0</v>
      </c>
      <c r="Y16" s="12">
        <f>OLD_values_no_RT!T16*(1-high_rise_MFH)</f>
        <v>0</v>
      </c>
      <c r="Z16" s="12">
        <f>OLD_values_no_RT!T16*high_rise_MFH</f>
        <v>0</v>
      </c>
      <c r="AA16" s="12">
        <f>OLD_values_no_RT!U16</f>
        <v>0</v>
      </c>
      <c r="AB16">
        <f>OLD_values_no_RT!V16</f>
        <v>6.6713095514457423</v>
      </c>
      <c r="AC16">
        <f>OLD_values_no_RT!W16*(1-high_rise_MFH)</f>
        <v>3.8823527388721235</v>
      </c>
      <c r="AD16">
        <f>OLD_values_no_RT!W16*high_rise_MFH</f>
        <v>7.9231688548410686E-2</v>
      </c>
      <c r="AE16">
        <f>OLD_values_no_RT!X16</f>
        <v>0</v>
      </c>
      <c r="AF16">
        <f>OLD_values_no_RT!Y16</f>
        <v>10.824026752476497</v>
      </c>
      <c r="AG16">
        <f>OLD_values_no_RT!Z16*(1-high_rise_MFH)</f>
        <v>5.2123625044692616</v>
      </c>
      <c r="AH16">
        <f>OLD_values_no_RT!Z16*high_rise_MFH</f>
        <v>0.10637474498916862</v>
      </c>
      <c r="AI16">
        <f>OLD_values_no_RT!AA16</f>
        <v>0</v>
      </c>
      <c r="AJ16">
        <f>OLD_values_no_RT!AB16</f>
        <v>2.4522078481206036</v>
      </c>
      <c r="AK16">
        <f>OLD_values_no_RT!AC16*(1-high_rise_MFH)</f>
        <v>6.4300314563673115</v>
      </c>
      <c r="AL16">
        <f>OLD_values_no_RT!AC16*high_rise_MFH</f>
        <v>0.1312251317625982</v>
      </c>
      <c r="AM16">
        <f>OLD_values_no_RT!AD16</f>
        <v>0</v>
      </c>
      <c r="AN16">
        <f>OLD_values_no_RT!AE16</f>
        <v>1.8791111111111112</v>
      </c>
      <c r="AO16">
        <f>OLD_values_no_RT!AF16*(1-high_rise_MFH)</f>
        <v>1.449311111111111</v>
      </c>
      <c r="AP16">
        <f>OLD_values_no_RT!AF16*high_rise_MFH</f>
        <v>2.9577777777777776E-2</v>
      </c>
      <c r="AQ16">
        <f>OLD_values_no_RT!AG16</f>
        <v>0</v>
      </c>
      <c r="AR16">
        <f>OLD_values_no_RT!AH16</f>
        <v>3.1000000000000005</v>
      </c>
      <c r="AS16">
        <f>OLD_values_no_RT!AI16*(1-high_rise_MFH)</f>
        <v>2.8777765333333334</v>
      </c>
      <c r="AT16">
        <f>OLD_values_no_RT!AI16*high_rise_MFH</f>
        <v>5.8730133333333337E-2</v>
      </c>
      <c r="AU16">
        <f>OLD_values_no_RT!AJ16</f>
        <v>0</v>
      </c>
      <c r="AV16">
        <f>OLD_values_no_RT!AK16</f>
        <v>12.025673467891247</v>
      </c>
      <c r="AW16">
        <f>OLD_values_no_RT!AL16*(1-high_rise_MFH)</f>
        <v>3.0368879356175182</v>
      </c>
      <c r="AX16">
        <f>OLD_values_no_RT!AL16*high_rise_MFH</f>
        <v>6.1977304808520782E-2</v>
      </c>
      <c r="AY16">
        <f>OLD_values_no_RT!AM16</f>
        <v>0</v>
      </c>
      <c r="AZ16" s="91">
        <f>OLD_values_no_RT!AN16</f>
        <v>2.2206651196381348</v>
      </c>
      <c r="BA16" s="91">
        <f>OLD_values_no_RT!AO16*(1-high_rise_MFH)</f>
        <v>0.92686075132383205</v>
      </c>
      <c r="BB16" s="91">
        <f>OLD_values_no_RT!AO16*high_rise_MFH</f>
        <v>1.8915525537221062E-2</v>
      </c>
      <c r="BC16">
        <f>OLD_values_no_RT!AP16</f>
        <v>0</v>
      </c>
      <c r="BD16" s="91">
        <f>OLD_values_no_RT!AQ16</f>
        <v>3.2531332405018665</v>
      </c>
      <c r="BE16" s="91">
        <f>OLD_values_no_RT!AR16*(1-high_rise_MFH)</f>
        <v>1.3577555702461956</v>
      </c>
      <c r="BF16" s="91">
        <f>OLD_values_no_RT!AR16*high_rise_MFH</f>
        <v>2.7709297351963178E-2</v>
      </c>
      <c r="BG16">
        <f>OLD_values_no_RT!AS16</f>
        <v>0</v>
      </c>
      <c r="BH16" s="91">
        <f>OLD_values_no_RT!AT16</f>
        <v>8.0617663581419947</v>
      </c>
      <c r="BI16" s="91">
        <f>OLD_values_no_RT!AU16*(1-high_rise_MFH)</f>
        <v>4.5662932821916185</v>
      </c>
      <c r="BJ16" s="91">
        <f>OLD_values_no_RT!AU16*high_rise_MFH</f>
        <v>9.3189658820237109E-2</v>
      </c>
      <c r="BK16">
        <f>OLD_values_no_RT!AV16</f>
        <v>0</v>
      </c>
      <c r="BL16" s="12">
        <f>OLD_values_no_RT!AX16*0.32</f>
        <v>1.5945919999999999E-2</v>
      </c>
      <c r="BM16" s="12">
        <f>OLD_values_no_RT!AX16*0.6</f>
        <v>2.9898599999999997E-2</v>
      </c>
      <c r="BN16" s="12">
        <f>OLD_values_no_RT!AX16*0.08</f>
        <v>3.9864799999999997E-3</v>
      </c>
      <c r="BO16" s="12">
        <f>OLD_values_no_RT!AY16</f>
        <v>0</v>
      </c>
      <c r="BP16" s="12">
        <f>OLD_values_no_RT!AZ16</f>
        <v>0</v>
      </c>
      <c r="BQ16" s="12">
        <f>OLD_values_no_RT!BA16*(1-high_rise_MFH)</f>
        <v>0</v>
      </c>
      <c r="BR16" s="12">
        <f>OLD_values_no_RT!BA16*high_rise_MFH</f>
        <v>0</v>
      </c>
      <c r="BS16" s="12">
        <f>OLD_values_no_RT!BB16</f>
        <v>0</v>
      </c>
      <c r="BT16" s="12">
        <f>OLD_values_no_RT!BC16</f>
        <v>3.6621858516904364</v>
      </c>
      <c r="BU16" s="12">
        <f>OLD_values_no_RT!BD16*(1-high_rise_MFH)</f>
        <v>5.3834132019849408</v>
      </c>
      <c r="BV16" s="12">
        <f>OLD_values_no_RT!BD16*high_rise_MFH</f>
        <v>0.10986557555071308</v>
      </c>
      <c r="BW16" s="12">
        <f>OLD_values_no_RT!BE16</f>
        <v>0</v>
      </c>
      <c r="BX16" s="12">
        <f>OLD_values_no_RT!BF16</f>
        <v>0</v>
      </c>
      <c r="BY16" s="12">
        <f>OLD_values_no_RT!BG16*(1-high_rise_MFH)</f>
        <v>0</v>
      </c>
      <c r="BZ16" s="12">
        <f>OLD_values_no_RT!BG16*high_rise_MFH</f>
        <v>0</v>
      </c>
      <c r="CA16" s="12">
        <f>OLD_values_no_RT!BH16</f>
        <v>0</v>
      </c>
      <c r="CB16" s="12">
        <f>OLD_values_no_RT!BI16</f>
        <v>0</v>
      </c>
      <c r="CC16" s="12">
        <f>OLD_values_no_RT!BJ16*(1-high_rise_MFH)</f>
        <v>0</v>
      </c>
      <c r="CD16" s="12">
        <f>OLD_values_no_RT!BJ16*high_rise_MFH</f>
        <v>0</v>
      </c>
      <c r="CE16" s="12">
        <f>OLD_values_no_RT!BK16</f>
        <v>0</v>
      </c>
      <c r="CF16" s="12">
        <f>OLD_values_no_RT!BL16</f>
        <v>0</v>
      </c>
      <c r="CG16" s="12">
        <f>OLD_values_no_RT!BM16*(1-high_rise_MFH)</f>
        <v>0</v>
      </c>
      <c r="CH16" s="12">
        <f>OLD_values_no_RT!BM16*high_rise_MFH</f>
        <v>0</v>
      </c>
      <c r="CI16" s="12">
        <f>OLD_values_no_RT!BN16</f>
        <v>0</v>
      </c>
      <c r="CJ16" s="12">
        <f>OLD_values_no_RT!BO16</f>
        <v>0</v>
      </c>
      <c r="CK16" s="12">
        <f>OLD_values_no_RT!BP16*(1-high_rise_MFH)</f>
        <v>0</v>
      </c>
      <c r="CL16" s="12">
        <f>OLD_values_no_RT!BP16*high_rise_MFH</f>
        <v>0</v>
      </c>
      <c r="CM16" s="12">
        <f>OLD_values_no_RT!BQ16</f>
        <v>0</v>
      </c>
      <c r="CN16" s="12">
        <f>OLD_values_no_RT!BR16</f>
        <v>0</v>
      </c>
      <c r="CO16" s="12">
        <f>OLD_values_no_RT!BS16*(1-high_rise_MFH)</f>
        <v>0</v>
      </c>
      <c r="CP16" s="12">
        <f>OLD_values_no_RT!BS16*high_rise_MFH</f>
        <v>0</v>
      </c>
      <c r="CQ16" s="12">
        <f>OLD_values_no_RT!BT16</f>
        <v>0</v>
      </c>
      <c r="CR16" s="12">
        <v>0</v>
      </c>
      <c r="CS16" s="12">
        <v>0</v>
      </c>
      <c r="CT16" s="12">
        <v>0</v>
      </c>
      <c r="CU16" s="12">
        <v>0</v>
      </c>
    </row>
    <row r="17" spans="1:99" x14ac:dyDescent="0.45">
      <c r="A17" s="21">
        <v>2015</v>
      </c>
      <c r="B17" s="2">
        <v>1914</v>
      </c>
      <c r="C17">
        <f>OLD_values_no_RT!C17</f>
        <v>0</v>
      </c>
      <c r="D17">
        <f>OLD_values_no_RT!D17</f>
        <v>65.758446627801177</v>
      </c>
      <c r="E17">
        <f>OLD_values_no_RT!E17</f>
        <v>0</v>
      </c>
      <c r="F17">
        <f>OLD_values_no_RT!F17</f>
        <v>0</v>
      </c>
      <c r="G17">
        <f>OLD_values_no_RT!G17*(1-high_rise_MFH)</f>
        <v>0</v>
      </c>
      <c r="H17">
        <f>OLD_values_no_RT!H17*(1-high_rise_MFH)</f>
        <v>9.0733570088330247</v>
      </c>
      <c r="I17">
        <f>OLD_values_no_RT!I17*(1-high_rise_MFH)</f>
        <v>0</v>
      </c>
      <c r="J17">
        <f>OLD_values_no_RT!J17*(1-high_rise_MFH)</f>
        <v>0</v>
      </c>
      <c r="K17">
        <f>OLD_values_no_RT!G17*(high_rise_MFH)</f>
        <v>0</v>
      </c>
      <c r="L17">
        <f>OLD_values_no_RT!H17*(high_rise_MFH)</f>
        <v>0.18517055120067397</v>
      </c>
      <c r="M17">
        <f>OLD_values_no_RT!I17*(high_rise_MFH)</f>
        <v>0</v>
      </c>
      <c r="N17">
        <f>OLD_values_no_RT!J17*(high_rise_MFH)</f>
        <v>0</v>
      </c>
      <c r="O17">
        <f>OLD_values_no_RT!K17</f>
        <v>2.6499672521651219</v>
      </c>
      <c r="P17">
        <f>OLD_values_no_RT!L17</f>
        <v>0</v>
      </c>
      <c r="Q17">
        <f>OLD_values_no_RT!M17</f>
        <v>0</v>
      </c>
      <c r="R17">
        <f>OLD_values_no_RT!N17</f>
        <v>0</v>
      </c>
      <c r="S17">
        <f>OLD_values_no_RT!O17</f>
        <v>0</v>
      </c>
      <c r="T17">
        <f>OLD_values_no_RT!P17</f>
        <v>6.4866958278596343</v>
      </c>
      <c r="U17">
        <f>OLD_values_no_RT!Q17*(1-high_rise_MFH)</f>
        <v>0.89503493577044324</v>
      </c>
      <c r="V17">
        <f>OLD_values_no_RT!Q17*high_rise_MFH</f>
        <v>1.8266019097355986E-2</v>
      </c>
      <c r="W17">
        <f>OLD_values_no_RT!R17</f>
        <v>0.26140416022717927</v>
      </c>
      <c r="X17" s="12">
        <f>OLD_values_no_RT!S17</f>
        <v>0</v>
      </c>
      <c r="Y17" s="12">
        <f>OLD_values_no_RT!T17*(1-high_rise_MFH)</f>
        <v>0</v>
      </c>
      <c r="Z17" s="12">
        <f>OLD_values_no_RT!T17*high_rise_MFH</f>
        <v>0</v>
      </c>
      <c r="AA17" s="12">
        <f>OLD_values_no_RT!U17</f>
        <v>0</v>
      </c>
      <c r="AB17">
        <f>OLD_values_no_RT!V17</f>
        <v>6.6713095514457423</v>
      </c>
      <c r="AC17">
        <f>OLD_values_no_RT!W17*(1-high_rise_MFH)</f>
        <v>3.8823527388721235</v>
      </c>
      <c r="AD17">
        <f>OLD_values_no_RT!W17*high_rise_MFH</f>
        <v>7.9231688548410686E-2</v>
      </c>
      <c r="AE17">
        <f>OLD_values_no_RT!X17</f>
        <v>0</v>
      </c>
      <c r="AF17">
        <f>OLD_values_no_RT!Y17</f>
        <v>10.824026752476497</v>
      </c>
      <c r="AG17">
        <f>OLD_values_no_RT!Z17*(1-high_rise_MFH)</f>
        <v>5.2123625044692616</v>
      </c>
      <c r="AH17">
        <f>OLD_values_no_RT!Z17*high_rise_MFH</f>
        <v>0.10637474498916862</v>
      </c>
      <c r="AI17">
        <f>OLD_values_no_RT!AA17</f>
        <v>0</v>
      </c>
      <c r="AJ17">
        <f>OLD_values_no_RT!AB17</f>
        <v>2.4522078481206036</v>
      </c>
      <c r="AK17">
        <f>OLD_values_no_RT!AC17*(1-high_rise_MFH)</f>
        <v>6.4300314563673115</v>
      </c>
      <c r="AL17">
        <f>OLD_values_no_RT!AC17*high_rise_MFH</f>
        <v>0.1312251317625982</v>
      </c>
      <c r="AM17">
        <f>OLD_values_no_RT!AD17</f>
        <v>0</v>
      </c>
      <c r="AN17">
        <f>OLD_values_no_RT!AE17</f>
        <v>1.8791111111111112</v>
      </c>
      <c r="AO17">
        <f>OLD_values_no_RT!AF17*(1-high_rise_MFH)</f>
        <v>1.449311111111111</v>
      </c>
      <c r="AP17">
        <f>OLD_values_no_RT!AF17*high_rise_MFH</f>
        <v>2.9577777777777776E-2</v>
      </c>
      <c r="AQ17">
        <f>OLD_values_no_RT!AG17</f>
        <v>0</v>
      </c>
      <c r="AR17">
        <f>OLD_values_no_RT!AH17</f>
        <v>3.1000000000000005</v>
      </c>
      <c r="AS17">
        <f>OLD_values_no_RT!AI17*(1-high_rise_MFH)</f>
        <v>2.8777765333333334</v>
      </c>
      <c r="AT17">
        <f>OLD_values_no_RT!AI17*high_rise_MFH</f>
        <v>5.8730133333333337E-2</v>
      </c>
      <c r="AU17">
        <f>OLD_values_no_RT!AJ17</f>
        <v>0</v>
      </c>
      <c r="AV17">
        <f>OLD_values_no_RT!AK17</f>
        <v>12.025673467891247</v>
      </c>
      <c r="AW17">
        <f>OLD_values_no_RT!AL17*(1-high_rise_MFH)</f>
        <v>3.0368879356175182</v>
      </c>
      <c r="AX17">
        <f>OLD_values_no_RT!AL17*high_rise_MFH</f>
        <v>6.1977304808520782E-2</v>
      </c>
      <c r="AY17">
        <f>OLD_values_no_RT!AM17</f>
        <v>0</v>
      </c>
      <c r="AZ17" s="91">
        <f>OLD_values_no_RT!AN17</f>
        <v>2.2206651196381348</v>
      </c>
      <c r="BA17" s="91">
        <f>OLD_values_no_RT!AO17*(1-high_rise_MFH)</f>
        <v>0.92686075132383205</v>
      </c>
      <c r="BB17" s="91">
        <f>OLD_values_no_RT!AO17*high_rise_MFH</f>
        <v>1.8915525537221062E-2</v>
      </c>
      <c r="BC17">
        <f>OLD_values_no_RT!AP17</f>
        <v>0</v>
      </c>
      <c r="BD17" s="91">
        <f>OLD_values_no_RT!AQ17</f>
        <v>3.2531332405018665</v>
      </c>
      <c r="BE17" s="91">
        <f>OLD_values_no_RT!AR17*(1-high_rise_MFH)</f>
        <v>1.3577555702461956</v>
      </c>
      <c r="BF17" s="91">
        <f>OLD_values_no_RT!AR17*high_rise_MFH</f>
        <v>2.7709297351963178E-2</v>
      </c>
      <c r="BG17">
        <f>OLD_values_no_RT!AS17</f>
        <v>0</v>
      </c>
      <c r="BH17" s="91">
        <f>OLD_values_no_RT!AT17</f>
        <v>8.0617663581419947</v>
      </c>
      <c r="BI17" s="91">
        <f>OLD_values_no_RT!AU17*(1-high_rise_MFH)</f>
        <v>4.5662932821916185</v>
      </c>
      <c r="BJ17" s="91">
        <f>OLD_values_no_RT!AU17*high_rise_MFH</f>
        <v>9.3189658820237109E-2</v>
      </c>
      <c r="BK17">
        <f>OLD_values_no_RT!AV17</f>
        <v>0</v>
      </c>
      <c r="BL17" s="12">
        <f>OLD_values_no_RT!AX17*0.32</f>
        <v>1.5948864E-2</v>
      </c>
      <c r="BM17" s="12">
        <f>OLD_values_no_RT!AX17*0.6</f>
        <v>2.9904119999999999E-2</v>
      </c>
      <c r="BN17" s="12">
        <f>OLD_values_no_RT!AX17*0.08</f>
        <v>3.987216E-3</v>
      </c>
      <c r="BO17" s="12">
        <f>OLD_values_no_RT!AY17</f>
        <v>0</v>
      </c>
      <c r="BP17" s="12">
        <f>OLD_values_no_RT!AZ17</f>
        <v>0</v>
      </c>
      <c r="BQ17" s="12">
        <f>OLD_values_no_RT!BA17*(1-high_rise_MFH)</f>
        <v>0</v>
      </c>
      <c r="BR17" s="12">
        <f>OLD_values_no_RT!BA17*high_rise_MFH</f>
        <v>0</v>
      </c>
      <c r="BS17" s="12">
        <f>OLD_values_no_RT!BB17</f>
        <v>0</v>
      </c>
      <c r="BT17" s="12">
        <f>OLD_values_no_RT!BC17</f>
        <v>3.6621858516904364</v>
      </c>
      <c r="BU17" s="12">
        <f>OLD_values_no_RT!BD17*(1-high_rise_MFH)</f>
        <v>5.3834132019849408</v>
      </c>
      <c r="BV17" s="12">
        <f>OLD_values_no_RT!BD17*high_rise_MFH</f>
        <v>0.10986557555071308</v>
      </c>
      <c r="BW17" s="12">
        <f>OLD_values_no_RT!BE17</f>
        <v>0</v>
      </c>
      <c r="BX17" s="12">
        <f>OLD_values_no_RT!BF17</f>
        <v>0</v>
      </c>
      <c r="BY17" s="12">
        <f>OLD_values_no_RT!BG17*(1-high_rise_MFH)</f>
        <v>0</v>
      </c>
      <c r="BZ17" s="12">
        <f>OLD_values_no_RT!BG17*high_rise_MFH</f>
        <v>0</v>
      </c>
      <c r="CA17" s="12">
        <f>OLD_values_no_RT!BH17</f>
        <v>0</v>
      </c>
      <c r="CB17" s="12">
        <f>OLD_values_no_RT!BI17</f>
        <v>0</v>
      </c>
      <c r="CC17" s="12">
        <f>OLD_values_no_RT!BJ17*(1-high_rise_MFH)</f>
        <v>0</v>
      </c>
      <c r="CD17" s="12">
        <f>OLD_values_no_RT!BJ17*high_rise_MFH</f>
        <v>0</v>
      </c>
      <c r="CE17" s="12">
        <f>OLD_values_no_RT!BK17</f>
        <v>0</v>
      </c>
      <c r="CF17" s="12">
        <f>OLD_values_no_RT!BL17</f>
        <v>0</v>
      </c>
      <c r="CG17" s="12">
        <f>OLD_values_no_RT!BM17*(1-high_rise_MFH)</f>
        <v>0</v>
      </c>
      <c r="CH17" s="12">
        <f>OLD_values_no_RT!BM17*high_rise_MFH</f>
        <v>0</v>
      </c>
      <c r="CI17" s="12">
        <f>OLD_values_no_RT!BN17</f>
        <v>0</v>
      </c>
      <c r="CJ17" s="12">
        <f>OLD_values_no_RT!BO17</f>
        <v>0</v>
      </c>
      <c r="CK17" s="12">
        <f>OLD_values_no_RT!BP17*(1-high_rise_MFH)</f>
        <v>0</v>
      </c>
      <c r="CL17" s="12">
        <f>OLD_values_no_RT!BP17*high_rise_MFH</f>
        <v>0</v>
      </c>
      <c r="CM17" s="12">
        <f>OLD_values_no_RT!BQ17</f>
        <v>0</v>
      </c>
      <c r="CN17" s="12">
        <f>OLD_values_no_RT!BR17</f>
        <v>0</v>
      </c>
      <c r="CO17" s="12">
        <f>OLD_values_no_RT!BS17*(1-high_rise_MFH)</f>
        <v>0</v>
      </c>
      <c r="CP17" s="12">
        <f>OLD_values_no_RT!BS17*high_rise_MFH</f>
        <v>0</v>
      </c>
      <c r="CQ17" s="12">
        <f>OLD_values_no_RT!BT17</f>
        <v>0</v>
      </c>
      <c r="CR17" s="12">
        <v>0</v>
      </c>
      <c r="CS17" s="12">
        <v>0</v>
      </c>
      <c r="CT17" s="12">
        <v>0</v>
      </c>
      <c r="CU17" s="12">
        <v>0</v>
      </c>
    </row>
    <row r="18" spans="1:99" x14ac:dyDescent="0.45">
      <c r="A18" s="21">
        <v>2015</v>
      </c>
      <c r="B18" s="2">
        <v>1915</v>
      </c>
      <c r="C18">
        <f>OLD_values_no_RT!C18</f>
        <v>0</v>
      </c>
      <c r="D18">
        <f>OLD_values_no_RT!D18</f>
        <v>65.758446627801177</v>
      </c>
      <c r="E18">
        <f>OLD_values_no_RT!E18</f>
        <v>0</v>
      </c>
      <c r="F18">
        <f>OLD_values_no_RT!F18</f>
        <v>0</v>
      </c>
      <c r="G18">
        <f>OLD_values_no_RT!G18*(1-high_rise_MFH)</f>
        <v>0</v>
      </c>
      <c r="H18">
        <f>OLD_values_no_RT!H18*(1-high_rise_MFH)</f>
        <v>9.0733570088330247</v>
      </c>
      <c r="I18">
        <f>OLD_values_no_RT!I18*(1-high_rise_MFH)</f>
        <v>0</v>
      </c>
      <c r="J18">
        <f>OLD_values_no_RT!J18*(1-high_rise_MFH)</f>
        <v>0</v>
      </c>
      <c r="K18">
        <f>OLD_values_no_RT!G18*(high_rise_MFH)</f>
        <v>0</v>
      </c>
      <c r="L18">
        <f>OLD_values_no_RT!H18*(high_rise_MFH)</f>
        <v>0.18517055120067397</v>
      </c>
      <c r="M18">
        <f>OLD_values_no_RT!I18*(high_rise_MFH)</f>
        <v>0</v>
      </c>
      <c r="N18">
        <f>OLD_values_no_RT!J18*(high_rise_MFH)</f>
        <v>0</v>
      </c>
      <c r="O18">
        <f>OLD_values_no_RT!K18</f>
        <v>2.6499672521651219</v>
      </c>
      <c r="P18">
        <f>OLD_values_no_RT!L18</f>
        <v>0</v>
      </c>
      <c r="Q18">
        <f>OLD_values_no_RT!M18</f>
        <v>0</v>
      </c>
      <c r="R18">
        <f>OLD_values_no_RT!N18</f>
        <v>0</v>
      </c>
      <c r="S18">
        <f>OLD_values_no_RT!O18</f>
        <v>0</v>
      </c>
      <c r="T18">
        <f>OLD_values_no_RT!P18</f>
        <v>6.4866958278596343</v>
      </c>
      <c r="U18">
        <f>OLD_values_no_RT!Q18*(1-high_rise_MFH)</f>
        <v>0.89503493577044324</v>
      </c>
      <c r="V18">
        <f>OLD_values_no_RT!Q18*high_rise_MFH</f>
        <v>1.8266019097355986E-2</v>
      </c>
      <c r="W18">
        <f>OLD_values_no_RT!R18</f>
        <v>0.26140416022717927</v>
      </c>
      <c r="X18" s="12">
        <f>OLD_values_no_RT!S18</f>
        <v>0</v>
      </c>
      <c r="Y18" s="12">
        <f>OLD_values_no_RT!T18*(1-high_rise_MFH)</f>
        <v>0</v>
      </c>
      <c r="Z18" s="12">
        <f>OLD_values_no_RT!T18*high_rise_MFH</f>
        <v>0</v>
      </c>
      <c r="AA18" s="12">
        <f>OLD_values_no_RT!U18</f>
        <v>0</v>
      </c>
      <c r="AB18">
        <f>OLD_values_no_RT!V18</f>
        <v>6.6713095514457423</v>
      </c>
      <c r="AC18">
        <f>OLD_values_no_RT!W18*(1-high_rise_MFH)</f>
        <v>3.8823527388721235</v>
      </c>
      <c r="AD18">
        <f>OLD_values_no_RT!W18*high_rise_MFH</f>
        <v>7.9231688548410686E-2</v>
      </c>
      <c r="AE18">
        <f>OLD_values_no_RT!X18</f>
        <v>0</v>
      </c>
      <c r="AF18">
        <f>OLD_values_no_RT!Y18</f>
        <v>10.824026752476497</v>
      </c>
      <c r="AG18">
        <f>OLD_values_no_RT!Z18*(1-high_rise_MFH)</f>
        <v>5.2123625044692616</v>
      </c>
      <c r="AH18">
        <f>OLD_values_no_RT!Z18*high_rise_MFH</f>
        <v>0.10637474498916862</v>
      </c>
      <c r="AI18">
        <f>OLD_values_no_RT!AA18</f>
        <v>0</v>
      </c>
      <c r="AJ18">
        <f>OLD_values_no_RT!AB18</f>
        <v>2.4522078481206036</v>
      </c>
      <c r="AK18">
        <f>OLD_values_no_RT!AC18*(1-high_rise_MFH)</f>
        <v>6.4300314563673115</v>
      </c>
      <c r="AL18">
        <f>OLD_values_no_RT!AC18*high_rise_MFH</f>
        <v>0.1312251317625982</v>
      </c>
      <c r="AM18">
        <f>OLD_values_no_RT!AD18</f>
        <v>0</v>
      </c>
      <c r="AN18">
        <f>OLD_values_no_RT!AE18</f>
        <v>1.8791111111111112</v>
      </c>
      <c r="AO18">
        <f>OLD_values_no_RT!AF18*(1-high_rise_MFH)</f>
        <v>1.449311111111111</v>
      </c>
      <c r="AP18">
        <f>OLD_values_no_RT!AF18*high_rise_MFH</f>
        <v>2.9577777777777776E-2</v>
      </c>
      <c r="AQ18">
        <f>OLD_values_no_RT!AG18</f>
        <v>0</v>
      </c>
      <c r="AR18">
        <f>OLD_values_no_RT!AH18</f>
        <v>3.1000000000000005</v>
      </c>
      <c r="AS18">
        <f>OLD_values_no_RT!AI18*(1-high_rise_MFH)</f>
        <v>2.8777765333333334</v>
      </c>
      <c r="AT18">
        <f>OLD_values_no_RT!AI18*high_rise_MFH</f>
        <v>5.8730133333333337E-2</v>
      </c>
      <c r="AU18">
        <f>OLD_values_no_RT!AJ18</f>
        <v>0</v>
      </c>
      <c r="AV18">
        <f>OLD_values_no_RT!AK18</f>
        <v>12.025673467891247</v>
      </c>
      <c r="AW18">
        <f>OLD_values_no_RT!AL18*(1-high_rise_MFH)</f>
        <v>3.0368879356175182</v>
      </c>
      <c r="AX18">
        <f>OLD_values_no_RT!AL18*high_rise_MFH</f>
        <v>6.1977304808520782E-2</v>
      </c>
      <c r="AY18">
        <f>OLD_values_no_RT!AM18</f>
        <v>0</v>
      </c>
      <c r="AZ18" s="91">
        <f>OLD_values_no_RT!AN18</f>
        <v>2.2206651196381348</v>
      </c>
      <c r="BA18" s="91">
        <f>OLD_values_no_RT!AO18*(1-high_rise_MFH)</f>
        <v>0.92686075132383205</v>
      </c>
      <c r="BB18" s="91">
        <f>OLD_values_no_RT!AO18*high_rise_MFH</f>
        <v>1.8915525537221062E-2</v>
      </c>
      <c r="BC18">
        <f>OLD_values_no_RT!AP18</f>
        <v>0</v>
      </c>
      <c r="BD18" s="91">
        <f>OLD_values_no_RT!AQ18</f>
        <v>3.2531332405018665</v>
      </c>
      <c r="BE18" s="91">
        <f>OLD_values_no_RT!AR18*(1-high_rise_MFH)</f>
        <v>1.3577555702461956</v>
      </c>
      <c r="BF18" s="91">
        <f>OLD_values_no_RT!AR18*high_rise_MFH</f>
        <v>2.7709297351963178E-2</v>
      </c>
      <c r="BG18">
        <f>OLD_values_no_RT!AS18</f>
        <v>0</v>
      </c>
      <c r="BH18" s="91">
        <f>OLD_values_no_RT!AT18</f>
        <v>8.0617663581419947</v>
      </c>
      <c r="BI18" s="91">
        <f>OLD_values_no_RT!AU18*(1-high_rise_MFH)</f>
        <v>4.5662932821916185</v>
      </c>
      <c r="BJ18" s="91">
        <f>OLD_values_no_RT!AU18*high_rise_MFH</f>
        <v>9.3189658820237109E-2</v>
      </c>
      <c r="BK18">
        <f>OLD_values_no_RT!AV18</f>
        <v>0</v>
      </c>
      <c r="BL18" s="12">
        <f>OLD_values_no_RT!AX18*0.32</f>
        <v>1.6897088000000001E-2</v>
      </c>
      <c r="BM18" s="12">
        <f>OLD_values_no_RT!AX18*0.6</f>
        <v>3.1682040000000002E-2</v>
      </c>
      <c r="BN18" s="12">
        <f>OLD_values_no_RT!AX18*0.08</f>
        <v>4.2242720000000003E-3</v>
      </c>
      <c r="BO18" s="12">
        <f>OLD_values_no_RT!AY18</f>
        <v>0</v>
      </c>
      <c r="BP18" s="12">
        <f>OLD_values_no_RT!AZ18</f>
        <v>0</v>
      </c>
      <c r="BQ18" s="12">
        <f>OLD_values_no_RT!BA18*(1-high_rise_MFH)</f>
        <v>0</v>
      </c>
      <c r="BR18" s="12">
        <f>OLD_values_no_RT!BA18*high_rise_MFH</f>
        <v>0</v>
      </c>
      <c r="BS18" s="12">
        <f>OLD_values_no_RT!BB18</f>
        <v>0</v>
      </c>
      <c r="BT18" s="12">
        <f>OLD_values_no_RT!BC18</f>
        <v>3.6621858516904364</v>
      </c>
      <c r="BU18" s="12">
        <f>OLD_values_no_RT!BD18*(1-high_rise_MFH)</f>
        <v>5.3834132019849408</v>
      </c>
      <c r="BV18" s="12">
        <f>OLD_values_no_RT!BD18*high_rise_MFH</f>
        <v>0.10986557555071308</v>
      </c>
      <c r="BW18" s="12">
        <f>OLD_values_no_RT!BE18</f>
        <v>0</v>
      </c>
      <c r="BX18" s="12">
        <f>OLD_values_no_RT!BF18</f>
        <v>0</v>
      </c>
      <c r="BY18" s="12">
        <f>OLD_values_no_RT!BG18*(1-high_rise_MFH)</f>
        <v>0</v>
      </c>
      <c r="BZ18" s="12">
        <f>OLD_values_no_RT!BG18*high_rise_MFH</f>
        <v>0</v>
      </c>
      <c r="CA18" s="12">
        <f>OLD_values_no_RT!BH18</f>
        <v>0</v>
      </c>
      <c r="CB18" s="12">
        <f>OLD_values_no_RT!BI18</f>
        <v>0</v>
      </c>
      <c r="CC18" s="12">
        <f>OLD_values_no_RT!BJ18*(1-high_rise_MFH)</f>
        <v>0</v>
      </c>
      <c r="CD18" s="12">
        <f>OLD_values_no_RT!BJ18*high_rise_MFH</f>
        <v>0</v>
      </c>
      <c r="CE18" s="12">
        <f>OLD_values_no_RT!BK18</f>
        <v>0</v>
      </c>
      <c r="CF18" s="12">
        <f>OLD_values_no_RT!BL18</f>
        <v>0</v>
      </c>
      <c r="CG18" s="12">
        <f>OLD_values_no_RT!BM18*(1-high_rise_MFH)</f>
        <v>0</v>
      </c>
      <c r="CH18" s="12">
        <f>OLD_values_no_RT!BM18*high_rise_MFH</f>
        <v>0</v>
      </c>
      <c r="CI18" s="12">
        <f>OLD_values_no_RT!BN18</f>
        <v>0</v>
      </c>
      <c r="CJ18" s="12">
        <f>OLD_values_no_RT!BO18</f>
        <v>0</v>
      </c>
      <c r="CK18" s="12">
        <f>OLD_values_no_RT!BP18*(1-high_rise_MFH)</f>
        <v>0</v>
      </c>
      <c r="CL18" s="12">
        <f>OLD_values_no_RT!BP18*high_rise_MFH</f>
        <v>0</v>
      </c>
      <c r="CM18" s="12">
        <f>OLD_values_no_RT!BQ18</f>
        <v>0</v>
      </c>
      <c r="CN18" s="12">
        <f>OLD_values_no_RT!BR18</f>
        <v>0</v>
      </c>
      <c r="CO18" s="12">
        <f>OLD_values_no_RT!BS18*(1-high_rise_MFH)</f>
        <v>0</v>
      </c>
      <c r="CP18" s="12">
        <f>OLD_values_no_RT!BS18*high_rise_MFH</f>
        <v>0</v>
      </c>
      <c r="CQ18" s="12">
        <f>OLD_values_no_RT!BT18</f>
        <v>0</v>
      </c>
      <c r="CR18" s="12">
        <v>0</v>
      </c>
      <c r="CS18" s="12">
        <v>0</v>
      </c>
      <c r="CT18" s="12">
        <v>0</v>
      </c>
      <c r="CU18" s="12">
        <v>0</v>
      </c>
    </row>
    <row r="19" spans="1:99" x14ac:dyDescent="0.45">
      <c r="A19" s="21">
        <v>2015</v>
      </c>
      <c r="B19" s="2">
        <v>1916</v>
      </c>
      <c r="C19">
        <f>OLD_values_no_RT!C19</f>
        <v>0</v>
      </c>
      <c r="D19">
        <f>OLD_values_no_RT!D19</f>
        <v>65.758446627801177</v>
      </c>
      <c r="E19">
        <f>OLD_values_no_RT!E19</f>
        <v>0</v>
      </c>
      <c r="F19">
        <f>OLD_values_no_RT!F19</f>
        <v>0</v>
      </c>
      <c r="G19">
        <f>OLD_values_no_RT!G19*(1-high_rise_MFH)</f>
        <v>0</v>
      </c>
      <c r="H19">
        <f>OLD_values_no_RT!H19*(1-high_rise_MFH)</f>
        <v>9.0733570088330247</v>
      </c>
      <c r="I19">
        <f>OLD_values_no_RT!I19*(1-high_rise_MFH)</f>
        <v>0</v>
      </c>
      <c r="J19">
        <f>OLD_values_no_RT!J19*(1-high_rise_MFH)</f>
        <v>0</v>
      </c>
      <c r="K19">
        <f>OLD_values_no_RT!G19*(high_rise_MFH)</f>
        <v>0</v>
      </c>
      <c r="L19">
        <f>OLD_values_no_RT!H19*(high_rise_MFH)</f>
        <v>0.18517055120067397</v>
      </c>
      <c r="M19">
        <f>OLD_values_no_RT!I19*(high_rise_MFH)</f>
        <v>0</v>
      </c>
      <c r="N19">
        <f>OLD_values_no_RT!J19*(high_rise_MFH)</f>
        <v>0</v>
      </c>
      <c r="O19">
        <f>OLD_values_no_RT!K19</f>
        <v>2.6499672521651219</v>
      </c>
      <c r="P19">
        <f>OLD_values_no_RT!L19</f>
        <v>0</v>
      </c>
      <c r="Q19">
        <f>OLD_values_no_RT!M19</f>
        <v>0</v>
      </c>
      <c r="R19">
        <f>OLD_values_no_RT!N19</f>
        <v>0</v>
      </c>
      <c r="S19">
        <f>OLD_values_no_RT!O19</f>
        <v>0</v>
      </c>
      <c r="T19">
        <f>OLD_values_no_RT!P19</f>
        <v>6.4866958278596343</v>
      </c>
      <c r="U19">
        <f>OLD_values_no_RT!Q19*(1-high_rise_MFH)</f>
        <v>0.89503493577044324</v>
      </c>
      <c r="V19">
        <f>OLD_values_no_RT!Q19*high_rise_MFH</f>
        <v>1.8266019097355986E-2</v>
      </c>
      <c r="W19">
        <f>OLD_values_no_RT!R19</f>
        <v>0.26140416022717927</v>
      </c>
      <c r="X19" s="12">
        <f>OLD_values_no_RT!S19</f>
        <v>0</v>
      </c>
      <c r="Y19" s="12">
        <f>OLD_values_no_RT!T19*(1-high_rise_MFH)</f>
        <v>0</v>
      </c>
      <c r="Z19" s="12">
        <f>OLD_values_no_RT!T19*high_rise_MFH</f>
        <v>0</v>
      </c>
      <c r="AA19" s="12">
        <f>OLD_values_no_RT!U19</f>
        <v>0</v>
      </c>
      <c r="AB19">
        <f>OLD_values_no_RT!V19</f>
        <v>6.6713095514457423</v>
      </c>
      <c r="AC19">
        <f>OLD_values_no_RT!W19*(1-high_rise_MFH)</f>
        <v>3.8823527388721235</v>
      </c>
      <c r="AD19">
        <f>OLD_values_no_RT!W19*high_rise_MFH</f>
        <v>7.9231688548410686E-2</v>
      </c>
      <c r="AE19">
        <f>OLD_values_no_RT!X19</f>
        <v>0</v>
      </c>
      <c r="AF19">
        <f>OLD_values_no_RT!Y19</f>
        <v>10.824026752476497</v>
      </c>
      <c r="AG19">
        <f>OLD_values_no_RT!Z19*(1-high_rise_MFH)</f>
        <v>5.2123625044692616</v>
      </c>
      <c r="AH19">
        <f>OLD_values_no_RT!Z19*high_rise_MFH</f>
        <v>0.10637474498916862</v>
      </c>
      <c r="AI19">
        <f>OLD_values_no_RT!AA19</f>
        <v>0</v>
      </c>
      <c r="AJ19">
        <f>OLD_values_no_RT!AB19</f>
        <v>2.4522078481206036</v>
      </c>
      <c r="AK19">
        <f>OLD_values_no_RT!AC19*(1-high_rise_MFH)</f>
        <v>6.4300314563673115</v>
      </c>
      <c r="AL19">
        <f>OLD_values_no_RT!AC19*high_rise_MFH</f>
        <v>0.1312251317625982</v>
      </c>
      <c r="AM19">
        <f>OLD_values_no_RT!AD19</f>
        <v>0</v>
      </c>
      <c r="AN19">
        <f>OLD_values_no_RT!AE19</f>
        <v>1.8791111111111112</v>
      </c>
      <c r="AO19">
        <f>OLD_values_no_RT!AF19*(1-high_rise_MFH)</f>
        <v>1.449311111111111</v>
      </c>
      <c r="AP19">
        <f>OLD_values_no_RT!AF19*high_rise_MFH</f>
        <v>2.9577777777777776E-2</v>
      </c>
      <c r="AQ19">
        <f>OLD_values_no_RT!AG19</f>
        <v>0</v>
      </c>
      <c r="AR19">
        <f>OLD_values_no_RT!AH19</f>
        <v>3.1000000000000005</v>
      </c>
      <c r="AS19">
        <f>OLD_values_no_RT!AI19*(1-high_rise_MFH)</f>
        <v>2.8777765333333334</v>
      </c>
      <c r="AT19">
        <f>OLD_values_no_RT!AI19*high_rise_MFH</f>
        <v>5.8730133333333337E-2</v>
      </c>
      <c r="AU19">
        <f>OLD_values_no_RT!AJ19</f>
        <v>0</v>
      </c>
      <c r="AV19">
        <f>OLD_values_no_RT!AK19</f>
        <v>12.025673467891247</v>
      </c>
      <c r="AW19">
        <f>OLD_values_no_RT!AL19*(1-high_rise_MFH)</f>
        <v>3.0368879356175182</v>
      </c>
      <c r="AX19">
        <f>OLD_values_no_RT!AL19*high_rise_MFH</f>
        <v>6.1977304808520782E-2</v>
      </c>
      <c r="AY19">
        <f>OLD_values_no_RT!AM19</f>
        <v>0</v>
      </c>
      <c r="AZ19" s="91">
        <f>OLD_values_no_RT!AN19</f>
        <v>2.2206651196381348</v>
      </c>
      <c r="BA19" s="91">
        <f>OLD_values_no_RT!AO19*(1-high_rise_MFH)</f>
        <v>0.92686075132383205</v>
      </c>
      <c r="BB19" s="91">
        <f>OLD_values_no_RT!AO19*high_rise_MFH</f>
        <v>1.8915525537221062E-2</v>
      </c>
      <c r="BC19">
        <f>OLD_values_no_RT!AP19</f>
        <v>0</v>
      </c>
      <c r="BD19" s="91">
        <f>OLD_values_no_RT!AQ19</f>
        <v>3.2531332405018665</v>
      </c>
      <c r="BE19" s="91">
        <f>OLD_values_no_RT!AR19*(1-high_rise_MFH)</f>
        <v>1.3577555702461956</v>
      </c>
      <c r="BF19" s="91">
        <f>OLD_values_no_RT!AR19*high_rise_MFH</f>
        <v>2.7709297351963178E-2</v>
      </c>
      <c r="BG19">
        <f>OLD_values_no_RT!AS19</f>
        <v>0</v>
      </c>
      <c r="BH19" s="91">
        <f>OLD_values_no_RT!AT19</f>
        <v>8.0617663581419947</v>
      </c>
      <c r="BI19" s="91">
        <f>OLD_values_no_RT!AU19*(1-high_rise_MFH)</f>
        <v>4.5662932821916185</v>
      </c>
      <c r="BJ19" s="91">
        <f>OLD_values_no_RT!AU19*high_rise_MFH</f>
        <v>9.3189658820237109E-2</v>
      </c>
      <c r="BK19">
        <f>OLD_values_no_RT!AV19</f>
        <v>0</v>
      </c>
      <c r="BL19" s="12">
        <f>OLD_values_no_RT!AX19*0.32</f>
        <v>1.6941888000000002E-2</v>
      </c>
      <c r="BM19" s="12">
        <f>OLD_values_no_RT!AX19*0.6</f>
        <v>3.1766040000000002E-2</v>
      </c>
      <c r="BN19" s="12">
        <f>OLD_values_no_RT!AX19*0.08</f>
        <v>4.2354720000000005E-3</v>
      </c>
      <c r="BO19" s="12">
        <f>OLD_values_no_RT!AY19</f>
        <v>0</v>
      </c>
      <c r="BP19" s="12">
        <f>OLD_values_no_RT!AZ19</f>
        <v>0</v>
      </c>
      <c r="BQ19" s="12">
        <f>OLD_values_no_RT!BA19*(1-high_rise_MFH)</f>
        <v>0</v>
      </c>
      <c r="BR19" s="12">
        <f>OLD_values_no_RT!BA19*high_rise_MFH</f>
        <v>0</v>
      </c>
      <c r="BS19" s="12">
        <f>OLD_values_no_RT!BB19</f>
        <v>0</v>
      </c>
      <c r="BT19" s="12">
        <f>OLD_values_no_RT!BC19</f>
        <v>3.6621858516904364</v>
      </c>
      <c r="BU19" s="12">
        <f>OLD_values_no_RT!BD19*(1-high_rise_MFH)</f>
        <v>5.3834132019849408</v>
      </c>
      <c r="BV19" s="12">
        <f>OLD_values_no_RT!BD19*high_rise_MFH</f>
        <v>0.10986557555071308</v>
      </c>
      <c r="BW19" s="12">
        <f>OLD_values_no_RT!BE19</f>
        <v>0</v>
      </c>
      <c r="BX19" s="12">
        <f>OLD_values_no_RT!BF19</f>
        <v>0</v>
      </c>
      <c r="BY19" s="12">
        <f>OLD_values_no_RT!BG19*(1-high_rise_MFH)</f>
        <v>0</v>
      </c>
      <c r="BZ19" s="12">
        <f>OLD_values_no_RT!BG19*high_rise_MFH</f>
        <v>0</v>
      </c>
      <c r="CA19" s="12">
        <f>OLD_values_no_RT!BH19</f>
        <v>0</v>
      </c>
      <c r="CB19" s="12">
        <f>OLD_values_no_RT!BI19</f>
        <v>0</v>
      </c>
      <c r="CC19" s="12">
        <f>OLD_values_no_RT!BJ19*(1-high_rise_MFH)</f>
        <v>0</v>
      </c>
      <c r="CD19" s="12">
        <f>OLD_values_no_RT!BJ19*high_rise_MFH</f>
        <v>0</v>
      </c>
      <c r="CE19" s="12">
        <f>OLD_values_no_RT!BK19</f>
        <v>0</v>
      </c>
      <c r="CF19" s="12">
        <f>OLD_values_no_RT!BL19</f>
        <v>0</v>
      </c>
      <c r="CG19" s="12">
        <f>OLD_values_no_RT!BM19*(1-high_rise_MFH)</f>
        <v>0</v>
      </c>
      <c r="CH19" s="12">
        <f>OLD_values_no_RT!BM19*high_rise_MFH</f>
        <v>0</v>
      </c>
      <c r="CI19" s="12">
        <f>OLD_values_no_RT!BN19</f>
        <v>0</v>
      </c>
      <c r="CJ19" s="12">
        <f>OLD_values_no_RT!BO19</f>
        <v>0</v>
      </c>
      <c r="CK19" s="12">
        <f>OLD_values_no_RT!BP19*(1-high_rise_MFH)</f>
        <v>0</v>
      </c>
      <c r="CL19" s="12">
        <f>OLD_values_no_RT!BP19*high_rise_MFH</f>
        <v>0</v>
      </c>
      <c r="CM19" s="12">
        <f>OLD_values_no_RT!BQ19</f>
        <v>0</v>
      </c>
      <c r="CN19" s="12">
        <f>OLD_values_no_RT!BR19</f>
        <v>0</v>
      </c>
      <c r="CO19" s="12">
        <f>OLD_values_no_RT!BS19*(1-high_rise_MFH)</f>
        <v>0</v>
      </c>
      <c r="CP19" s="12">
        <f>OLD_values_no_RT!BS19*high_rise_MFH</f>
        <v>0</v>
      </c>
      <c r="CQ19" s="12">
        <f>OLD_values_no_RT!BT19</f>
        <v>0</v>
      </c>
      <c r="CR19" s="12">
        <v>0</v>
      </c>
      <c r="CS19" s="12">
        <v>0</v>
      </c>
      <c r="CT19" s="12">
        <v>0</v>
      </c>
      <c r="CU19" s="12">
        <v>0</v>
      </c>
    </row>
    <row r="20" spans="1:99" x14ac:dyDescent="0.45">
      <c r="A20" s="21">
        <v>2015</v>
      </c>
      <c r="B20" s="2">
        <v>1917</v>
      </c>
      <c r="C20">
        <f>OLD_values_no_RT!C20</f>
        <v>0</v>
      </c>
      <c r="D20">
        <f>OLD_values_no_RT!D20</f>
        <v>65.758446627801177</v>
      </c>
      <c r="E20">
        <f>OLD_values_no_RT!E20</f>
        <v>0</v>
      </c>
      <c r="F20">
        <f>OLD_values_no_RT!F20</f>
        <v>0</v>
      </c>
      <c r="G20">
        <f>OLD_values_no_RT!G20*(1-high_rise_MFH)</f>
        <v>0</v>
      </c>
      <c r="H20">
        <f>OLD_values_no_RT!H20*(1-high_rise_MFH)</f>
        <v>9.0733570088330247</v>
      </c>
      <c r="I20">
        <f>OLD_values_no_RT!I20*(1-high_rise_MFH)</f>
        <v>0</v>
      </c>
      <c r="J20">
        <f>OLD_values_no_RT!J20*(1-high_rise_MFH)</f>
        <v>0</v>
      </c>
      <c r="K20">
        <f>OLD_values_no_RT!G20*(high_rise_MFH)</f>
        <v>0</v>
      </c>
      <c r="L20">
        <f>OLD_values_no_RT!H20*(high_rise_MFH)</f>
        <v>0.18517055120067397</v>
      </c>
      <c r="M20">
        <f>OLD_values_no_RT!I20*(high_rise_MFH)</f>
        <v>0</v>
      </c>
      <c r="N20">
        <f>OLD_values_no_RT!J20*(high_rise_MFH)</f>
        <v>0</v>
      </c>
      <c r="O20">
        <f>OLD_values_no_RT!K20</f>
        <v>2.6499672521651219</v>
      </c>
      <c r="P20">
        <f>OLD_values_no_RT!L20</f>
        <v>0</v>
      </c>
      <c r="Q20">
        <f>OLD_values_no_RT!M20</f>
        <v>0</v>
      </c>
      <c r="R20">
        <f>OLD_values_no_RT!N20</f>
        <v>0</v>
      </c>
      <c r="S20">
        <f>OLD_values_no_RT!O20</f>
        <v>0</v>
      </c>
      <c r="T20">
        <f>OLD_values_no_RT!P20</f>
        <v>6.4866958278596343</v>
      </c>
      <c r="U20">
        <f>OLD_values_no_RT!Q20*(1-high_rise_MFH)</f>
        <v>0.89503493577044324</v>
      </c>
      <c r="V20">
        <f>OLD_values_no_RT!Q20*high_rise_MFH</f>
        <v>1.8266019097355986E-2</v>
      </c>
      <c r="W20">
        <f>OLD_values_no_RT!R20</f>
        <v>0.26140416022717927</v>
      </c>
      <c r="X20" s="12">
        <f>OLD_values_no_RT!S20</f>
        <v>0</v>
      </c>
      <c r="Y20" s="12">
        <f>OLD_values_no_RT!T20*(1-high_rise_MFH)</f>
        <v>0</v>
      </c>
      <c r="Z20" s="12">
        <f>OLD_values_no_RT!T20*high_rise_MFH</f>
        <v>0</v>
      </c>
      <c r="AA20" s="12">
        <f>OLD_values_no_RT!U20</f>
        <v>0</v>
      </c>
      <c r="AB20">
        <f>OLD_values_no_RT!V20</f>
        <v>6.6713095514457423</v>
      </c>
      <c r="AC20">
        <f>OLD_values_no_RT!W20*(1-high_rise_MFH)</f>
        <v>3.8823527388721235</v>
      </c>
      <c r="AD20">
        <f>OLD_values_no_RT!W20*high_rise_MFH</f>
        <v>7.9231688548410686E-2</v>
      </c>
      <c r="AE20">
        <f>OLD_values_no_RT!X20</f>
        <v>0</v>
      </c>
      <c r="AF20">
        <f>OLD_values_no_RT!Y20</f>
        <v>10.824026752476497</v>
      </c>
      <c r="AG20">
        <f>OLD_values_no_RT!Z20*(1-high_rise_MFH)</f>
        <v>5.2123625044692616</v>
      </c>
      <c r="AH20">
        <f>OLD_values_no_RT!Z20*high_rise_MFH</f>
        <v>0.10637474498916862</v>
      </c>
      <c r="AI20">
        <f>OLD_values_no_RT!AA20</f>
        <v>0</v>
      </c>
      <c r="AJ20">
        <f>OLD_values_no_RT!AB20</f>
        <v>2.4522078481206036</v>
      </c>
      <c r="AK20">
        <f>OLD_values_no_RT!AC20*(1-high_rise_MFH)</f>
        <v>6.4300314563673115</v>
      </c>
      <c r="AL20">
        <f>OLD_values_no_RT!AC20*high_rise_MFH</f>
        <v>0.1312251317625982</v>
      </c>
      <c r="AM20">
        <f>OLD_values_no_RT!AD20</f>
        <v>0</v>
      </c>
      <c r="AN20">
        <f>OLD_values_no_RT!AE20</f>
        <v>1.8791111111111112</v>
      </c>
      <c r="AO20">
        <f>OLD_values_no_RT!AF20*(1-high_rise_MFH)</f>
        <v>1.449311111111111</v>
      </c>
      <c r="AP20">
        <f>OLD_values_no_RT!AF20*high_rise_MFH</f>
        <v>2.9577777777777776E-2</v>
      </c>
      <c r="AQ20">
        <f>OLD_values_no_RT!AG20</f>
        <v>0</v>
      </c>
      <c r="AR20">
        <f>OLD_values_no_RT!AH20</f>
        <v>3.1000000000000005</v>
      </c>
      <c r="AS20">
        <f>OLD_values_no_RT!AI20*(1-high_rise_MFH)</f>
        <v>2.8777765333333334</v>
      </c>
      <c r="AT20">
        <f>OLD_values_no_RT!AI20*high_rise_MFH</f>
        <v>5.8730133333333337E-2</v>
      </c>
      <c r="AU20">
        <f>OLD_values_no_RT!AJ20</f>
        <v>0</v>
      </c>
      <c r="AV20">
        <f>OLD_values_no_RT!AK20</f>
        <v>12.025673467891247</v>
      </c>
      <c r="AW20">
        <f>OLD_values_no_RT!AL20*(1-high_rise_MFH)</f>
        <v>3.0368879356175182</v>
      </c>
      <c r="AX20">
        <f>OLD_values_no_RT!AL20*high_rise_MFH</f>
        <v>6.1977304808520782E-2</v>
      </c>
      <c r="AY20">
        <f>OLD_values_no_RT!AM20</f>
        <v>0</v>
      </c>
      <c r="AZ20" s="91">
        <f>OLD_values_no_RT!AN20</f>
        <v>2.2206651196381348</v>
      </c>
      <c r="BA20" s="91">
        <f>OLD_values_no_RT!AO20*(1-high_rise_MFH)</f>
        <v>0.92686075132383205</v>
      </c>
      <c r="BB20" s="91">
        <f>OLD_values_no_RT!AO20*high_rise_MFH</f>
        <v>1.8915525537221062E-2</v>
      </c>
      <c r="BC20">
        <f>OLD_values_no_RT!AP20</f>
        <v>0</v>
      </c>
      <c r="BD20" s="91">
        <f>OLD_values_no_RT!AQ20</f>
        <v>3.2531332405018665</v>
      </c>
      <c r="BE20" s="91">
        <f>OLD_values_no_RT!AR20*(1-high_rise_MFH)</f>
        <v>1.3577555702461956</v>
      </c>
      <c r="BF20" s="91">
        <f>OLD_values_no_RT!AR20*high_rise_MFH</f>
        <v>2.7709297351963178E-2</v>
      </c>
      <c r="BG20">
        <f>OLD_values_no_RT!AS20</f>
        <v>0</v>
      </c>
      <c r="BH20" s="91">
        <f>OLD_values_no_RT!AT20</f>
        <v>8.0617663581419947</v>
      </c>
      <c r="BI20" s="91">
        <f>OLD_values_no_RT!AU20*(1-high_rise_MFH)</f>
        <v>4.5662932821916185</v>
      </c>
      <c r="BJ20" s="91">
        <f>OLD_values_no_RT!AU20*high_rise_MFH</f>
        <v>9.3189658820237109E-2</v>
      </c>
      <c r="BK20">
        <f>OLD_values_no_RT!AV20</f>
        <v>0</v>
      </c>
      <c r="BL20" s="12">
        <f>OLD_values_no_RT!AX20*0.32</f>
        <v>1.7227263999999999E-2</v>
      </c>
      <c r="BM20" s="12">
        <f>OLD_values_no_RT!AX20*0.6</f>
        <v>3.2301119999999996E-2</v>
      </c>
      <c r="BN20" s="12">
        <f>OLD_values_no_RT!AX20*0.08</f>
        <v>4.3068159999999998E-3</v>
      </c>
      <c r="BO20" s="12">
        <f>OLD_values_no_RT!AY20</f>
        <v>0</v>
      </c>
      <c r="BP20" s="12">
        <f>OLD_values_no_RT!AZ20</f>
        <v>0</v>
      </c>
      <c r="BQ20" s="12">
        <f>OLD_values_no_RT!BA20*(1-high_rise_MFH)</f>
        <v>0</v>
      </c>
      <c r="BR20" s="12">
        <f>OLD_values_no_RT!BA20*high_rise_MFH</f>
        <v>0</v>
      </c>
      <c r="BS20" s="12">
        <f>OLD_values_no_RT!BB20</f>
        <v>0</v>
      </c>
      <c r="BT20" s="12">
        <f>OLD_values_no_RT!BC20</f>
        <v>3.6621858516904364</v>
      </c>
      <c r="BU20" s="12">
        <f>OLD_values_no_RT!BD20*(1-high_rise_MFH)</f>
        <v>5.3834132019849408</v>
      </c>
      <c r="BV20" s="12">
        <f>OLD_values_no_RT!BD20*high_rise_MFH</f>
        <v>0.10986557555071308</v>
      </c>
      <c r="BW20" s="12">
        <f>OLD_values_no_RT!BE20</f>
        <v>0</v>
      </c>
      <c r="BX20" s="12">
        <f>OLD_values_no_RT!BF20</f>
        <v>0</v>
      </c>
      <c r="BY20" s="12">
        <f>OLD_values_no_RT!BG20*(1-high_rise_MFH)</f>
        <v>0</v>
      </c>
      <c r="BZ20" s="12">
        <f>OLD_values_no_RT!BG20*high_rise_MFH</f>
        <v>0</v>
      </c>
      <c r="CA20" s="12">
        <f>OLD_values_no_RT!BH20</f>
        <v>0</v>
      </c>
      <c r="CB20" s="12">
        <f>OLD_values_no_RT!BI20</f>
        <v>0</v>
      </c>
      <c r="CC20" s="12">
        <f>OLD_values_no_RT!BJ20*(1-high_rise_MFH)</f>
        <v>0</v>
      </c>
      <c r="CD20" s="12">
        <f>OLD_values_no_RT!BJ20*high_rise_MFH</f>
        <v>0</v>
      </c>
      <c r="CE20" s="12">
        <f>OLD_values_no_RT!BK20</f>
        <v>0</v>
      </c>
      <c r="CF20" s="12">
        <f>OLD_values_no_RT!BL20</f>
        <v>0</v>
      </c>
      <c r="CG20" s="12">
        <f>OLD_values_no_RT!BM20*(1-high_rise_MFH)</f>
        <v>0</v>
      </c>
      <c r="CH20" s="12">
        <f>OLD_values_no_RT!BM20*high_rise_MFH</f>
        <v>0</v>
      </c>
      <c r="CI20" s="12">
        <f>OLD_values_no_RT!BN20</f>
        <v>0</v>
      </c>
      <c r="CJ20" s="12">
        <f>OLD_values_no_RT!BO20</f>
        <v>0</v>
      </c>
      <c r="CK20" s="12">
        <f>OLD_values_no_RT!BP20*(1-high_rise_MFH)</f>
        <v>0</v>
      </c>
      <c r="CL20" s="12">
        <f>OLD_values_no_RT!BP20*high_rise_MFH</f>
        <v>0</v>
      </c>
      <c r="CM20" s="12">
        <f>OLD_values_no_RT!BQ20</f>
        <v>0</v>
      </c>
      <c r="CN20" s="12">
        <f>OLD_values_no_RT!BR20</f>
        <v>0</v>
      </c>
      <c r="CO20" s="12">
        <f>OLD_values_no_RT!BS20*(1-high_rise_MFH)</f>
        <v>0</v>
      </c>
      <c r="CP20" s="12">
        <f>OLD_values_no_RT!BS20*high_rise_MFH</f>
        <v>0</v>
      </c>
      <c r="CQ20" s="12">
        <f>OLD_values_no_RT!BT20</f>
        <v>0</v>
      </c>
      <c r="CR20" s="12">
        <v>0</v>
      </c>
      <c r="CS20" s="12">
        <v>0</v>
      </c>
      <c r="CT20" s="12">
        <v>0</v>
      </c>
      <c r="CU20" s="12">
        <v>0</v>
      </c>
    </row>
    <row r="21" spans="1:99" x14ac:dyDescent="0.45">
      <c r="A21" s="21">
        <v>2015</v>
      </c>
      <c r="B21" s="2">
        <v>1918</v>
      </c>
      <c r="C21">
        <f>OLD_values_no_RT!C21</f>
        <v>0</v>
      </c>
      <c r="D21">
        <f>OLD_values_no_RT!D21</f>
        <v>65.758446627801177</v>
      </c>
      <c r="E21">
        <f>OLD_values_no_RT!E21</f>
        <v>0</v>
      </c>
      <c r="F21">
        <f>OLD_values_no_RT!F21</f>
        <v>0</v>
      </c>
      <c r="G21">
        <f>OLD_values_no_RT!G21*(1-high_rise_MFH)</f>
        <v>0</v>
      </c>
      <c r="H21">
        <f>OLD_values_no_RT!H21*(1-high_rise_MFH)</f>
        <v>9.0733570088330247</v>
      </c>
      <c r="I21">
        <f>OLD_values_no_RT!I21*(1-high_rise_MFH)</f>
        <v>0</v>
      </c>
      <c r="J21">
        <f>OLD_values_no_RT!J21*(1-high_rise_MFH)</f>
        <v>0</v>
      </c>
      <c r="K21">
        <f>OLD_values_no_RT!G21*(high_rise_MFH)</f>
        <v>0</v>
      </c>
      <c r="L21">
        <f>OLD_values_no_RT!H21*(high_rise_MFH)</f>
        <v>0.18517055120067397</v>
      </c>
      <c r="M21">
        <f>OLD_values_no_RT!I21*(high_rise_MFH)</f>
        <v>0</v>
      </c>
      <c r="N21">
        <f>OLD_values_no_RT!J21*(high_rise_MFH)</f>
        <v>0</v>
      </c>
      <c r="O21">
        <f>OLD_values_no_RT!K21</f>
        <v>2.6499672521651219</v>
      </c>
      <c r="P21">
        <f>OLD_values_no_RT!L21</f>
        <v>0</v>
      </c>
      <c r="Q21">
        <f>OLD_values_no_RT!M21</f>
        <v>0</v>
      </c>
      <c r="R21">
        <f>OLD_values_no_RT!N21</f>
        <v>0</v>
      </c>
      <c r="S21">
        <f>OLD_values_no_RT!O21</f>
        <v>0</v>
      </c>
      <c r="T21">
        <f>OLD_values_no_RT!P21</f>
        <v>6.4866958278596343</v>
      </c>
      <c r="U21">
        <f>OLD_values_no_RT!Q21*(1-high_rise_MFH)</f>
        <v>0.89503493577044324</v>
      </c>
      <c r="V21">
        <f>OLD_values_no_RT!Q21*high_rise_MFH</f>
        <v>1.8266019097355986E-2</v>
      </c>
      <c r="W21">
        <f>OLD_values_no_RT!R21</f>
        <v>0.26140416022717927</v>
      </c>
      <c r="X21" s="12">
        <f>OLD_values_no_RT!S21</f>
        <v>0</v>
      </c>
      <c r="Y21" s="12">
        <f>OLD_values_no_RT!T21*(1-high_rise_MFH)</f>
        <v>0</v>
      </c>
      <c r="Z21" s="12">
        <f>OLD_values_no_RT!T21*high_rise_MFH</f>
        <v>0</v>
      </c>
      <c r="AA21" s="12">
        <f>OLD_values_no_RT!U21</f>
        <v>0</v>
      </c>
      <c r="AB21">
        <f>OLD_values_no_RT!V21</f>
        <v>6.6713095514457423</v>
      </c>
      <c r="AC21">
        <f>OLD_values_no_RT!W21*(1-high_rise_MFH)</f>
        <v>3.8823527388721235</v>
      </c>
      <c r="AD21">
        <f>OLD_values_no_RT!W21*high_rise_MFH</f>
        <v>7.9231688548410686E-2</v>
      </c>
      <c r="AE21">
        <f>OLD_values_no_RT!X21</f>
        <v>0</v>
      </c>
      <c r="AF21">
        <f>OLD_values_no_RT!Y21</f>
        <v>10.824026752476497</v>
      </c>
      <c r="AG21">
        <f>OLD_values_no_RT!Z21*(1-high_rise_MFH)</f>
        <v>5.2123625044692616</v>
      </c>
      <c r="AH21">
        <f>OLD_values_no_RT!Z21*high_rise_MFH</f>
        <v>0.10637474498916862</v>
      </c>
      <c r="AI21">
        <f>OLD_values_no_RT!AA21</f>
        <v>0</v>
      </c>
      <c r="AJ21">
        <f>OLD_values_no_RT!AB21</f>
        <v>2.4522078481206036</v>
      </c>
      <c r="AK21">
        <f>OLD_values_no_RT!AC21*(1-high_rise_MFH)</f>
        <v>6.4300314563673115</v>
      </c>
      <c r="AL21">
        <f>OLD_values_no_RT!AC21*high_rise_MFH</f>
        <v>0.1312251317625982</v>
      </c>
      <c r="AM21">
        <f>OLD_values_no_RT!AD21</f>
        <v>0</v>
      </c>
      <c r="AN21">
        <f>OLD_values_no_RT!AE21</f>
        <v>1.8791111111111112</v>
      </c>
      <c r="AO21">
        <f>OLD_values_no_RT!AF21*(1-high_rise_MFH)</f>
        <v>1.449311111111111</v>
      </c>
      <c r="AP21">
        <f>OLD_values_no_RT!AF21*high_rise_MFH</f>
        <v>2.9577777777777776E-2</v>
      </c>
      <c r="AQ21">
        <f>OLD_values_no_RT!AG21</f>
        <v>0</v>
      </c>
      <c r="AR21">
        <f>OLD_values_no_RT!AH21</f>
        <v>3.1000000000000005</v>
      </c>
      <c r="AS21">
        <f>OLD_values_no_RT!AI21*(1-high_rise_MFH)</f>
        <v>2.8777765333333334</v>
      </c>
      <c r="AT21">
        <f>OLD_values_no_RT!AI21*high_rise_MFH</f>
        <v>5.8730133333333337E-2</v>
      </c>
      <c r="AU21">
        <f>OLD_values_no_RT!AJ21</f>
        <v>0</v>
      </c>
      <c r="AV21">
        <f>OLD_values_no_RT!AK21</f>
        <v>12.025673467891247</v>
      </c>
      <c r="AW21">
        <f>OLD_values_no_RT!AL21*(1-high_rise_MFH)</f>
        <v>3.0368879356175182</v>
      </c>
      <c r="AX21">
        <f>OLD_values_no_RT!AL21*high_rise_MFH</f>
        <v>6.1977304808520782E-2</v>
      </c>
      <c r="AY21">
        <f>OLD_values_no_RT!AM21</f>
        <v>0</v>
      </c>
      <c r="AZ21" s="91">
        <f>OLD_values_no_RT!AN21</f>
        <v>2.2206651196381348</v>
      </c>
      <c r="BA21" s="91">
        <f>OLD_values_no_RT!AO21*(1-high_rise_MFH)</f>
        <v>0.92686075132383205</v>
      </c>
      <c r="BB21" s="91">
        <f>OLD_values_no_RT!AO21*high_rise_MFH</f>
        <v>1.8915525537221062E-2</v>
      </c>
      <c r="BC21">
        <f>OLD_values_no_RT!AP21</f>
        <v>0</v>
      </c>
      <c r="BD21" s="91">
        <f>OLD_values_no_RT!AQ21</f>
        <v>3.2531332405018665</v>
      </c>
      <c r="BE21" s="91">
        <f>OLD_values_no_RT!AR21*(1-high_rise_MFH)</f>
        <v>1.3577555702461956</v>
      </c>
      <c r="BF21" s="91">
        <f>OLD_values_no_RT!AR21*high_rise_MFH</f>
        <v>2.7709297351963178E-2</v>
      </c>
      <c r="BG21">
        <f>OLD_values_no_RT!AS21</f>
        <v>0</v>
      </c>
      <c r="BH21" s="91">
        <f>OLD_values_no_RT!AT21</f>
        <v>8.0617663581419947</v>
      </c>
      <c r="BI21" s="91">
        <f>OLD_values_no_RT!AU21*(1-high_rise_MFH)</f>
        <v>4.5662932821916185</v>
      </c>
      <c r="BJ21" s="91">
        <f>OLD_values_no_RT!AU21*high_rise_MFH</f>
        <v>9.3189658820237109E-2</v>
      </c>
      <c r="BK21">
        <f>OLD_values_no_RT!AV21</f>
        <v>0</v>
      </c>
      <c r="BL21" s="12">
        <f>OLD_values_no_RT!AX21*0.32</f>
        <v>1.723568E-2</v>
      </c>
      <c r="BM21" s="12">
        <f>OLD_values_no_RT!AX21*0.6</f>
        <v>3.2316899999999996E-2</v>
      </c>
      <c r="BN21" s="12">
        <f>OLD_values_no_RT!AX21*0.08</f>
        <v>4.3089199999999999E-3</v>
      </c>
      <c r="BO21" s="12">
        <f>OLD_values_no_RT!AY21</f>
        <v>0</v>
      </c>
      <c r="BP21" s="12">
        <f>OLD_values_no_RT!AZ21</f>
        <v>0</v>
      </c>
      <c r="BQ21" s="12">
        <f>OLD_values_no_RT!BA21*(1-high_rise_MFH)</f>
        <v>0</v>
      </c>
      <c r="BR21" s="12">
        <f>OLD_values_no_RT!BA21*high_rise_MFH</f>
        <v>0</v>
      </c>
      <c r="BS21" s="12">
        <f>OLD_values_no_RT!BB21</f>
        <v>0</v>
      </c>
      <c r="BT21" s="12">
        <f>OLD_values_no_RT!BC21</f>
        <v>3.6621858516904364</v>
      </c>
      <c r="BU21" s="12">
        <f>OLD_values_no_RT!BD21*(1-high_rise_MFH)</f>
        <v>5.3834132019849408</v>
      </c>
      <c r="BV21" s="12">
        <f>OLD_values_no_RT!BD21*high_rise_MFH</f>
        <v>0.10986557555071308</v>
      </c>
      <c r="BW21" s="12">
        <f>OLD_values_no_RT!BE21</f>
        <v>0</v>
      </c>
      <c r="BX21" s="12">
        <f>OLD_values_no_RT!BF21</f>
        <v>8.9646465319021011</v>
      </c>
      <c r="BY21" s="12">
        <f>OLD_values_no_RT!BG21*(1-high_rise_MFH)</f>
        <v>26.356060803792175</v>
      </c>
      <c r="BZ21" s="12">
        <f>OLD_values_no_RT!BG21*high_rise_MFH</f>
        <v>0.53787879191412613</v>
      </c>
      <c r="CA21" s="12">
        <f>OLD_values_no_RT!BH21</f>
        <v>0</v>
      </c>
      <c r="CB21" s="12">
        <f>OLD_values_no_RT!BI21</f>
        <v>0</v>
      </c>
      <c r="CC21" s="12">
        <f>OLD_values_no_RT!BJ21*(1-high_rise_MFH)</f>
        <v>0</v>
      </c>
      <c r="CD21" s="12">
        <f>OLD_values_no_RT!BJ21*high_rise_MFH</f>
        <v>0</v>
      </c>
      <c r="CE21" s="12">
        <f>OLD_values_no_RT!BK21</f>
        <v>0</v>
      </c>
      <c r="CF21" s="12">
        <f>OLD_values_no_RT!BL21</f>
        <v>0</v>
      </c>
      <c r="CG21" s="12">
        <f>OLD_values_no_RT!BM21*(1-high_rise_MFH)</f>
        <v>0</v>
      </c>
      <c r="CH21" s="12">
        <f>OLD_values_no_RT!BM21*high_rise_MFH</f>
        <v>0</v>
      </c>
      <c r="CI21" s="12">
        <f>OLD_values_no_RT!BN21</f>
        <v>0</v>
      </c>
      <c r="CJ21" s="12">
        <f>OLD_values_no_RT!BO21</f>
        <v>0</v>
      </c>
      <c r="CK21" s="12">
        <f>OLD_values_no_RT!BP21*(1-high_rise_MFH)</f>
        <v>0</v>
      </c>
      <c r="CL21" s="12">
        <f>OLD_values_no_RT!BP21*high_rise_MFH</f>
        <v>0</v>
      </c>
      <c r="CM21" s="12">
        <f>OLD_values_no_RT!BQ21</f>
        <v>0</v>
      </c>
      <c r="CN21" s="12">
        <f>OLD_values_no_RT!BR21</f>
        <v>0</v>
      </c>
      <c r="CO21" s="12">
        <f>OLD_values_no_RT!BS21*(1-high_rise_MFH)</f>
        <v>0</v>
      </c>
      <c r="CP21" s="12">
        <f>OLD_values_no_RT!BS21*high_rise_MFH</f>
        <v>0</v>
      </c>
      <c r="CQ21" s="12">
        <f>OLD_values_no_RT!BT21</f>
        <v>0</v>
      </c>
      <c r="CR21" s="12">
        <v>0</v>
      </c>
      <c r="CS21" s="12">
        <v>0</v>
      </c>
      <c r="CT21" s="12">
        <v>0</v>
      </c>
      <c r="CU21" s="12">
        <v>0</v>
      </c>
    </row>
    <row r="22" spans="1:99" x14ac:dyDescent="0.45">
      <c r="A22" s="21">
        <v>2015</v>
      </c>
      <c r="B22" s="2">
        <v>1919</v>
      </c>
      <c r="C22">
        <f>OLD_values_no_RT!C22</f>
        <v>0</v>
      </c>
      <c r="D22">
        <f>OLD_values_no_RT!D22</f>
        <v>65.758446627801177</v>
      </c>
      <c r="E22">
        <f>OLD_values_no_RT!E22</f>
        <v>0</v>
      </c>
      <c r="F22">
        <f>OLD_values_no_RT!F22</f>
        <v>0</v>
      </c>
      <c r="G22">
        <f>OLD_values_no_RT!G22*(1-high_rise_MFH)</f>
        <v>0</v>
      </c>
      <c r="H22">
        <f>OLD_values_no_RT!H22*(1-high_rise_MFH)</f>
        <v>9.0733570088330247</v>
      </c>
      <c r="I22">
        <f>OLD_values_no_RT!I22*(1-high_rise_MFH)</f>
        <v>0</v>
      </c>
      <c r="J22">
        <f>OLD_values_no_RT!J22*(1-high_rise_MFH)</f>
        <v>0</v>
      </c>
      <c r="K22">
        <f>OLD_values_no_RT!G22*(high_rise_MFH)</f>
        <v>0</v>
      </c>
      <c r="L22">
        <f>OLD_values_no_RT!H22*(high_rise_MFH)</f>
        <v>0.18517055120067397</v>
      </c>
      <c r="M22">
        <f>OLD_values_no_RT!I22*(high_rise_MFH)</f>
        <v>0</v>
      </c>
      <c r="N22">
        <f>OLD_values_no_RT!J22*(high_rise_MFH)</f>
        <v>0</v>
      </c>
      <c r="O22">
        <f>OLD_values_no_RT!K22</f>
        <v>2.6499672521651219</v>
      </c>
      <c r="P22">
        <f>OLD_values_no_RT!L22</f>
        <v>0</v>
      </c>
      <c r="Q22">
        <f>OLD_values_no_RT!M22</f>
        <v>0</v>
      </c>
      <c r="R22">
        <f>OLD_values_no_RT!N22</f>
        <v>0</v>
      </c>
      <c r="S22">
        <f>OLD_values_no_RT!O22</f>
        <v>0</v>
      </c>
      <c r="T22">
        <f>OLD_values_no_RT!P22</f>
        <v>6.4866958278596343</v>
      </c>
      <c r="U22">
        <f>OLD_values_no_RT!Q22*(1-high_rise_MFH)</f>
        <v>0.89503493577044324</v>
      </c>
      <c r="V22">
        <f>OLD_values_no_RT!Q22*high_rise_MFH</f>
        <v>1.8266019097355986E-2</v>
      </c>
      <c r="W22">
        <f>OLD_values_no_RT!R22</f>
        <v>0.26140416022717927</v>
      </c>
      <c r="X22" s="12">
        <f>OLD_values_no_RT!S22</f>
        <v>0</v>
      </c>
      <c r="Y22" s="12">
        <f>OLD_values_no_RT!T22*(1-high_rise_MFH)</f>
        <v>0</v>
      </c>
      <c r="Z22" s="12">
        <f>OLD_values_no_RT!T22*high_rise_MFH</f>
        <v>0</v>
      </c>
      <c r="AA22" s="12">
        <f>OLD_values_no_RT!U22</f>
        <v>0</v>
      </c>
      <c r="AB22">
        <f>OLD_values_no_RT!V22</f>
        <v>6.6713095514457423</v>
      </c>
      <c r="AC22">
        <f>OLD_values_no_RT!W22*(1-high_rise_MFH)</f>
        <v>3.8823527388721235</v>
      </c>
      <c r="AD22">
        <f>OLD_values_no_RT!W22*high_rise_MFH</f>
        <v>7.9231688548410686E-2</v>
      </c>
      <c r="AE22">
        <f>OLD_values_no_RT!X22</f>
        <v>0</v>
      </c>
      <c r="AF22">
        <f>OLD_values_no_RT!Y22</f>
        <v>10.824026752476497</v>
      </c>
      <c r="AG22">
        <f>OLD_values_no_RT!Z22*(1-high_rise_MFH)</f>
        <v>5.2123625044692616</v>
      </c>
      <c r="AH22">
        <f>OLD_values_no_RT!Z22*high_rise_MFH</f>
        <v>0.10637474498916862</v>
      </c>
      <c r="AI22">
        <f>OLD_values_no_RT!AA22</f>
        <v>0</v>
      </c>
      <c r="AJ22">
        <f>OLD_values_no_RT!AB22</f>
        <v>2.4522078481206036</v>
      </c>
      <c r="AK22">
        <f>OLD_values_no_RT!AC22*(1-high_rise_MFH)</f>
        <v>6.4300314563673115</v>
      </c>
      <c r="AL22">
        <f>OLD_values_no_RT!AC22*high_rise_MFH</f>
        <v>0.1312251317625982</v>
      </c>
      <c r="AM22">
        <f>OLD_values_no_RT!AD22</f>
        <v>0</v>
      </c>
      <c r="AN22">
        <f>OLD_values_no_RT!AE22</f>
        <v>1.8791111111111112</v>
      </c>
      <c r="AO22">
        <f>OLD_values_no_RT!AF22*(1-high_rise_MFH)</f>
        <v>1.449311111111111</v>
      </c>
      <c r="AP22">
        <f>OLD_values_no_RT!AF22*high_rise_MFH</f>
        <v>2.9577777777777776E-2</v>
      </c>
      <c r="AQ22">
        <f>OLD_values_no_RT!AG22</f>
        <v>0</v>
      </c>
      <c r="AR22">
        <f>OLD_values_no_RT!AH22</f>
        <v>3.1000000000000005</v>
      </c>
      <c r="AS22">
        <f>OLD_values_no_RT!AI22*(1-high_rise_MFH)</f>
        <v>2.8777765333333334</v>
      </c>
      <c r="AT22">
        <f>OLD_values_no_RT!AI22*high_rise_MFH</f>
        <v>5.8730133333333337E-2</v>
      </c>
      <c r="AU22">
        <f>OLD_values_no_RT!AJ22</f>
        <v>0</v>
      </c>
      <c r="AV22">
        <f>OLD_values_no_RT!AK22</f>
        <v>12.025673467891247</v>
      </c>
      <c r="AW22">
        <f>OLD_values_no_RT!AL22*(1-high_rise_MFH)</f>
        <v>3.0368879356175182</v>
      </c>
      <c r="AX22">
        <f>OLD_values_no_RT!AL22*high_rise_MFH</f>
        <v>6.1977304808520782E-2</v>
      </c>
      <c r="AY22">
        <f>OLD_values_no_RT!AM22</f>
        <v>0</v>
      </c>
      <c r="AZ22" s="91">
        <f>OLD_values_no_RT!AN22</f>
        <v>2.2206651196381348</v>
      </c>
      <c r="BA22" s="91">
        <f>OLD_values_no_RT!AO22*(1-high_rise_MFH)</f>
        <v>0.92686075132383205</v>
      </c>
      <c r="BB22" s="91">
        <f>OLD_values_no_RT!AO22*high_rise_MFH</f>
        <v>1.8915525537221062E-2</v>
      </c>
      <c r="BC22">
        <f>OLD_values_no_RT!AP22</f>
        <v>0</v>
      </c>
      <c r="BD22" s="91">
        <f>OLD_values_no_RT!AQ22</f>
        <v>3.2531332405018665</v>
      </c>
      <c r="BE22" s="91">
        <f>OLD_values_no_RT!AR22*(1-high_rise_MFH)</f>
        <v>1.3577555702461956</v>
      </c>
      <c r="BF22" s="91">
        <f>OLD_values_no_RT!AR22*high_rise_MFH</f>
        <v>2.7709297351963178E-2</v>
      </c>
      <c r="BG22">
        <f>OLD_values_no_RT!AS22</f>
        <v>0</v>
      </c>
      <c r="BH22" s="91">
        <f>OLD_values_no_RT!AT22</f>
        <v>8.0617663581419947</v>
      </c>
      <c r="BI22" s="91">
        <f>OLD_values_no_RT!AU22*(1-high_rise_MFH)</f>
        <v>4.5662932821916185</v>
      </c>
      <c r="BJ22" s="91">
        <f>OLD_values_no_RT!AU22*high_rise_MFH</f>
        <v>9.3189658820237109E-2</v>
      </c>
      <c r="BK22">
        <f>OLD_values_no_RT!AV22</f>
        <v>0</v>
      </c>
      <c r="BL22" s="12">
        <f>OLD_values_no_RT!AX22*0.32</f>
        <v>1.7277279999999999E-2</v>
      </c>
      <c r="BM22" s="12">
        <f>OLD_values_no_RT!AX22*0.6</f>
        <v>3.2394899999999997E-2</v>
      </c>
      <c r="BN22" s="12">
        <f>OLD_values_no_RT!AX22*0.08</f>
        <v>4.3193199999999998E-3</v>
      </c>
      <c r="BO22" s="12">
        <f>OLD_values_no_RT!AY22</f>
        <v>0</v>
      </c>
      <c r="BP22" s="12">
        <f>OLD_values_no_RT!AZ22</f>
        <v>0</v>
      </c>
      <c r="BQ22" s="12">
        <f>OLD_values_no_RT!BA22*(1-high_rise_MFH)</f>
        <v>0</v>
      </c>
      <c r="BR22" s="12">
        <f>OLD_values_no_RT!BA22*high_rise_MFH</f>
        <v>0</v>
      </c>
      <c r="BS22" s="12">
        <f>OLD_values_no_RT!BB22</f>
        <v>0</v>
      </c>
      <c r="BT22" s="12">
        <f>OLD_values_no_RT!BC22</f>
        <v>3.6621858516904364</v>
      </c>
      <c r="BU22" s="12">
        <f>OLD_values_no_RT!BD22*(1-high_rise_MFH)</f>
        <v>5.3834132019849408</v>
      </c>
      <c r="BV22" s="12">
        <f>OLD_values_no_RT!BD22*high_rise_MFH</f>
        <v>0.10986557555071308</v>
      </c>
      <c r="BW22" s="12">
        <f>OLD_values_no_RT!BE22</f>
        <v>0</v>
      </c>
      <c r="BX22" s="12">
        <f>OLD_values_no_RT!BF22</f>
        <v>8.9646465319021011</v>
      </c>
      <c r="BY22" s="12">
        <f>OLD_values_no_RT!BG22*(1-high_rise_MFH)</f>
        <v>26.356060803792175</v>
      </c>
      <c r="BZ22" s="12">
        <f>OLD_values_no_RT!BG22*high_rise_MFH</f>
        <v>0.53787879191412613</v>
      </c>
      <c r="CA22" s="12">
        <f>OLD_values_no_RT!BH22</f>
        <v>0</v>
      </c>
      <c r="CB22" s="12">
        <f>OLD_values_no_RT!BI22</f>
        <v>0</v>
      </c>
      <c r="CC22" s="12">
        <f>OLD_values_no_RT!BJ22*(1-high_rise_MFH)</f>
        <v>0</v>
      </c>
      <c r="CD22" s="12">
        <f>OLD_values_no_RT!BJ22*high_rise_MFH</f>
        <v>0</v>
      </c>
      <c r="CE22" s="12">
        <f>OLD_values_no_RT!BK22</f>
        <v>0</v>
      </c>
      <c r="CF22" s="12">
        <f>OLD_values_no_RT!BL22</f>
        <v>0</v>
      </c>
      <c r="CG22" s="12">
        <f>OLD_values_no_RT!BM22*(1-high_rise_MFH)</f>
        <v>0</v>
      </c>
      <c r="CH22" s="12">
        <f>OLD_values_no_RT!BM22*high_rise_MFH</f>
        <v>0</v>
      </c>
      <c r="CI22" s="12">
        <f>OLD_values_no_RT!BN22</f>
        <v>0</v>
      </c>
      <c r="CJ22" s="12">
        <f>OLD_values_no_RT!BO22</f>
        <v>0</v>
      </c>
      <c r="CK22" s="12">
        <f>OLD_values_no_RT!BP22*(1-high_rise_MFH)</f>
        <v>0</v>
      </c>
      <c r="CL22" s="12">
        <f>OLD_values_no_RT!BP22*high_rise_MFH</f>
        <v>0</v>
      </c>
      <c r="CM22" s="12">
        <f>OLD_values_no_RT!BQ22</f>
        <v>0</v>
      </c>
      <c r="CN22" s="12">
        <f>OLD_values_no_RT!BR22</f>
        <v>0</v>
      </c>
      <c r="CO22" s="12">
        <f>OLD_values_no_RT!BS22*(1-high_rise_MFH)</f>
        <v>0</v>
      </c>
      <c r="CP22" s="12">
        <f>OLD_values_no_RT!BS22*high_rise_MFH</f>
        <v>0</v>
      </c>
      <c r="CQ22" s="12">
        <f>OLD_values_no_RT!BT22</f>
        <v>0</v>
      </c>
      <c r="CR22" s="12">
        <v>0</v>
      </c>
      <c r="CS22" s="12">
        <v>0</v>
      </c>
      <c r="CT22" s="12">
        <v>0</v>
      </c>
      <c r="CU22" s="12">
        <v>0</v>
      </c>
    </row>
    <row r="23" spans="1:99" x14ac:dyDescent="0.45">
      <c r="A23" s="21">
        <v>2015</v>
      </c>
      <c r="B23" s="2">
        <v>1920</v>
      </c>
      <c r="C23">
        <f>OLD_values_no_RT!C23</f>
        <v>0</v>
      </c>
      <c r="D23">
        <f>OLD_values_no_RT!D23</f>
        <v>65.758446627801177</v>
      </c>
      <c r="E23">
        <f>OLD_values_no_RT!E23</f>
        <v>0</v>
      </c>
      <c r="F23">
        <f>OLD_values_no_RT!F23</f>
        <v>0</v>
      </c>
      <c r="G23">
        <f>OLD_values_no_RT!G23*(1-high_rise_MFH)</f>
        <v>0</v>
      </c>
      <c r="H23">
        <f>OLD_values_no_RT!H23*(1-high_rise_MFH)</f>
        <v>9.0733570088330247</v>
      </c>
      <c r="I23">
        <f>OLD_values_no_RT!I23*(1-high_rise_MFH)</f>
        <v>0</v>
      </c>
      <c r="J23">
        <f>OLD_values_no_RT!J23*(1-high_rise_MFH)</f>
        <v>0</v>
      </c>
      <c r="K23">
        <f>OLD_values_no_RT!G23*(high_rise_MFH)</f>
        <v>0</v>
      </c>
      <c r="L23">
        <f>OLD_values_no_RT!H23*(high_rise_MFH)</f>
        <v>0.18517055120067397</v>
      </c>
      <c r="M23">
        <f>OLD_values_no_RT!I23*(high_rise_MFH)</f>
        <v>0</v>
      </c>
      <c r="N23">
        <f>OLD_values_no_RT!J23*(high_rise_MFH)</f>
        <v>0</v>
      </c>
      <c r="O23">
        <f>OLD_values_no_RT!K23</f>
        <v>2.6499672521651219</v>
      </c>
      <c r="P23">
        <f>OLD_values_no_RT!L23</f>
        <v>0</v>
      </c>
      <c r="Q23">
        <f>OLD_values_no_RT!M23</f>
        <v>0</v>
      </c>
      <c r="R23">
        <f>OLD_values_no_RT!N23</f>
        <v>0</v>
      </c>
      <c r="S23">
        <f>OLD_values_no_RT!O23</f>
        <v>0</v>
      </c>
      <c r="T23">
        <f>OLD_values_no_RT!P23</f>
        <v>6.4866958278596343</v>
      </c>
      <c r="U23">
        <f>OLD_values_no_RT!Q23*(1-high_rise_MFH)</f>
        <v>0.89503493577044324</v>
      </c>
      <c r="V23">
        <f>OLD_values_no_RT!Q23*high_rise_MFH</f>
        <v>1.8266019097355986E-2</v>
      </c>
      <c r="W23">
        <f>OLD_values_no_RT!R23</f>
        <v>0.26140416022717927</v>
      </c>
      <c r="X23" s="12">
        <f>OLD_values_no_RT!S23</f>
        <v>0</v>
      </c>
      <c r="Y23" s="12">
        <f>OLD_values_no_RT!T23*(1-high_rise_MFH)</f>
        <v>0</v>
      </c>
      <c r="Z23" s="12">
        <f>OLD_values_no_RT!T23*high_rise_MFH</f>
        <v>0</v>
      </c>
      <c r="AA23" s="12">
        <f>OLD_values_no_RT!U23</f>
        <v>0</v>
      </c>
      <c r="AB23">
        <f>OLD_values_no_RT!V23</f>
        <v>6.6713095514457423</v>
      </c>
      <c r="AC23">
        <f>OLD_values_no_RT!W23*(1-high_rise_MFH)</f>
        <v>3.8823527388721235</v>
      </c>
      <c r="AD23">
        <f>OLD_values_no_RT!W23*high_rise_MFH</f>
        <v>7.9231688548410686E-2</v>
      </c>
      <c r="AE23">
        <f>OLD_values_no_RT!X23</f>
        <v>0</v>
      </c>
      <c r="AF23">
        <f>OLD_values_no_RT!Y23</f>
        <v>10.824026752476497</v>
      </c>
      <c r="AG23">
        <f>OLD_values_no_RT!Z23*(1-high_rise_MFH)</f>
        <v>5.2123625044692616</v>
      </c>
      <c r="AH23">
        <f>OLD_values_no_RT!Z23*high_rise_MFH</f>
        <v>0.10637474498916862</v>
      </c>
      <c r="AI23">
        <f>OLD_values_no_RT!AA23</f>
        <v>0</v>
      </c>
      <c r="AJ23">
        <f>OLD_values_no_RT!AB23</f>
        <v>2.4522078481206036</v>
      </c>
      <c r="AK23">
        <f>OLD_values_no_RT!AC23*(1-high_rise_MFH)</f>
        <v>6.4300314563673115</v>
      </c>
      <c r="AL23">
        <f>OLD_values_no_RT!AC23*high_rise_MFH</f>
        <v>0.1312251317625982</v>
      </c>
      <c r="AM23">
        <f>OLD_values_no_RT!AD23</f>
        <v>0</v>
      </c>
      <c r="AN23">
        <f>OLD_values_no_RT!AE23</f>
        <v>1.8791111111111112</v>
      </c>
      <c r="AO23">
        <f>OLD_values_no_RT!AF23*(1-high_rise_MFH)</f>
        <v>1.449311111111111</v>
      </c>
      <c r="AP23">
        <f>OLD_values_no_RT!AF23*high_rise_MFH</f>
        <v>2.9577777777777776E-2</v>
      </c>
      <c r="AQ23">
        <f>OLD_values_no_RT!AG23</f>
        <v>0</v>
      </c>
      <c r="AR23">
        <f>OLD_values_no_RT!AH23</f>
        <v>3.1000000000000005</v>
      </c>
      <c r="AS23">
        <f>OLD_values_no_RT!AI23*(1-high_rise_MFH)</f>
        <v>2.8777765333333334</v>
      </c>
      <c r="AT23">
        <f>OLD_values_no_RT!AI23*high_rise_MFH</f>
        <v>5.8730133333333337E-2</v>
      </c>
      <c r="AU23">
        <f>OLD_values_no_RT!AJ23</f>
        <v>0</v>
      </c>
      <c r="AV23">
        <f>OLD_values_no_RT!AK23</f>
        <v>12.025673467891247</v>
      </c>
      <c r="AW23">
        <f>OLD_values_no_RT!AL23*(1-high_rise_MFH)</f>
        <v>3.0368879356175182</v>
      </c>
      <c r="AX23">
        <f>OLD_values_no_RT!AL23*high_rise_MFH</f>
        <v>6.1977304808520782E-2</v>
      </c>
      <c r="AY23">
        <f>OLD_values_no_RT!AM23</f>
        <v>0</v>
      </c>
      <c r="AZ23" s="91">
        <f>OLD_values_no_RT!AN23</f>
        <v>2.2206651196381348</v>
      </c>
      <c r="BA23" s="91">
        <f>OLD_values_no_RT!AO23*(1-high_rise_MFH)</f>
        <v>0.92686075132383205</v>
      </c>
      <c r="BB23" s="91">
        <f>OLD_values_no_RT!AO23*high_rise_MFH</f>
        <v>1.8915525537221062E-2</v>
      </c>
      <c r="BC23">
        <f>OLD_values_no_RT!AP23</f>
        <v>0</v>
      </c>
      <c r="BD23" s="91">
        <f>OLD_values_no_RT!AQ23</f>
        <v>3.2531332405018665</v>
      </c>
      <c r="BE23" s="91">
        <f>OLD_values_no_RT!AR23*(1-high_rise_MFH)</f>
        <v>1.3577555702461956</v>
      </c>
      <c r="BF23" s="91">
        <f>OLD_values_no_RT!AR23*high_rise_MFH</f>
        <v>2.7709297351963178E-2</v>
      </c>
      <c r="BG23">
        <f>OLD_values_no_RT!AS23</f>
        <v>0</v>
      </c>
      <c r="BH23" s="91">
        <f>OLD_values_no_RT!AT23</f>
        <v>8.0617663581419947</v>
      </c>
      <c r="BI23" s="91">
        <f>OLD_values_no_RT!AU23*(1-high_rise_MFH)</f>
        <v>4.5662932821916185</v>
      </c>
      <c r="BJ23" s="91">
        <f>OLD_values_no_RT!AU23*high_rise_MFH</f>
        <v>9.3189658820237109E-2</v>
      </c>
      <c r="BK23">
        <f>OLD_values_no_RT!AV23</f>
        <v>0</v>
      </c>
      <c r="BL23" s="12">
        <f>OLD_values_no_RT!AX23*0.32</f>
        <v>1.6998559999999999E-2</v>
      </c>
      <c r="BM23" s="12">
        <f>OLD_values_no_RT!AX23*0.6</f>
        <v>3.1872299999999999E-2</v>
      </c>
      <c r="BN23" s="12">
        <f>OLD_values_no_RT!AX23*0.08</f>
        <v>4.2496399999999998E-3</v>
      </c>
      <c r="BO23" s="12">
        <f>OLD_values_no_RT!AY23</f>
        <v>0</v>
      </c>
      <c r="BP23" s="12">
        <f>OLD_values_no_RT!AZ23</f>
        <v>0</v>
      </c>
      <c r="BQ23" s="12">
        <f>OLD_values_no_RT!BA23*(1-high_rise_MFH)</f>
        <v>0</v>
      </c>
      <c r="BR23" s="12">
        <f>OLD_values_no_RT!BA23*high_rise_MFH</f>
        <v>0</v>
      </c>
      <c r="BS23" s="12">
        <f>OLD_values_no_RT!BB23</f>
        <v>0</v>
      </c>
      <c r="BT23" s="12">
        <f>OLD_values_no_RT!BC23</f>
        <v>3.6621858516904364</v>
      </c>
      <c r="BU23" s="12">
        <f>OLD_values_no_RT!BD23*(1-high_rise_MFH)</f>
        <v>5.3834132019849408</v>
      </c>
      <c r="BV23" s="12">
        <f>OLD_values_no_RT!BD23*high_rise_MFH</f>
        <v>0.10986557555071308</v>
      </c>
      <c r="BW23" s="12">
        <f>OLD_values_no_RT!BE23</f>
        <v>0</v>
      </c>
      <c r="BX23" s="12">
        <f>OLD_values_no_RT!BF23</f>
        <v>8.9646465319021011</v>
      </c>
      <c r="BY23" s="12">
        <f>OLD_values_no_RT!BG23*(1-high_rise_MFH)</f>
        <v>26.356060803792175</v>
      </c>
      <c r="BZ23" s="12">
        <f>OLD_values_no_RT!BG23*high_rise_MFH</f>
        <v>0.53787879191412613</v>
      </c>
      <c r="CA23" s="12">
        <f>OLD_values_no_RT!BH23</f>
        <v>0</v>
      </c>
      <c r="CB23" s="12">
        <f>OLD_values_no_RT!BI23</f>
        <v>0</v>
      </c>
      <c r="CC23" s="12">
        <f>OLD_values_no_RT!BJ23*(1-high_rise_MFH)</f>
        <v>0</v>
      </c>
      <c r="CD23" s="12">
        <f>OLD_values_no_RT!BJ23*high_rise_MFH</f>
        <v>0</v>
      </c>
      <c r="CE23" s="12">
        <f>OLD_values_no_RT!BK23</f>
        <v>0</v>
      </c>
      <c r="CF23" s="12">
        <f>OLD_values_no_RT!BL23</f>
        <v>0</v>
      </c>
      <c r="CG23" s="12">
        <f>OLD_values_no_RT!BM23*(1-high_rise_MFH)</f>
        <v>0</v>
      </c>
      <c r="CH23" s="12">
        <f>OLD_values_no_RT!BM23*high_rise_MFH</f>
        <v>0</v>
      </c>
      <c r="CI23" s="12">
        <f>OLD_values_no_RT!BN23</f>
        <v>0</v>
      </c>
      <c r="CJ23" s="12">
        <f>OLD_values_no_RT!BO23</f>
        <v>0</v>
      </c>
      <c r="CK23" s="12">
        <f>OLD_values_no_RT!BP23*(1-high_rise_MFH)</f>
        <v>0</v>
      </c>
      <c r="CL23" s="12">
        <f>OLD_values_no_RT!BP23*high_rise_MFH</f>
        <v>0</v>
      </c>
      <c r="CM23" s="12">
        <f>OLD_values_no_RT!BQ23</f>
        <v>0</v>
      </c>
      <c r="CN23" s="12">
        <f>OLD_values_no_RT!BR23</f>
        <v>0</v>
      </c>
      <c r="CO23" s="12">
        <f>OLD_values_no_RT!BS23*(1-high_rise_MFH)</f>
        <v>0</v>
      </c>
      <c r="CP23" s="12">
        <f>OLD_values_no_RT!BS23*high_rise_MFH</f>
        <v>0</v>
      </c>
      <c r="CQ23" s="12">
        <f>OLD_values_no_RT!BT23</f>
        <v>0</v>
      </c>
      <c r="CR23" s="12">
        <v>0</v>
      </c>
      <c r="CS23" s="12">
        <v>0</v>
      </c>
      <c r="CT23" s="12">
        <v>0</v>
      </c>
      <c r="CU23" s="12">
        <v>0</v>
      </c>
    </row>
    <row r="24" spans="1:99" x14ac:dyDescent="0.45">
      <c r="A24" s="21">
        <v>2015</v>
      </c>
      <c r="B24" s="2">
        <v>1921</v>
      </c>
      <c r="C24">
        <f>OLD_values_no_RT!C24</f>
        <v>0</v>
      </c>
      <c r="D24">
        <f>OLD_values_no_RT!D24</f>
        <v>65.758446627801177</v>
      </c>
      <c r="E24">
        <f>OLD_values_no_RT!E24</f>
        <v>0</v>
      </c>
      <c r="F24">
        <f>OLD_values_no_RT!F24</f>
        <v>0</v>
      </c>
      <c r="G24">
        <f>OLD_values_no_RT!G24*(1-high_rise_MFH)</f>
        <v>0</v>
      </c>
      <c r="H24">
        <f>OLD_values_no_RT!H24*(1-high_rise_MFH)</f>
        <v>9.0733570088330247</v>
      </c>
      <c r="I24">
        <f>OLD_values_no_RT!I24*(1-high_rise_MFH)</f>
        <v>0</v>
      </c>
      <c r="J24">
        <f>OLD_values_no_RT!J24*(1-high_rise_MFH)</f>
        <v>0</v>
      </c>
      <c r="K24">
        <f>OLD_values_no_RT!G24*(high_rise_MFH)</f>
        <v>0</v>
      </c>
      <c r="L24">
        <f>OLD_values_no_RT!H24*(high_rise_MFH)</f>
        <v>0.18517055120067397</v>
      </c>
      <c r="M24">
        <f>OLD_values_no_RT!I24*(high_rise_MFH)</f>
        <v>0</v>
      </c>
      <c r="N24">
        <f>OLD_values_no_RT!J24*(high_rise_MFH)</f>
        <v>0</v>
      </c>
      <c r="O24">
        <f>OLD_values_no_RT!K24</f>
        <v>2.6499672521651219</v>
      </c>
      <c r="P24">
        <f>OLD_values_no_RT!L24</f>
        <v>0</v>
      </c>
      <c r="Q24">
        <f>OLD_values_no_RT!M24</f>
        <v>0</v>
      </c>
      <c r="R24">
        <f>OLD_values_no_RT!N24</f>
        <v>0</v>
      </c>
      <c r="S24">
        <f>OLD_values_no_RT!O24</f>
        <v>0</v>
      </c>
      <c r="T24">
        <f>OLD_values_no_RT!P24</f>
        <v>6.4866958278596343</v>
      </c>
      <c r="U24">
        <f>OLD_values_no_RT!Q24*(1-high_rise_MFH)</f>
        <v>0.89503493577044324</v>
      </c>
      <c r="V24">
        <f>OLD_values_no_RT!Q24*high_rise_MFH</f>
        <v>1.8266019097355986E-2</v>
      </c>
      <c r="W24">
        <f>OLD_values_no_RT!R24</f>
        <v>0.26140416022717927</v>
      </c>
      <c r="X24" s="12">
        <f>OLD_values_no_RT!S24</f>
        <v>0</v>
      </c>
      <c r="Y24" s="12">
        <f>OLD_values_no_RT!T24*(1-high_rise_MFH)</f>
        <v>0</v>
      </c>
      <c r="Z24" s="12">
        <f>OLD_values_no_RT!T24*high_rise_MFH</f>
        <v>0</v>
      </c>
      <c r="AA24" s="12">
        <f>OLD_values_no_RT!U24</f>
        <v>0</v>
      </c>
      <c r="AB24">
        <f>OLD_values_no_RT!V24</f>
        <v>6.6713095514457423</v>
      </c>
      <c r="AC24">
        <f>OLD_values_no_RT!W24*(1-high_rise_MFH)</f>
        <v>3.8823527388721235</v>
      </c>
      <c r="AD24">
        <f>OLD_values_no_RT!W24*high_rise_MFH</f>
        <v>7.9231688548410686E-2</v>
      </c>
      <c r="AE24">
        <f>OLD_values_no_RT!X24</f>
        <v>0</v>
      </c>
      <c r="AF24">
        <f>OLD_values_no_RT!Y24</f>
        <v>10.824026752476497</v>
      </c>
      <c r="AG24">
        <f>OLD_values_no_RT!Z24*(1-high_rise_MFH)</f>
        <v>5.2123625044692616</v>
      </c>
      <c r="AH24">
        <f>OLD_values_no_RT!Z24*high_rise_MFH</f>
        <v>0.10637474498916862</v>
      </c>
      <c r="AI24">
        <f>OLD_values_no_RT!AA24</f>
        <v>0</v>
      </c>
      <c r="AJ24">
        <f>OLD_values_no_RT!AB24</f>
        <v>2.4522078481206036</v>
      </c>
      <c r="AK24">
        <f>OLD_values_no_RT!AC24*(1-high_rise_MFH)</f>
        <v>6.4300314563673115</v>
      </c>
      <c r="AL24">
        <f>OLD_values_no_RT!AC24*high_rise_MFH</f>
        <v>0.1312251317625982</v>
      </c>
      <c r="AM24">
        <f>OLD_values_no_RT!AD24</f>
        <v>0</v>
      </c>
      <c r="AN24">
        <f>OLD_values_no_RT!AE24</f>
        <v>1.8791111111111112</v>
      </c>
      <c r="AO24">
        <f>OLD_values_no_RT!AF24*(1-high_rise_MFH)</f>
        <v>1.449311111111111</v>
      </c>
      <c r="AP24">
        <f>OLD_values_no_RT!AF24*high_rise_MFH</f>
        <v>2.9577777777777776E-2</v>
      </c>
      <c r="AQ24">
        <f>OLD_values_no_RT!AG24</f>
        <v>0</v>
      </c>
      <c r="AR24">
        <f>OLD_values_no_RT!AH24</f>
        <v>3.1000000000000005</v>
      </c>
      <c r="AS24">
        <f>OLD_values_no_RT!AI24*(1-high_rise_MFH)</f>
        <v>2.8777765333333334</v>
      </c>
      <c r="AT24">
        <f>OLD_values_no_RT!AI24*high_rise_MFH</f>
        <v>5.8730133333333337E-2</v>
      </c>
      <c r="AU24">
        <f>OLD_values_no_RT!AJ24</f>
        <v>0</v>
      </c>
      <c r="AV24">
        <f>OLD_values_no_RT!AK24</f>
        <v>12.025673467891247</v>
      </c>
      <c r="AW24">
        <f>OLD_values_no_RT!AL24*(1-high_rise_MFH)</f>
        <v>3.0368879356175182</v>
      </c>
      <c r="AX24">
        <f>OLD_values_no_RT!AL24*high_rise_MFH</f>
        <v>6.1977304808520782E-2</v>
      </c>
      <c r="AY24">
        <f>OLD_values_no_RT!AM24</f>
        <v>0</v>
      </c>
      <c r="AZ24" s="91">
        <f>OLD_values_no_RT!AN24</f>
        <v>2.2206651196381348</v>
      </c>
      <c r="BA24" s="91">
        <f>OLD_values_no_RT!AO24*(1-high_rise_MFH)</f>
        <v>0.92686075132383205</v>
      </c>
      <c r="BB24" s="91">
        <f>OLD_values_no_RT!AO24*high_rise_MFH</f>
        <v>1.8915525537221062E-2</v>
      </c>
      <c r="BC24">
        <f>OLD_values_no_RT!AP24</f>
        <v>0</v>
      </c>
      <c r="BD24" s="91">
        <f>OLD_values_no_RT!AQ24</f>
        <v>3.2531332405018665</v>
      </c>
      <c r="BE24" s="91">
        <f>OLD_values_no_RT!AR24*(1-high_rise_MFH)</f>
        <v>1.3577555702461956</v>
      </c>
      <c r="BF24" s="91">
        <f>OLD_values_no_RT!AR24*high_rise_MFH</f>
        <v>2.7709297351963178E-2</v>
      </c>
      <c r="BG24">
        <f>OLD_values_no_RT!AS24</f>
        <v>0</v>
      </c>
      <c r="BH24" s="91">
        <f>OLD_values_no_RT!AT24</f>
        <v>8.0617663581419947</v>
      </c>
      <c r="BI24" s="91">
        <f>OLD_values_no_RT!AU24*(1-high_rise_MFH)</f>
        <v>4.5662932821916185</v>
      </c>
      <c r="BJ24" s="91">
        <f>OLD_values_no_RT!AU24*high_rise_MFH</f>
        <v>9.3189658820237109E-2</v>
      </c>
      <c r="BK24">
        <f>OLD_values_no_RT!AV24</f>
        <v>0</v>
      </c>
      <c r="BL24" s="12">
        <f>OLD_values_no_RT!AX24*0.32</f>
        <v>1.7302399999999999E-2</v>
      </c>
      <c r="BM24" s="12">
        <f>OLD_values_no_RT!AX24*0.6</f>
        <v>3.2441999999999999E-2</v>
      </c>
      <c r="BN24" s="12">
        <f>OLD_values_no_RT!AX24*0.08</f>
        <v>4.3255999999999998E-3</v>
      </c>
      <c r="BO24" s="12">
        <f>OLD_values_no_RT!AY24</f>
        <v>0</v>
      </c>
      <c r="BP24" s="12">
        <f>OLD_values_no_RT!AZ24</f>
        <v>0</v>
      </c>
      <c r="BQ24" s="12">
        <f>OLD_values_no_RT!BA24*(1-high_rise_MFH)</f>
        <v>0</v>
      </c>
      <c r="BR24" s="12">
        <f>OLD_values_no_RT!BA24*high_rise_MFH</f>
        <v>0</v>
      </c>
      <c r="BS24" s="12">
        <f>OLD_values_no_RT!BB24</f>
        <v>0</v>
      </c>
      <c r="BT24" s="12">
        <f>OLD_values_no_RT!BC24</f>
        <v>3.6621858516904364</v>
      </c>
      <c r="BU24" s="12">
        <f>OLD_values_no_RT!BD24*(1-high_rise_MFH)</f>
        <v>5.3834132019849408</v>
      </c>
      <c r="BV24" s="12">
        <f>OLD_values_no_RT!BD24*high_rise_MFH</f>
        <v>0.10986557555071308</v>
      </c>
      <c r="BW24" s="12">
        <f>OLD_values_no_RT!BE24</f>
        <v>0</v>
      </c>
      <c r="BX24" s="12">
        <f>OLD_values_no_RT!BF24</f>
        <v>8.9646465319021011</v>
      </c>
      <c r="BY24" s="12">
        <f>OLD_values_no_RT!BG24*(1-high_rise_MFH)</f>
        <v>26.356060803792175</v>
      </c>
      <c r="BZ24" s="12">
        <f>OLD_values_no_RT!BG24*high_rise_MFH</f>
        <v>0.53787879191412613</v>
      </c>
      <c r="CA24" s="12">
        <f>OLD_values_no_RT!BH24</f>
        <v>0</v>
      </c>
      <c r="CB24" s="12">
        <f>OLD_values_no_RT!BI24</f>
        <v>0</v>
      </c>
      <c r="CC24" s="12">
        <f>OLD_values_no_RT!BJ24*(1-high_rise_MFH)</f>
        <v>0</v>
      </c>
      <c r="CD24" s="12">
        <f>OLD_values_no_RT!BJ24*high_rise_MFH</f>
        <v>0</v>
      </c>
      <c r="CE24" s="12">
        <f>OLD_values_no_RT!BK24</f>
        <v>0</v>
      </c>
      <c r="CF24" s="12">
        <f>OLD_values_no_RT!BL24</f>
        <v>0</v>
      </c>
      <c r="CG24" s="12">
        <f>OLD_values_no_RT!BM24*(1-high_rise_MFH)</f>
        <v>0</v>
      </c>
      <c r="CH24" s="12">
        <f>OLD_values_no_RT!BM24*high_rise_MFH</f>
        <v>0</v>
      </c>
      <c r="CI24" s="12">
        <f>OLD_values_no_RT!BN24</f>
        <v>0</v>
      </c>
      <c r="CJ24" s="12">
        <f>OLD_values_no_RT!BO24</f>
        <v>0</v>
      </c>
      <c r="CK24" s="12">
        <f>OLD_values_no_RT!BP24*(1-high_rise_MFH)</f>
        <v>0</v>
      </c>
      <c r="CL24" s="12">
        <f>OLD_values_no_RT!BP24*high_rise_MFH</f>
        <v>0</v>
      </c>
      <c r="CM24" s="12">
        <f>OLD_values_no_RT!BQ24</f>
        <v>0</v>
      </c>
      <c r="CN24" s="12">
        <f>OLD_values_no_RT!BR24</f>
        <v>0</v>
      </c>
      <c r="CO24" s="12">
        <f>OLD_values_no_RT!BS24*(1-high_rise_MFH)</f>
        <v>0</v>
      </c>
      <c r="CP24" s="12">
        <f>OLD_values_no_RT!BS24*high_rise_MFH</f>
        <v>0</v>
      </c>
      <c r="CQ24" s="12">
        <f>OLD_values_no_RT!BT24</f>
        <v>0</v>
      </c>
      <c r="CR24" s="12">
        <v>0</v>
      </c>
      <c r="CS24" s="12">
        <v>0</v>
      </c>
      <c r="CT24" s="12">
        <v>0</v>
      </c>
      <c r="CU24" s="12">
        <v>0</v>
      </c>
    </row>
    <row r="25" spans="1:99" x14ac:dyDescent="0.45">
      <c r="A25" s="21">
        <v>2015</v>
      </c>
      <c r="B25" s="2">
        <v>1922</v>
      </c>
      <c r="C25">
        <f>OLD_values_no_RT!C25</f>
        <v>0</v>
      </c>
      <c r="D25">
        <f>OLD_values_no_RT!D25</f>
        <v>65.758446627801177</v>
      </c>
      <c r="E25">
        <f>OLD_values_no_RT!E25</f>
        <v>0</v>
      </c>
      <c r="F25">
        <f>OLD_values_no_RT!F25</f>
        <v>0</v>
      </c>
      <c r="G25">
        <f>OLD_values_no_RT!G25*(1-high_rise_MFH)</f>
        <v>0</v>
      </c>
      <c r="H25">
        <f>OLD_values_no_RT!H25*(1-high_rise_MFH)</f>
        <v>9.0733570088330247</v>
      </c>
      <c r="I25">
        <f>OLD_values_no_RT!I25*(1-high_rise_MFH)</f>
        <v>0</v>
      </c>
      <c r="J25">
        <f>OLD_values_no_RT!J25*(1-high_rise_MFH)</f>
        <v>0</v>
      </c>
      <c r="K25">
        <f>OLD_values_no_RT!G25*(high_rise_MFH)</f>
        <v>0</v>
      </c>
      <c r="L25">
        <f>OLD_values_no_RT!H25*(high_rise_MFH)</f>
        <v>0.18517055120067397</v>
      </c>
      <c r="M25">
        <f>OLD_values_no_RT!I25*(high_rise_MFH)</f>
        <v>0</v>
      </c>
      <c r="N25">
        <f>OLD_values_no_RT!J25*(high_rise_MFH)</f>
        <v>0</v>
      </c>
      <c r="O25">
        <f>OLD_values_no_RT!K25</f>
        <v>2.6499672521651219</v>
      </c>
      <c r="P25">
        <f>OLD_values_no_RT!L25</f>
        <v>0</v>
      </c>
      <c r="Q25">
        <f>OLD_values_no_RT!M25</f>
        <v>0</v>
      </c>
      <c r="R25">
        <f>OLD_values_no_RT!N25</f>
        <v>0</v>
      </c>
      <c r="S25">
        <f>OLD_values_no_RT!O25</f>
        <v>0</v>
      </c>
      <c r="T25">
        <f>OLD_values_no_RT!P25</f>
        <v>6.4866958278596343</v>
      </c>
      <c r="U25">
        <f>OLD_values_no_RT!Q25*(1-high_rise_MFH)</f>
        <v>0.89503493577044324</v>
      </c>
      <c r="V25">
        <f>OLD_values_no_RT!Q25*high_rise_MFH</f>
        <v>1.8266019097355986E-2</v>
      </c>
      <c r="W25">
        <f>OLD_values_no_RT!R25</f>
        <v>0.26140416022717927</v>
      </c>
      <c r="X25" s="12">
        <f>OLD_values_no_RT!S25</f>
        <v>0</v>
      </c>
      <c r="Y25" s="12">
        <f>OLD_values_no_RT!T25*(1-high_rise_MFH)</f>
        <v>0</v>
      </c>
      <c r="Z25" s="12">
        <f>OLD_values_no_RT!T25*high_rise_MFH</f>
        <v>0</v>
      </c>
      <c r="AA25" s="12">
        <f>OLD_values_no_RT!U25</f>
        <v>0</v>
      </c>
      <c r="AB25">
        <f>OLD_values_no_RT!V25</f>
        <v>6.6713095514457423</v>
      </c>
      <c r="AC25">
        <f>OLD_values_no_RT!W25*(1-high_rise_MFH)</f>
        <v>3.8823527388721235</v>
      </c>
      <c r="AD25">
        <f>OLD_values_no_RT!W25*high_rise_MFH</f>
        <v>7.9231688548410686E-2</v>
      </c>
      <c r="AE25">
        <f>OLD_values_no_RT!X25</f>
        <v>0</v>
      </c>
      <c r="AF25">
        <f>OLD_values_no_RT!Y25</f>
        <v>10.824026752476497</v>
      </c>
      <c r="AG25">
        <f>OLD_values_no_RT!Z25*(1-high_rise_MFH)</f>
        <v>5.2123625044692616</v>
      </c>
      <c r="AH25">
        <f>OLD_values_no_RT!Z25*high_rise_MFH</f>
        <v>0.10637474498916862</v>
      </c>
      <c r="AI25">
        <f>OLD_values_no_RT!AA25</f>
        <v>0</v>
      </c>
      <c r="AJ25">
        <f>OLD_values_no_RT!AB25</f>
        <v>2.4522078481206036</v>
      </c>
      <c r="AK25">
        <f>OLD_values_no_RT!AC25*(1-high_rise_MFH)</f>
        <v>6.4300314563673115</v>
      </c>
      <c r="AL25">
        <f>OLD_values_no_RT!AC25*high_rise_MFH</f>
        <v>0.1312251317625982</v>
      </c>
      <c r="AM25">
        <f>OLD_values_no_RT!AD25</f>
        <v>0</v>
      </c>
      <c r="AN25">
        <f>OLD_values_no_RT!AE25</f>
        <v>1.8791111111111112</v>
      </c>
      <c r="AO25">
        <f>OLD_values_no_RT!AF25*(1-high_rise_MFH)</f>
        <v>1.449311111111111</v>
      </c>
      <c r="AP25">
        <f>OLD_values_no_RT!AF25*high_rise_MFH</f>
        <v>2.9577777777777776E-2</v>
      </c>
      <c r="AQ25">
        <f>OLD_values_no_RT!AG25</f>
        <v>0</v>
      </c>
      <c r="AR25">
        <f>OLD_values_no_RT!AH25</f>
        <v>3.1000000000000005</v>
      </c>
      <c r="AS25">
        <f>OLD_values_no_RT!AI25*(1-high_rise_MFH)</f>
        <v>2.8777765333333334</v>
      </c>
      <c r="AT25">
        <f>OLD_values_no_RT!AI25*high_rise_MFH</f>
        <v>5.8730133333333337E-2</v>
      </c>
      <c r="AU25">
        <f>OLD_values_no_RT!AJ25</f>
        <v>0</v>
      </c>
      <c r="AV25">
        <f>OLD_values_no_RT!AK25</f>
        <v>12.025673467891247</v>
      </c>
      <c r="AW25">
        <f>OLD_values_no_RT!AL25*(1-high_rise_MFH)</f>
        <v>3.0368879356175182</v>
      </c>
      <c r="AX25">
        <f>OLD_values_no_RT!AL25*high_rise_MFH</f>
        <v>6.1977304808520782E-2</v>
      </c>
      <c r="AY25">
        <f>OLD_values_no_RT!AM25</f>
        <v>0</v>
      </c>
      <c r="AZ25" s="91">
        <f>OLD_values_no_RT!AN25</f>
        <v>2.2206651196381348</v>
      </c>
      <c r="BA25" s="91">
        <f>OLD_values_no_RT!AO25*(1-high_rise_MFH)</f>
        <v>0.92686075132383205</v>
      </c>
      <c r="BB25" s="91">
        <f>OLD_values_no_RT!AO25*high_rise_MFH</f>
        <v>1.8915525537221062E-2</v>
      </c>
      <c r="BC25">
        <f>OLD_values_no_RT!AP25</f>
        <v>0</v>
      </c>
      <c r="BD25" s="91">
        <f>OLD_values_no_RT!AQ25</f>
        <v>3.2531332405018665</v>
      </c>
      <c r="BE25" s="91">
        <f>OLD_values_no_RT!AR25*(1-high_rise_MFH)</f>
        <v>1.3577555702461956</v>
      </c>
      <c r="BF25" s="91">
        <f>OLD_values_no_RT!AR25*high_rise_MFH</f>
        <v>2.7709297351963178E-2</v>
      </c>
      <c r="BG25">
        <f>OLD_values_no_RT!AS25</f>
        <v>0</v>
      </c>
      <c r="BH25" s="91">
        <f>OLD_values_no_RT!AT25</f>
        <v>8.0617663581419947</v>
      </c>
      <c r="BI25" s="91">
        <f>OLD_values_no_RT!AU25*(1-high_rise_MFH)</f>
        <v>4.5662932821916185</v>
      </c>
      <c r="BJ25" s="91">
        <f>OLD_values_no_RT!AU25*high_rise_MFH</f>
        <v>9.3189658820237109E-2</v>
      </c>
      <c r="BK25">
        <f>OLD_values_no_RT!AV25</f>
        <v>0</v>
      </c>
      <c r="BL25" s="12">
        <f>OLD_values_no_RT!AX25*0.32</f>
        <v>1.7619935999999999E-2</v>
      </c>
      <c r="BM25" s="12">
        <f>OLD_values_no_RT!AX25*0.6</f>
        <v>3.3037379999999998E-2</v>
      </c>
      <c r="BN25" s="12">
        <f>OLD_values_no_RT!AX25*0.08</f>
        <v>4.4049839999999998E-3</v>
      </c>
      <c r="BO25" s="12">
        <f>OLD_values_no_RT!AY25</f>
        <v>0</v>
      </c>
      <c r="BP25" s="12">
        <f>OLD_values_no_RT!AZ25</f>
        <v>0</v>
      </c>
      <c r="BQ25" s="12">
        <f>OLD_values_no_RT!BA25*(1-high_rise_MFH)</f>
        <v>0</v>
      </c>
      <c r="BR25" s="12">
        <f>OLD_values_no_RT!BA25*high_rise_MFH</f>
        <v>0</v>
      </c>
      <c r="BS25" s="12">
        <f>OLD_values_no_RT!BB25</f>
        <v>0</v>
      </c>
      <c r="BT25" s="12">
        <f>OLD_values_no_RT!BC25</f>
        <v>3.6621858516904364</v>
      </c>
      <c r="BU25" s="12">
        <f>OLD_values_no_RT!BD25*(1-high_rise_MFH)</f>
        <v>5.3834132019849408</v>
      </c>
      <c r="BV25" s="12">
        <f>OLD_values_no_RT!BD25*high_rise_MFH</f>
        <v>0.10986557555071308</v>
      </c>
      <c r="BW25" s="12">
        <f>OLD_values_no_RT!BE25</f>
        <v>0</v>
      </c>
      <c r="BX25" s="12">
        <f>OLD_values_no_RT!BF25</f>
        <v>8.9646465319021011</v>
      </c>
      <c r="BY25" s="12">
        <f>OLD_values_no_RT!BG25*(1-high_rise_MFH)</f>
        <v>26.356060803792175</v>
      </c>
      <c r="BZ25" s="12">
        <f>OLD_values_no_RT!BG25*high_rise_MFH</f>
        <v>0.53787879191412613</v>
      </c>
      <c r="CA25" s="12">
        <f>OLD_values_no_RT!BH25</f>
        <v>0</v>
      </c>
      <c r="CB25" s="12">
        <f>OLD_values_no_RT!BI25</f>
        <v>0</v>
      </c>
      <c r="CC25" s="12">
        <f>OLD_values_no_RT!BJ25*(1-high_rise_MFH)</f>
        <v>0</v>
      </c>
      <c r="CD25" s="12">
        <f>OLD_values_no_RT!BJ25*high_rise_MFH</f>
        <v>0</v>
      </c>
      <c r="CE25" s="12">
        <f>OLD_values_no_RT!BK25</f>
        <v>0</v>
      </c>
      <c r="CF25" s="12">
        <f>OLD_values_no_RT!BL25</f>
        <v>0</v>
      </c>
      <c r="CG25" s="12">
        <f>OLD_values_no_RT!BM25*(1-high_rise_MFH)</f>
        <v>0</v>
      </c>
      <c r="CH25" s="12">
        <f>OLD_values_no_RT!BM25*high_rise_MFH</f>
        <v>0</v>
      </c>
      <c r="CI25" s="12">
        <f>OLD_values_no_RT!BN25</f>
        <v>0</v>
      </c>
      <c r="CJ25" s="12">
        <f>OLD_values_no_RT!BO25</f>
        <v>0</v>
      </c>
      <c r="CK25" s="12">
        <f>OLD_values_no_RT!BP25*(1-high_rise_MFH)</f>
        <v>0</v>
      </c>
      <c r="CL25" s="12">
        <f>OLD_values_no_RT!BP25*high_rise_MFH</f>
        <v>0</v>
      </c>
      <c r="CM25" s="12">
        <f>OLD_values_no_RT!BQ25</f>
        <v>0</v>
      </c>
      <c r="CN25" s="12">
        <f>OLD_values_no_RT!BR25</f>
        <v>0</v>
      </c>
      <c r="CO25" s="12">
        <f>OLD_values_no_RT!BS25*(1-high_rise_MFH)</f>
        <v>0</v>
      </c>
      <c r="CP25" s="12">
        <f>OLD_values_no_RT!BS25*high_rise_MFH</f>
        <v>0</v>
      </c>
      <c r="CQ25" s="12">
        <f>OLD_values_no_RT!BT25</f>
        <v>0</v>
      </c>
      <c r="CR25" s="12">
        <v>0</v>
      </c>
      <c r="CS25" s="12">
        <v>0</v>
      </c>
      <c r="CT25" s="12">
        <v>0</v>
      </c>
      <c r="CU25" s="12">
        <v>0</v>
      </c>
    </row>
    <row r="26" spans="1:99" x14ac:dyDescent="0.45">
      <c r="A26" s="21">
        <v>2015</v>
      </c>
      <c r="B26" s="2">
        <v>1923</v>
      </c>
      <c r="C26">
        <f>OLD_values_no_RT!C26</f>
        <v>0</v>
      </c>
      <c r="D26">
        <f>OLD_values_no_RT!D26</f>
        <v>65.758446627801177</v>
      </c>
      <c r="E26">
        <f>OLD_values_no_RT!E26</f>
        <v>0</v>
      </c>
      <c r="F26">
        <f>OLD_values_no_RT!F26</f>
        <v>0</v>
      </c>
      <c r="G26">
        <f>OLD_values_no_RT!G26*(1-high_rise_MFH)</f>
        <v>0</v>
      </c>
      <c r="H26">
        <f>OLD_values_no_RT!H26*(1-high_rise_MFH)</f>
        <v>9.0733570088330247</v>
      </c>
      <c r="I26">
        <f>OLD_values_no_RT!I26*(1-high_rise_MFH)</f>
        <v>0</v>
      </c>
      <c r="J26">
        <f>OLD_values_no_RT!J26*(1-high_rise_MFH)</f>
        <v>0</v>
      </c>
      <c r="K26">
        <f>OLD_values_no_RT!G26*(high_rise_MFH)</f>
        <v>0</v>
      </c>
      <c r="L26">
        <f>OLD_values_no_RT!H26*(high_rise_MFH)</f>
        <v>0.18517055120067397</v>
      </c>
      <c r="M26">
        <f>OLD_values_no_RT!I26*(high_rise_MFH)</f>
        <v>0</v>
      </c>
      <c r="N26">
        <f>OLD_values_no_RT!J26*(high_rise_MFH)</f>
        <v>0</v>
      </c>
      <c r="O26">
        <f>OLD_values_no_RT!K26</f>
        <v>2.6499672521651219</v>
      </c>
      <c r="P26">
        <f>OLD_values_no_RT!L26</f>
        <v>0</v>
      </c>
      <c r="Q26">
        <f>OLD_values_no_RT!M26</f>
        <v>0</v>
      </c>
      <c r="R26">
        <f>OLD_values_no_RT!N26</f>
        <v>0</v>
      </c>
      <c r="S26">
        <f>OLD_values_no_RT!O26</f>
        <v>0</v>
      </c>
      <c r="T26">
        <f>OLD_values_no_RT!P26</f>
        <v>6.4866958278596343</v>
      </c>
      <c r="U26">
        <f>OLD_values_no_RT!Q26*(1-high_rise_MFH)</f>
        <v>0.89503493577044324</v>
      </c>
      <c r="V26">
        <f>OLD_values_no_RT!Q26*high_rise_MFH</f>
        <v>1.8266019097355986E-2</v>
      </c>
      <c r="W26">
        <f>OLD_values_no_RT!R26</f>
        <v>0.26140416022717927</v>
      </c>
      <c r="X26" s="12">
        <f>OLD_values_no_RT!S26</f>
        <v>0</v>
      </c>
      <c r="Y26" s="12">
        <f>OLD_values_no_RT!T26*(1-high_rise_MFH)</f>
        <v>0</v>
      </c>
      <c r="Z26" s="12">
        <f>OLD_values_no_RT!T26*high_rise_MFH</f>
        <v>0</v>
      </c>
      <c r="AA26" s="12">
        <f>OLD_values_no_RT!U26</f>
        <v>0</v>
      </c>
      <c r="AB26">
        <f>OLD_values_no_RT!V26</f>
        <v>6.6713095514457423</v>
      </c>
      <c r="AC26">
        <f>OLD_values_no_RT!W26*(1-high_rise_MFH)</f>
        <v>3.8823527388721235</v>
      </c>
      <c r="AD26">
        <f>OLD_values_no_RT!W26*high_rise_MFH</f>
        <v>7.9231688548410686E-2</v>
      </c>
      <c r="AE26">
        <f>OLD_values_no_RT!X26</f>
        <v>0</v>
      </c>
      <c r="AF26">
        <f>OLD_values_no_RT!Y26</f>
        <v>10.824026752476497</v>
      </c>
      <c r="AG26">
        <f>OLD_values_no_RT!Z26*(1-high_rise_MFH)</f>
        <v>5.2123625044692616</v>
      </c>
      <c r="AH26">
        <f>OLD_values_no_RT!Z26*high_rise_MFH</f>
        <v>0.10637474498916862</v>
      </c>
      <c r="AI26">
        <f>OLD_values_no_RT!AA26</f>
        <v>0</v>
      </c>
      <c r="AJ26">
        <f>OLD_values_no_RT!AB26</f>
        <v>2.4522078481206036</v>
      </c>
      <c r="AK26">
        <f>OLD_values_no_RT!AC26*(1-high_rise_MFH)</f>
        <v>6.4300314563673115</v>
      </c>
      <c r="AL26">
        <f>OLD_values_no_RT!AC26*high_rise_MFH</f>
        <v>0.1312251317625982</v>
      </c>
      <c r="AM26">
        <f>OLD_values_no_RT!AD26</f>
        <v>0</v>
      </c>
      <c r="AN26">
        <f>OLD_values_no_RT!AE26</f>
        <v>1.8791111111111112</v>
      </c>
      <c r="AO26">
        <f>OLD_values_no_RT!AF26*(1-high_rise_MFH)</f>
        <v>1.449311111111111</v>
      </c>
      <c r="AP26">
        <f>OLD_values_no_RT!AF26*high_rise_MFH</f>
        <v>2.9577777777777776E-2</v>
      </c>
      <c r="AQ26">
        <f>OLD_values_no_RT!AG26</f>
        <v>0</v>
      </c>
      <c r="AR26">
        <f>OLD_values_no_RT!AH26</f>
        <v>3.1000000000000005</v>
      </c>
      <c r="AS26">
        <f>OLD_values_no_RT!AI26*(1-high_rise_MFH)</f>
        <v>2.8777765333333334</v>
      </c>
      <c r="AT26">
        <f>OLD_values_no_RT!AI26*high_rise_MFH</f>
        <v>5.8730133333333337E-2</v>
      </c>
      <c r="AU26">
        <f>OLD_values_no_RT!AJ26</f>
        <v>0</v>
      </c>
      <c r="AV26">
        <f>OLD_values_no_RT!AK26</f>
        <v>12.025673467891247</v>
      </c>
      <c r="AW26">
        <f>OLD_values_no_RT!AL26*(1-high_rise_MFH)</f>
        <v>3.0368879356175182</v>
      </c>
      <c r="AX26">
        <f>OLD_values_no_RT!AL26*high_rise_MFH</f>
        <v>6.1977304808520782E-2</v>
      </c>
      <c r="AY26">
        <f>OLD_values_no_RT!AM26</f>
        <v>0</v>
      </c>
      <c r="AZ26" s="91">
        <f>OLD_values_no_RT!AN26</f>
        <v>2.2206651196381348</v>
      </c>
      <c r="BA26" s="91">
        <f>OLD_values_no_RT!AO26*(1-high_rise_MFH)</f>
        <v>0.92686075132383205</v>
      </c>
      <c r="BB26" s="91">
        <f>OLD_values_no_RT!AO26*high_rise_MFH</f>
        <v>1.8915525537221062E-2</v>
      </c>
      <c r="BC26">
        <f>OLD_values_no_RT!AP26</f>
        <v>0</v>
      </c>
      <c r="BD26" s="91">
        <f>OLD_values_no_RT!AQ26</f>
        <v>3.2531332405018665</v>
      </c>
      <c r="BE26" s="91">
        <f>OLD_values_no_RT!AR26*(1-high_rise_MFH)</f>
        <v>1.3577555702461956</v>
      </c>
      <c r="BF26" s="91">
        <f>OLD_values_no_RT!AR26*high_rise_MFH</f>
        <v>2.7709297351963178E-2</v>
      </c>
      <c r="BG26">
        <f>OLD_values_no_RT!AS26</f>
        <v>0</v>
      </c>
      <c r="BH26" s="91">
        <f>OLD_values_no_RT!AT26</f>
        <v>8.0617663581419947</v>
      </c>
      <c r="BI26" s="91">
        <f>OLD_values_no_RT!AU26*(1-high_rise_MFH)</f>
        <v>4.5662932821916185</v>
      </c>
      <c r="BJ26" s="91">
        <f>OLD_values_no_RT!AU26*high_rise_MFH</f>
        <v>9.3189658820237109E-2</v>
      </c>
      <c r="BK26">
        <f>OLD_values_no_RT!AV26</f>
        <v>0</v>
      </c>
      <c r="BL26" s="12">
        <f>OLD_values_no_RT!AX26*0.32</f>
        <v>1.7454687999999999E-2</v>
      </c>
      <c r="BM26" s="12">
        <f>OLD_values_no_RT!AX26*0.6</f>
        <v>3.2727539999999999E-2</v>
      </c>
      <c r="BN26" s="12">
        <f>OLD_values_no_RT!AX26*0.08</f>
        <v>4.3636719999999999E-3</v>
      </c>
      <c r="BO26" s="12">
        <f>OLD_values_no_RT!AY26</f>
        <v>0</v>
      </c>
      <c r="BP26" s="12">
        <f>OLD_values_no_RT!AZ26</f>
        <v>0</v>
      </c>
      <c r="BQ26" s="12">
        <f>OLD_values_no_RT!BA26*(1-high_rise_MFH)</f>
        <v>0</v>
      </c>
      <c r="BR26" s="12">
        <f>OLD_values_no_RT!BA26*high_rise_MFH</f>
        <v>0</v>
      </c>
      <c r="BS26" s="12">
        <f>OLD_values_no_RT!BB26</f>
        <v>0</v>
      </c>
      <c r="BT26" s="12">
        <f>OLD_values_no_RT!BC26</f>
        <v>3.6621858516904364</v>
      </c>
      <c r="BU26" s="12">
        <f>OLD_values_no_RT!BD26*(1-high_rise_MFH)</f>
        <v>5.3834132019849408</v>
      </c>
      <c r="BV26" s="12">
        <f>OLD_values_no_RT!BD26*high_rise_MFH</f>
        <v>0.10986557555071308</v>
      </c>
      <c r="BW26" s="12">
        <f>OLD_values_no_RT!BE26</f>
        <v>0</v>
      </c>
      <c r="BX26" s="12">
        <f>OLD_values_no_RT!BF26</f>
        <v>8.9646465319021011</v>
      </c>
      <c r="BY26" s="12">
        <f>OLD_values_no_RT!BG26*(1-high_rise_MFH)</f>
        <v>26.356060803792175</v>
      </c>
      <c r="BZ26" s="12">
        <f>OLD_values_no_RT!BG26*high_rise_MFH</f>
        <v>0.53787879191412613</v>
      </c>
      <c r="CA26" s="12">
        <f>OLD_values_no_RT!BH26</f>
        <v>0</v>
      </c>
      <c r="CB26" s="12">
        <f>OLD_values_no_RT!BI26</f>
        <v>0</v>
      </c>
      <c r="CC26" s="12">
        <f>OLD_values_no_RT!BJ26*(1-high_rise_MFH)</f>
        <v>0</v>
      </c>
      <c r="CD26" s="12">
        <f>OLD_values_no_RT!BJ26*high_rise_MFH</f>
        <v>0</v>
      </c>
      <c r="CE26" s="12">
        <f>OLD_values_no_RT!BK26</f>
        <v>0</v>
      </c>
      <c r="CF26" s="12">
        <f>OLD_values_no_RT!BL26</f>
        <v>0</v>
      </c>
      <c r="CG26" s="12">
        <f>OLD_values_no_RT!BM26*(1-high_rise_MFH)</f>
        <v>0</v>
      </c>
      <c r="CH26" s="12">
        <f>OLD_values_no_RT!BM26*high_rise_MFH</f>
        <v>0</v>
      </c>
      <c r="CI26" s="12">
        <f>OLD_values_no_RT!BN26</f>
        <v>0</v>
      </c>
      <c r="CJ26" s="12">
        <f>OLD_values_no_RT!BO26</f>
        <v>0</v>
      </c>
      <c r="CK26" s="12">
        <f>OLD_values_no_RT!BP26*(1-high_rise_MFH)</f>
        <v>0</v>
      </c>
      <c r="CL26" s="12">
        <f>OLD_values_no_RT!BP26*high_rise_MFH</f>
        <v>0</v>
      </c>
      <c r="CM26" s="12">
        <f>OLD_values_no_RT!BQ26</f>
        <v>0</v>
      </c>
      <c r="CN26" s="12">
        <f>OLD_values_no_RT!BR26</f>
        <v>0</v>
      </c>
      <c r="CO26" s="12">
        <f>OLD_values_no_RT!BS26*(1-high_rise_MFH)</f>
        <v>0</v>
      </c>
      <c r="CP26" s="12">
        <f>OLD_values_no_RT!BS26*high_rise_MFH</f>
        <v>0</v>
      </c>
      <c r="CQ26" s="12">
        <f>OLD_values_no_RT!BT26</f>
        <v>0</v>
      </c>
      <c r="CR26" s="12">
        <v>0</v>
      </c>
      <c r="CS26" s="12">
        <v>0</v>
      </c>
      <c r="CT26" s="12">
        <v>0</v>
      </c>
      <c r="CU26" s="12">
        <v>0</v>
      </c>
    </row>
    <row r="27" spans="1:99" x14ac:dyDescent="0.45">
      <c r="A27" s="21">
        <v>2015</v>
      </c>
      <c r="B27" s="2">
        <v>1924</v>
      </c>
      <c r="C27">
        <f>OLD_values_no_RT!C27</f>
        <v>0</v>
      </c>
      <c r="D27">
        <f>OLD_values_no_RT!D27</f>
        <v>65.758446627801177</v>
      </c>
      <c r="E27">
        <f>OLD_values_no_RT!E27</f>
        <v>0</v>
      </c>
      <c r="F27">
        <f>OLD_values_no_RT!F27</f>
        <v>0</v>
      </c>
      <c r="G27">
        <f>OLD_values_no_RT!G27*(1-high_rise_MFH)</f>
        <v>0</v>
      </c>
      <c r="H27">
        <f>OLD_values_no_RT!H27*(1-high_rise_MFH)</f>
        <v>9.0733570088330247</v>
      </c>
      <c r="I27">
        <f>OLD_values_no_RT!I27*(1-high_rise_MFH)</f>
        <v>0</v>
      </c>
      <c r="J27">
        <f>OLD_values_no_RT!J27*(1-high_rise_MFH)</f>
        <v>0</v>
      </c>
      <c r="K27">
        <f>OLD_values_no_RT!G27*(high_rise_MFH)</f>
        <v>0</v>
      </c>
      <c r="L27">
        <f>OLD_values_no_RT!H27*(high_rise_MFH)</f>
        <v>0.18517055120067397</v>
      </c>
      <c r="M27">
        <f>OLD_values_no_RT!I27*(high_rise_MFH)</f>
        <v>0</v>
      </c>
      <c r="N27">
        <f>OLD_values_no_RT!J27*(high_rise_MFH)</f>
        <v>0</v>
      </c>
      <c r="O27">
        <f>OLD_values_no_RT!K27</f>
        <v>2.6499672521651219</v>
      </c>
      <c r="P27">
        <f>OLD_values_no_RT!L27</f>
        <v>0</v>
      </c>
      <c r="Q27">
        <f>OLD_values_no_RT!M27</f>
        <v>0</v>
      </c>
      <c r="R27">
        <f>OLD_values_no_RT!N27</f>
        <v>0</v>
      </c>
      <c r="S27">
        <f>OLD_values_no_RT!O27</f>
        <v>0</v>
      </c>
      <c r="T27">
        <f>OLD_values_no_RT!P27</f>
        <v>6.4866958278596343</v>
      </c>
      <c r="U27">
        <f>OLD_values_no_RT!Q27*(1-high_rise_MFH)</f>
        <v>0.89503493577044324</v>
      </c>
      <c r="V27">
        <f>OLD_values_no_RT!Q27*high_rise_MFH</f>
        <v>1.8266019097355986E-2</v>
      </c>
      <c r="W27">
        <f>OLD_values_no_RT!R27</f>
        <v>0.26140416022717927</v>
      </c>
      <c r="X27" s="12">
        <f>OLD_values_no_RT!S27</f>
        <v>0</v>
      </c>
      <c r="Y27" s="12">
        <f>OLD_values_no_RT!T27*(1-high_rise_MFH)</f>
        <v>0</v>
      </c>
      <c r="Z27" s="12">
        <f>OLD_values_no_RT!T27*high_rise_MFH</f>
        <v>0</v>
      </c>
      <c r="AA27" s="12">
        <f>OLD_values_no_RT!U27</f>
        <v>0</v>
      </c>
      <c r="AB27">
        <f>OLD_values_no_RT!V27</f>
        <v>6.6713095514457423</v>
      </c>
      <c r="AC27">
        <f>OLD_values_no_RT!W27*(1-high_rise_MFH)</f>
        <v>3.8823527388721235</v>
      </c>
      <c r="AD27">
        <f>OLD_values_no_RT!W27*high_rise_MFH</f>
        <v>7.9231688548410686E-2</v>
      </c>
      <c r="AE27">
        <f>OLD_values_no_RT!X27</f>
        <v>0</v>
      </c>
      <c r="AF27">
        <f>OLD_values_no_RT!Y27</f>
        <v>10.824026752476497</v>
      </c>
      <c r="AG27">
        <f>OLD_values_no_RT!Z27*(1-high_rise_MFH)</f>
        <v>5.2123625044692616</v>
      </c>
      <c r="AH27">
        <f>OLD_values_no_RT!Z27*high_rise_MFH</f>
        <v>0.10637474498916862</v>
      </c>
      <c r="AI27">
        <f>OLD_values_no_RT!AA27</f>
        <v>0</v>
      </c>
      <c r="AJ27">
        <f>OLD_values_no_RT!AB27</f>
        <v>2.4522078481206036</v>
      </c>
      <c r="AK27">
        <f>OLD_values_no_RT!AC27*(1-high_rise_MFH)</f>
        <v>6.4300314563673115</v>
      </c>
      <c r="AL27">
        <f>OLD_values_no_RT!AC27*high_rise_MFH</f>
        <v>0.1312251317625982</v>
      </c>
      <c r="AM27">
        <f>OLD_values_no_RT!AD27</f>
        <v>0</v>
      </c>
      <c r="AN27">
        <f>OLD_values_no_RT!AE27</f>
        <v>1.8791111111111112</v>
      </c>
      <c r="AO27">
        <f>OLD_values_no_RT!AF27*(1-high_rise_MFH)</f>
        <v>1.449311111111111</v>
      </c>
      <c r="AP27">
        <f>OLD_values_no_RT!AF27*high_rise_MFH</f>
        <v>2.9577777777777776E-2</v>
      </c>
      <c r="AQ27">
        <f>OLD_values_no_RT!AG27</f>
        <v>0</v>
      </c>
      <c r="AR27">
        <f>OLD_values_no_RT!AH27</f>
        <v>3.1000000000000005</v>
      </c>
      <c r="AS27">
        <f>OLD_values_no_RT!AI27*(1-high_rise_MFH)</f>
        <v>2.8777765333333334</v>
      </c>
      <c r="AT27">
        <f>OLD_values_no_RT!AI27*high_rise_MFH</f>
        <v>5.8730133333333337E-2</v>
      </c>
      <c r="AU27">
        <f>OLD_values_no_RT!AJ27</f>
        <v>0</v>
      </c>
      <c r="AV27">
        <f>OLD_values_no_RT!AK27</f>
        <v>12.025673467891247</v>
      </c>
      <c r="AW27">
        <f>OLD_values_no_RT!AL27*(1-high_rise_MFH)</f>
        <v>3.0368879356175182</v>
      </c>
      <c r="AX27">
        <f>OLD_values_no_RT!AL27*high_rise_MFH</f>
        <v>6.1977304808520782E-2</v>
      </c>
      <c r="AY27">
        <f>OLD_values_no_RT!AM27</f>
        <v>0</v>
      </c>
      <c r="AZ27" s="91">
        <f>OLD_values_no_RT!AN27</f>
        <v>2.2206651196381348</v>
      </c>
      <c r="BA27" s="91">
        <f>OLD_values_no_RT!AO27*(1-high_rise_MFH)</f>
        <v>0.92686075132383205</v>
      </c>
      <c r="BB27" s="91">
        <f>OLD_values_no_RT!AO27*high_rise_MFH</f>
        <v>1.8915525537221062E-2</v>
      </c>
      <c r="BC27">
        <f>OLD_values_no_RT!AP27</f>
        <v>0</v>
      </c>
      <c r="BD27" s="91">
        <f>OLD_values_no_RT!AQ27</f>
        <v>3.2531332405018665</v>
      </c>
      <c r="BE27" s="91">
        <f>OLD_values_no_RT!AR27*(1-high_rise_MFH)</f>
        <v>1.3577555702461956</v>
      </c>
      <c r="BF27" s="91">
        <f>OLD_values_no_RT!AR27*high_rise_MFH</f>
        <v>2.7709297351963178E-2</v>
      </c>
      <c r="BG27">
        <f>OLD_values_no_RT!AS27</f>
        <v>0</v>
      </c>
      <c r="BH27" s="91">
        <f>OLD_values_no_RT!AT27</f>
        <v>8.0617663581419947</v>
      </c>
      <c r="BI27" s="91">
        <f>OLD_values_no_RT!AU27*(1-high_rise_MFH)</f>
        <v>4.5662932821916185</v>
      </c>
      <c r="BJ27" s="91">
        <f>OLD_values_no_RT!AU27*high_rise_MFH</f>
        <v>9.3189658820237109E-2</v>
      </c>
      <c r="BK27">
        <f>OLD_values_no_RT!AV27</f>
        <v>0</v>
      </c>
      <c r="BL27" s="12">
        <f>OLD_values_no_RT!AX27*0.32</f>
        <v>1.6990304000000001E-2</v>
      </c>
      <c r="BM27" s="12">
        <f>OLD_values_no_RT!AX27*0.6</f>
        <v>3.1856820000000001E-2</v>
      </c>
      <c r="BN27" s="12">
        <f>OLD_values_no_RT!AX27*0.08</f>
        <v>4.2475760000000003E-3</v>
      </c>
      <c r="BO27" s="12">
        <f>OLD_values_no_RT!AY27</f>
        <v>0</v>
      </c>
      <c r="BP27" s="12">
        <f>OLD_values_no_RT!AZ27</f>
        <v>0</v>
      </c>
      <c r="BQ27" s="12">
        <f>OLD_values_no_RT!BA27*(1-high_rise_MFH)</f>
        <v>0</v>
      </c>
      <c r="BR27" s="12">
        <f>OLD_values_no_RT!BA27*high_rise_MFH</f>
        <v>0</v>
      </c>
      <c r="BS27" s="12">
        <f>OLD_values_no_RT!BB27</f>
        <v>0</v>
      </c>
      <c r="BT27" s="12">
        <f>OLD_values_no_RT!BC27</f>
        <v>3.6621858516904364</v>
      </c>
      <c r="BU27" s="12">
        <f>OLD_values_no_RT!BD27*(1-high_rise_MFH)</f>
        <v>5.3834132019849408</v>
      </c>
      <c r="BV27" s="12">
        <f>OLD_values_no_RT!BD27*high_rise_MFH</f>
        <v>0.10986557555071308</v>
      </c>
      <c r="BW27" s="12">
        <f>OLD_values_no_RT!BE27</f>
        <v>0</v>
      </c>
      <c r="BX27" s="12">
        <f>OLD_values_no_RT!BF27</f>
        <v>8.9646465319021011</v>
      </c>
      <c r="BY27" s="12">
        <f>OLD_values_no_RT!BG27*(1-high_rise_MFH)</f>
        <v>26.356060803792175</v>
      </c>
      <c r="BZ27" s="12">
        <f>OLD_values_no_RT!BG27*high_rise_MFH</f>
        <v>0.53787879191412613</v>
      </c>
      <c r="CA27" s="12">
        <f>OLD_values_no_RT!BH27</f>
        <v>0</v>
      </c>
      <c r="CB27" s="12">
        <f>OLD_values_no_RT!BI27</f>
        <v>0</v>
      </c>
      <c r="CC27" s="12">
        <f>OLD_values_no_RT!BJ27*(1-high_rise_MFH)</f>
        <v>0</v>
      </c>
      <c r="CD27" s="12">
        <f>OLD_values_no_RT!BJ27*high_rise_MFH</f>
        <v>0</v>
      </c>
      <c r="CE27" s="12">
        <f>OLD_values_no_RT!BK27</f>
        <v>0</v>
      </c>
      <c r="CF27" s="12">
        <f>OLD_values_no_RT!BL27</f>
        <v>0</v>
      </c>
      <c r="CG27" s="12">
        <f>OLD_values_no_RT!BM27*(1-high_rise_MFH)</f>
        <v>0</v>
      </c>
      <c r="CH27" s="12">
        <f>OLD_values_no_RT!BM27*high_rise_MFH</f>
        <v>0</v>
      </c>
      <c r="CI27" s="12">
        <f>OLD_values_no_RT!BN27</f>
        <v>0</v>
      </c>
      <c r="CJ27" s="12">
        <f>OLD_values_no_RT!BO27</f>
        <v>0</v>
      </c>
      <c r="CK27" s="12">
        <f>OLD_values_no_RT!BP27*(1-high_rise_MFH)</f>
        <v>0</v>
      </c>
      <c r="CL27" s="12">
        <f>OLD_values_no_RT!BP27*high_rise_MFH</f>
        <v>0</v>
      </c>
      <c r="CM27" s="12">
        <f>OLD_values_no_RT!BQ27</f>
        <v>0</v>
      </c>
      <c r="CN27" s="12">
        <f>OLD_values_no_RT!BR27</f>
        <v>0</v>
      </c>
      <c r="CO27" s="12">
        <f>OLD_values_no_RT!BS27*(1-high_rise_MFH)</f>
        <v>0</v>
      </c>
      <c r="CP27" s="12">
        <f>OLD_values_no_RT!BS27*high_rise_MFH</f>
        <v>0</v>
      </c>
      <c r="CQ27" s="12">
        <f>OLD_values_no_RT!BT27</f>
        <v>0</v>
      </c>
      <c r="CR27" s="12">
        <v>0</v>
      </c>
      <c r="CS27" s="12">
        <v>0</v>
      </c>
      <c r="CT27" s="12">
        <v>0</v>
      </c>
      <c r="CU27" s="12">
        <v>0</v>
      </c>
    </row>
    <row r="28" spans="1:99" x14ac:dyDescent="0.45">
      <c r="A28" s="21">
        <v>2015</v>
      </c>
      <c r="B28" s="2">
        <v>1925</v>
      </c>
      <c r="C28">
        <f>OLD_values_no_RT!C28</f>
        <v>0</v>
      </c>
      <c r="D28">
        <f>OLD_values_no_RT!D28</f>
        <v>65.758446627801177</v>
      </c>
      <c r="E28">
        <f>OLD_values_no_RT!E28</f>
        <v>0</v>
      </c>
      <c r="F28">
        <f>OLD_values_no_RT!F28</f>
        <v>0</v>
      </c>
      <c r="G28">
        <f>OLD_values_no_RT!G28*(1-high_rise_MFH)</f>
        <v>0</v>
      </c>
      <c r="H28">
        <f>OLD_values_no_RT!H28*(1-high_rise_MFH)</f>
        <v>9.0733570088330247</v>
      </c>
      <c r="I28">
        <f>OLD_values_no_RT!I28*(1-high_rise_MFH)</f>
        <v>0</v>
      </c>
      <c r="J28">
        <f>OLD_values_no_RT!J28*(1-high_rise_MFH)</f>
        <v>0</v>
      </c>
      <c r="K28">
        <f>OLD_values_no_RT!G28*(high_rise_MFH)</f>
        <v>0</v>
      </c>
      <c r="L28">
        <f>OLD_values_no_RT!H28*(high_rise_MFH)</f>
        <v>0.18517055120067397</v>
      </c>
      <c r="M28">
        <f>OLD_values_no_RT!I28*(high_rise_MFH)</f>
        <v>0</v>
      </c>
      <c r="N28">
        <f>OLD_values_no_RT!J28*(high_rise_MFH)</f>
        <v>0</v>
      </c>
      <c r="O28">
        <f>OLD_values_no_RT!K28</f>
        <v>2.6499672521651219</v>
      </c>
      <c r="P28">
        <f>OLD_values_no_RT!L28</f>
        <v>0</v>
      </c>
      <c r="Q28">
        <f>OLD_values_no_RT!M28</f>
        <v>0</v>
      </c>
      <c r="R28">
        <f>OLD_values_no_RT!N28</f>
        <v>0</v>
      </c>
      <c r="S28">
        <f>OLD_values_no_RT!O28</f>
        <v>0</v>
      </c>
      <c r="T28">
        <f>OLD_values_no_RT!P28</f>
        <v>6.4866958278596343</v>
      </c>
      <c r="U28">
        <f>OLD_values_no_RT!Q28*(1-high_rise_MFH)</f>
        <v>0.89503493577044324</v>
      </c>
      <c r="V28">
        <f>OLD_values_no_RT!Q28*high_rise_MFH</f>
        <v>1.8266019097355986E-2</v>
      </c>
      <c r="W28">
        <f>OLD_values_no_RT!R28</f>
        <v>0.26140416022717927</v>
      </c>
      <c r="X28" s="12">
        <f>OLD_values_no_RT!S28</f>
        <v>0</v>
      </c>
      <c r="Y28" s="12">
        <f>OLD_values_no_RT!T28*(1-high_rise_MFH)</f>
        <v>0</v>
      </c>
      <c r="Z28" s="12">
        <f>OLD_values_no_RT!T28*high_rise_MFH</f>
        <v>0</v>
      </c>
      <c r="AA28" s="12">
        <f>OLD_values_no_RT!U28</f>
        <v>0</v>
      </c>
      <c r="AB28">
        <f>OLD_values_no_RT!V28</f>
        <v>6.6713095514457423</v>
      </c>
      <c r="AC28">
        <f>OLD_values_no_RT!W28*(1-high_rise_MFH)</f>
        <v>3.8823527388721235</v>
      </c>
      <c r="AD28">
        <f>OLD_values_no_RT!W28*high_rise_MFH</f>
        <v>7.9231688548410686E-2</v>
      </c>
      <c r="AE28">
        <f>OLD_values_no_RT!X28</f>
        <v>0</v>
      </c>
      <c r="AF28">
        <f>OLD_values_no_RT!Y28</f>
        <v>10.824026752476497</v>
      </c>
      <c r="AG28">
        <f>OLD_values_no_RT!Z28*(1-high_rise_MFH)</f>
        <v>5.2123625044692616</v>
      </c>
      <c r="AH28">
        <f>OLD_values_no_RT!Z28*high_rise_MFH</f>
        <v>0.10637474498916862</v>
      </c>
      <c r="AI28">
        <f>OLD_values_no_RT!AA28</f>
        <v>0</v>
      </c>
      <c r="AJ28">
        <f>OLD_values_no_RT!AB28</f>
        <v>2.4522078481206036</v>
      </c>
      <c r="AK28">
        <f>OLD_values_no_RT!AC28*(1-high_rise_MFH)</f>
        <v>6.4300314563673115</v>
      </c>
      <c r="AL28">
        <f>OLD_values_no_RT!AC28*high_rise_MFH</f>
        <v>0.1312251317625982</v>
      </c>
      <c r="AM28">
        <f>OLD_values_no_RT!AD28</f>
        <v>0</v>
      </c>
      <c r="AN28">
        <f>OLD_values_no_RT!AE28</f>
        <v>1.8791111111111112</v>
      </c>
      <c r="AO28">
        <f>OLD_values_no_RT!AF28*(1-high_rise_MFH)</f>
        <v>1.449311111111111</v>
      </c>
      <c r="AP28">
        <f>OLD_values_no_RT!AF28*high_rise_MFH</f>
        <v>2.9577777777777776E-2</v>
      </c>
      <c r="AQ28">
        <f>OLD_values_no_RT!AG28</f>
        <v>0</v>
      </c>
      <c r="AR28">
        <f>OLD_values_no_RT!AH28</f>
        <v>3.1000000000000005</v>
      </c>
      <c r="AS28">
        <f>OLD_values_no_RT!AI28*(1-high_rise_MFH)</f>
        <v>2.8777765333333334</v>
      </c>
      <c r="AT28">
        <f>OLD_values_no_RT!AI28*high_rise_MFH</f>
        <v>5.8730133333333337E-2</v>
      </c>
      <c r="AU28">
        <f>OLD_values_no_RT!AJ28</f>
        <v>0</v>
      </c>
      <c r="AV28">
        <f>OLD_values_no_RT!AK28</f>
        <v>12.025673467891247</v>
      </c>
      <c r="AW28">
        <f>OLD_values_no_RT!AL28*(1-high_rise_MFH)</f>
        <v>3.0368879356175182</v>
      </c>
      <c r="AX28">
        <f>OLD_values_no_RT!AL28*high_rise_MFH</f>
        <v>6.1977304808520782E-2</v>
      </c>
      <c r="AY28">
        <f>OLD_values_no_RT!AM28</f>
        <v>0</v>
      </c>
      <c r="AZ28" s="91">
        <f>OLD_values_no_RT!AN28</f>
        <v>2.2206651196381348</v>
      </c>
      <c r="BA28" s="91">
        <f>OLD_values_no_RT!AO28*(1-high_rise_MFH)</f>
        <v>0.92686075132383205</v>
      </c>
      <c r="BB28" s="91">
        <f>OLD_values_no_RT!AO28*high_rise_MFH</f>
        <v>1.8915525537221062E-2</v>
      </c>
      <c r="BC28">
        <f>OLD_values_no_RT!AP28</f>
        <v>0</v>
      </c>
      <c r="BD28" s="91">
        <f>OLD_values_no_RT!AQ28</f>
        <v>3.2531332405018665</v>
      </c>
      <c r="BE28" s="91">
        <f>OLD_values_no_RT!AR28*(1-high_rise_MFH)</f>
        <v>1.3577555702461956</v>
      </c>
      <c r="BF28" s="91">
        <f>OLD_values_no_RT!AR28*high_rise_MFH</f>
        <v>2.7709297351963178E-2</v>
      </c>
      <c r="BG28">
        <f>OLD_values_no_RT!AS28</f>
        <v>0</v>
      </c>
      <c r="BH28" s="91">
        <f>OLD_values_no_RT!AT28</f>
        <v>8.0617663581419947</v>
      </c>
      <c r="BI28" s="91">
        <f>OLD_values_no_RT!AU28*(1-high_rise_MFH)</f>
        <v>4.5662932821916185</v>
      </c>
      <c r="BJ28" s="91">
        <f>OLD_values_no_RT!AU28*high_rise_MFH</f>
        <v>9.3189658820237109E-2</v>
      </c>
      <c r="BK28">
        <f>OLD_values_no_RT!AV28</f>
        <v>0</v>
      </c>
      <c r="BL28" s="12">
        <f>OLD_values_no_RT!AX28*0.32</f>
        <v>1.6865056E-2</v>
      </c>
      <c r="BM28" s="12">
        <f>OLD_values_no_RT!AX28*0.6</f>
        <v>3.1621980000000001E-2</v>
      </c>
      <c r="BN28" s="12">
        <f>OLD_values_no_RT!AX28*0.08</f>
        <v>4.2162639999999999E-3</v>
      </c>
      <c r="BO28" s="12">
        <f>OLD_values_no_RT!AY28</f>
        <v>0</v>
      </c>
      <c r="BP28" s="12">
        <f>OLD_values_no_RT!AZ28</f>
        <v>0</v>
      </c>
      <c r="BQ28" s="12">
        <f>OLD_values_no_RT!BA28*(1-high_rise_MFH)</f>
        <v>0</v>
      </c>
      <c r="BR28" s="12">
        <f>OLD_values_no_RT!BA28*high_rise_MFH</f>
        <v>0</v>
      </c>
      <c r="BS28" s="12">
        <f>OLD_values_no_RT!BB28</f>
        <v>0</v>
      </c>
      <c r="BT28" s="12">
        <f>OLD_values_no_RT!BC28</f>
        <v>3.6621858516904364</v>
      </c>
      <c r="BU28" s="12">
        <f>OLD_values_no_RT!BD28*(1-high_rise_MFH)</f>
        <v>5.3834132019849408</v>
      </c>
      <c r="BV28" s="12">
        <f>OLD_values_no_RT!BD28*high_rise_MFH</f>
        <v>0.10986557555071308</v>
      </c>
      <c r="BW28" s="12">
        <f>OLD_values_no_RT!BE28</f>
        <v>0</v>
      </c>
      <c r="BX28" s="12">
        <f>OLD_values_no_RT!BF28</f>
        <v>8.9646465319021011</v>
      </c>
      <c r="BY28" s="12">
        <f>OLD_values_no_RT!BG28*(1-high_rise_MFH)</f>
        <v>26.356060803792175</v>
      </c>
      <c r="BZ28" s="12">
        <f>OLD_values_no_RT!BG28*high_rise_MFH</f>
        <v>0.53787879191412613</v>
      </c>
      <c r="CA28" s="12">
        <f>OLD_values_no_RT!BH28</f>
        <v>0</v>
      </c>
      <c r="CB28" s="12">
        <f>OLD_values_no_RT!BI28</f>
        <v>0</v>
      </c>
      <c r="CC28" s="12">
        <f>OLD_values_no_RT!BJ28*(1-high_rise_MFH)</f>
        <v>0</v>
      </c>
      <c r="CD28" s="12">
        <f>OLD_values_no_RT!BJ28*high_rise_MFH</f>
        <v>0</v>
      </c>
      <c r="CE28" s="12">
        <f>OLD_values_no_RT!BK28</f>
        <v>0</v>
      </c>
      <c r="CF28" s="12">
        <f>OLD_values_no_RT!BL28</f>
        <v>0</v>
      </c>
      <c r="CG28" s="12">
        <f>OLD_values_no_RT!BM28*(1-high_rise_MFH)</f>
        <v>0</v>
      </c>
      <c r="CH28" s="12">
        <f>OLD_values_no_RT!BM28*high_rise_MFH</f>
        <v>0</v>
      </c>
      <c r="CI28" s="12">
        <f>OLD_values_no_RT!BN28</f>
        <v>0</v>
      </c>
      <c r="CJ28" s="12">
        <f>OLD_values_no_RT!BO28</f>
        <v>0</v>
      </c>
      <c r="CK28" s="12">
        <f>OLD_values_no_RT!BP28*(1-high_rise_MFH)</f>
        <v>0</v>
      </c>
      <c r="CL28" s="12">
        <f>OLD_values_no_RT!BP28*high_rise_MFH</f>
        <v>0</v>
      </c>
      <c r="CM28" s="12">
        <f>OLD_values_no_RT!BQ28</f>
        <v>0</v>
      </c>
      <c r="CN28" s="12">
        <f>OLD_values_no_RT!BR28</f>
        <v>0</v>
      </c>
      <c r="CO28" s="12">
        <f>OLD_values_no_RT!BS28*(1-high_rise_MFH)</f>
        <v>0</v>
      </c>
      <c r="CP28" s="12">
        <f>OLD_values_no_RT!BS28*high_rise_MFH</f>
        <v>0</v>
      </c>
      <c r="CQ28" s="12">
        <f>OLD_values_no_RT!BT28</f>
        <v>0</v>
      </c>
      <c r="CR28" s="12">
        <v>0</v>
      </c>
      <c r="CS28" s="12">
        <v>0</v>
      </c>
      <c r="CT28" s="12">
        <v>0</v>
      </c>
      <c r="CU28" s="12">
        <v>0</v>
      </c>
    </row>
    <row r="29" spans="1:99" x14ac:dyDescent="0.45">
      <c r="A29" s="21">
        <v>2015</v>
      </c>
      <c r="B29" s="2">
        <v>1926</v>
      </c>
      <c r="C29">
        <f>OLD_values_no_RT!C29</f>
        <v>0</v>
      </c>
      <c r="D29">
        <f>OLD_values_no_RT!D29</f>
        <v>65.758446627801177</v>
      </c>
      <c r="E29">
        <f>OLD_values_no_RT!E29</f>
        <v>0</v>
      </c>
      <c r="F29">
        <f>OLD_values_no_RT!F29</f>
        <v>0</v>
      </c>
      <c r="G29">
        <f>OLD_values_no_RT!G29*(1-high_rise_MFH)</f>
        <v>0</v>
      </c>
      <c r="H29">
        <f>OLD_values_no_RT!H29*(1-high_rise_MFH)</f>
        <v>9.0733570088330247</v>
      </c>
      <c r="I29">
        <f>OLD_values_no_RT!I29*(1-high_rise_MFH)</f>
        <v>0</v>
      </c>
      <c r="J29">
        <f>OLD_values_no_RT!J29*(1-high_rise_MFH)</f>
        <v>0</v>
      </c>
      <c r="K29">
        <f>OLD_values_no_RT!G29*(high_rise_MFH)</f>
        <v>0</v>
      </c>
      <c r="L29">
        <f>OLD_values_no_RT!H29*(high_rise_MFH)</f>
        <v>0.18517055120067397</v>
      </c>
      <c r="M29">
        <f>OLD_values_no_RT!I29*(high_rise_MFH)</f>
        <v>0</v>
      </c>
      <c r="N29">
        <f>OLD_values_no_RT!J29*(high_rise_MFH)</f>
        <v>0</v>
      </c>
      <c r="O29">
        <f>OLD_values_no_RT!K29</f>
        <v>2.6499672521651219</v>
      </c>
      <c r="P29">
        <f>OLD_values_no_RT!L29</f>
        <v>0</v>
      </c>
      <c r="Q29">
        <f>OLD_values_no_RT!M29</f>
        <v>0</v>
      </c>
      <c r="R29">
        <f>OLD_values_no_RT!N29</f>
        <v>0</v>
      </c>
      <c r="S29">
        <f>OLD_values_no_RT!O29</f>
        <v>0</v>
      </c>
      <c r="T29">
        <f>OLD_values_no_RT!P29</f>
        <v>6.4866958278596343</v>
      </c>
      <c r="U29">
        <f>OLD_values_no_RT!Q29*(1-high_rise_MFH)</f>
        <v>0.89503493577044324</v>
      </c>
      <c r="V29">
        <f>OLD_values_no_RT!Q29*high_rise_MFH</f>
        <v>1.8266019097355986E-2</v>
      </c>
      <c r="W29">
        <f>OLD_values_no_RT!R29</f>
        <v>0.26140416022717927</v>
      </c>
      <c r="X29" s="12">
        <f>OLD_values_no_RT!S29</f>
        <v>0</v>
      </c>
      <c r="Y29" s="12">
        <f>OLD_values_no_RT!T29*(1-high_rise_MFH)</f>
        <v>0</v>
      </c>
      <c r="Z29" s="12">
        <f>OLD_values_no_RT!T29*high_rise_MFH</f>
        <v>0</v>
      </c>
      <c r="AA29" s="12">
        <f>OLD_values_no_RT!U29</f>
        <v>0</v>
      </c>
      <c r="AB29">
        <f>OLD_values_no_RT!V29</f>
        <v>6.6713095514457423</v>
      </c>
      <c r="AC29">
        <f>OLD_values_no_RT!W29*(1-high_rise_MFH)</f>
        <v>3.8823527388721235</v>
      </c>
      <c r="AD29">
        <f>OLD_values_no_RT!W29*high_rise_MFH</f>
        <v>7.9231688548410686E-2</v>
      </c>
      <c r="AE29">
        <f>OLD_values_no_RT!X29</f>
        <v>0</v>
      </c>
      <c r="AF29">
        <f>OLD_values_no_RT!Y29</f>
        <v>10.824026752476497</v>
      </c>
      <c r="AG29">
        <f>OLD_values_no_RT!Z29*(1-high_rise_MFH)</f>
        <v>5.2123625044692616</v>
      </c>
      <c r="AH29">
        <f>OLD_values_no_RT!Z29*high_rise_MFH</f>
        <v>0.10637474498916862</v>
      </c>
      <c r="AI29">
        <f>OLD_values_no_RT!AA29</f>
        <v>0</v>
      </c>
      <c r="AJ29">
        <f>OLD_values_no_RT!AB29</f>
        <v>2.4522078481206036</v>
      </c>
      <c r="AK29">
        <f>OLD_values_no_RT!AC29*(1-high_rise_MFH)</f>
        <v>6.4300314563673115</v>
      </c>
      <c r="AL29">
        <f>OLD_values_no_RT!AC29*high_rise_MFH</f>
        <v>0.1312251317625982</v>
      </c>
      <c r="AM29">
        <f>OLD_values_no_RT!AD29</f>
        <v>0</v>
      </c>
      <c r="AN29">
        <f>OLD_values_no_RT!AE29</f>
        <v>1.8791111111111112</v>
      </c>
      <c r="AO29">
        <f>OLD_values_no_RT!AF29*(1-high_rise_MFH)</f>
        <v>1.449311111111111</v>
      </c>
      <c r="AP29">
        <f>OLD_values_no_RT!AF29*high_rise_MFH</f>
        <v>2.9577777777777776E-2</v>
      </c>
      <c r="AQ29">
        <f>OLD_values_no_RT!AG29</f>
        <v>0</v>
      </c>
      <c r="AR29">
        <f>OLD_values_no_RT!AH29</f>
        <v>3.1000000000000005</v>
      </c>
      <c r="AS29">
        <f>OLD_values_no_RT!AI29*(1-high_rise_MFH)</f>
        <v>2.8777765333333334</v>
      </c>
      <c r="AT29">
        <f>OLD_values_no_RT!AI29*high_rise_MFH</f>
        <v>5.8730133333333337E-2</v>
      </c>
      <c r="AU29">
        <f>OLD_values_no_RT!AJ29</f>
        <v>0</v>
      </c>
      <c r="AV29">
        <f>OLD_values_no_RT!AK29</f>
        <v>12.025673467891247</v>
      </c>
      <c r="AW29">
        <f>OLD_values_no_RT!AL29*(1-high_rise_MFH)</f>
        <v>3.0368879356175182</v>
      </c>
      <c r="AX29">
        <f>OLD_values_no_RT!AL29*high_rise_MFH</f>
        <v>6.1977304808520782E-2</v>
      </c>
      <c r="AY29">
        <f>OLD_values_no_RT!AM29</f>
        <v>0</v>
      </c>
      <c r="AZ29" s="91">
        <f>OLD_values_no_RT!AN29</f>
        <v>2.2206651196381348</v>
      </c>
      <c r="BA29" s="91">
        <f>OLD_values_no_RT!AO29*(1-high_rise_MFH)</f>
        <v>0.92686075132383205</v>
      </c>
      <c r="BB29" s="91">
        <f>OLD_values_no_RT!AO29*high_rise_MFH</f>
        <v>1.8915525537221062E-2</v>
      </c>
      <c r="BC29">
        <f>OLD_values_no_RT!AP29</f>
        <v>0</v>
      </c>
      <c r="BD29" s="91">
        <f>OLD_values_no_RT!AQ29</f>
        <v>3.2531332405018665</v>
      </c>
      <c r="BE29" s="91">
        <f>OLD_values_no_RT!AR29*(1-high_rise_MFH)</f>
        <v>1.3577555702461956</v>
      </c>
      <c r="BF29" s="91">
        <f>OLD_values_no_RT!AR29*high_rise_MFH</f>
        <v>2.7709297351963178E-2</v>
      </c>
      <c r="BG29">
        <f>OLD_values_no_RT!AS29</f>
        <v>0</v>
      </c>
      <c r="BH29" s="91">
        <f>OLD_values_no_RT!AT29</f>
        <v>8.0617663581419947</v>
      </c>
      <c r="BI29" s="91">
        <f>OLD_values_no_RT!AU29*(1-high_rise_MFH)</f>
        <v>4.5662932821916185</v>
      </c>
      <c r="BJ29" s="91">
        <f>OLD_values_no_RT!AU29*high_rise_MFH</f>
        <v>9.3189658820237109E-2</v>
      </c>
      <c r="BK29">
        <f>OLD_values_no_RT!AV29</f>
        <v>0</v>
      </c>
      <c r="BL29" s="12">
        <f>OLD_values_no_RT!AX29*0.32</f>
        <v>1.7658431999999998E-2</v>
      </c>
      <c r="BM29" s="12">
        <f>OLD_values_no_RT!AX29*0.6</f>
        <v>3.3109559999999996E-2</v>
      </c>
      <c r="BN29" s="12">
        <f>OLD_values_no_RT!AX29*0.08</f>
        <v>4.4146079999999996E-3</v>
      </c>
      <c r="BO29" s="12">
        <f>OLD_values_no_RT!AY29</f>
        <v>0</v>
      </c>
      <c r="BP29" s="12">
        <f>OLD_values_no_RT!AZ29</f>
        <v>0</v>
      </c>
      <c r="BQ29" s="12">
        <f>OLD_values_no_RT!BA29*(1-high_rise_MFH)</f>
        <v>0</v>
      </c>
      <c r="BR29" s="12">
        <f>OLD_values_no_RT!BA29*high_rise_MFH</f>
        <v>0</v>
      </c>
      <c r="BS29" s="12">
        <f>OLD_values_no_RT!BB29</f>
        <v>0</v>
      </c>
      <c r="BT29" s="12">
        <f>OLD_values_no_RT!BC29</f>
        <v>3.6621858516904364</v>
      </c>
      <c r="BU29" s="12">
        <f>OLD_values_no_RT!BD29*(1-high_rise_MFH)</f>
        <v>5.3834132019849408</v>
      </c>
      <c r="BV29" s="12">
        <f>OLD_values_no_RT!BD29*high_rise_MFH</f>
        <v>0.10986557555071308</v>
      </c>
      <c r="BW29" s="12">
        <f>OLD_values_no_RT!BE29</f>
        <v>0</v>
      </c>
      <c r="BX29" s="12">
        <f>OLD_values_no_RT!BF29</f>
        <v>8.9646465319021011</v>
      </c>
      <c r="BY29" s="12">
        <f>OLD_values_no_RT!BG29*(1-high_rise_MFH)</f>
        <v>26.356060803792175</v>
      </c>
      <c r="BZ29" s="12">
        <f>OLD_values_no_RT!BG29*high_rise_MFH</f>
        <v>0.53787879191412613</v>
      </c>
      <c r="CA29" s="12">
        <f>OLD_values_no_RT!BH29</f>
        <v>0</v>
      </c>
      <c r="CB29" s="12">
        <f>OLD_values_no_RT!BI29</f>
        <v>0</v>
      </c>
      <c r="CC29" s="12">
        <f>OLD_values_no_RT!BJ29*(1-high_rise_MFH)</f>
        <v>0</v>
      </c>
      <c r="CD29" s="12">
        <f>OLD_values_no_RT!BJ29*high_rise_MFH</f>
        <v>0</v>
      </c>
      <c r="CE29" s="12">
        <f>OLD_values_no_RT!BK29</f>
        <v>0</v>
      </c>
      <c r="CF29" s="12">
        <f>OLD_values_no_RT!BL29</f>
        <v>0</v>
      </c>
      <c r="CG29" s="12">
        <f>OLD_values_no_RT!BM29*(1-high_rise_MFH)</f>
        <v>0</v>
      </c>
      <c r="CH29" s="12">
        <f>OLD_values_no_RT!BM29*high_rise_MFH</f>
        <v>0</v>
      </c>
      <c r="CI29" s="12">
        <f>OLD_values_no_RT!BN29</f>
        <v>0</v>
      </c>
      <c r="CJ29" s="12">
        <f>OLD_values_no_RT!BO29</f>
        <v>0</v>
      </c>
      <c r="CK29" s="12">
        <f>OLD_values_no_RT!BP29*(1-high_rise_MFH)</f>
        <v>0</v>
      </c>
      <c r="CL29" s="12">
        <f>OLD_values_no_RT!BP29*high_rise_MFH</f>
        <v>0</v>
      </c>
      <c r="CM29" s="12">
        <f>OLD_values_no_RT!BQ29</f>
        <v>0</v>
      </c>
      <c r="CN29" s="12">
        <f>OLD_values_no_RT!BR29</f>
        <v>0</v>
      </c>
      <c r="CO29" s="12">
        <f>OLD_values_no_RT!BS29*(1-high_rise_MFH)</f>
        <v>0</v>
      </c>
      <c r="CP29" s="12">
        <f>OLD_values_no_RT!BS29*high_rise_MFH</f>
        <v>0</v>
      </c>
      <c r="CQ29" s="12">
        <f>OLD_values_no_RT!BT29</f>
        <v>0</v>
      </c>
      <c r="CR29" s="12">
        <v>0</v>
      </c>
      <c r="CS29" s="12">
        <v>0</v>
      </c>
      <c r="CT29" s="12">
        <v>0</v>
      </c>
      <c r="CU29" s="12">
        <v>0</v>
      </c>
    </row>
    <row r="30" spans="1:99" x14ac:dyDescent="0.45">
      <c r="A30" s="21">
        <v>2015</v>
      </c>
      <c r="B30" s="2">
        <v>1927</v>
      </c>
      <c r="C30">
        <f>OLD_values_no_RT!C30</f>
        <v>0</v>
      </c>
      <c r="D30">
        <f>OLD_values_no_RT!D30</f>
        <v>65.758446627801177</v>
      </c>
      <c r="E30">
        <f>OLD_values_no_RT!E30</f>
        <v>0</v>
      </c>
      <c r="F30">
        <f>OLD_values_no_RT!F30</f>
        <v>0</v>
      </c>
      <c r="G30">
        <f>OLD_values_no_RT!G30*(1-high_rise_MFH)</f>
        <v>0</v>
      </c>
      <c r="H30">
        <f>OLD_values_no_RT!H30*(1-high_rise_MFH)</f>
        <v>9.0733570088330247</v>
      </c>
      <c r="I30">
        <f>OLD_values_no_RT!I30*(1-high_rise_MFH)</f>
        <v>0</v>
      </c>
      <c r="J30">
        <f>OLD_values_no_RT!J30*(1-high_rise_MFH)</f>
        <v>0</v>
      </c>
      <c r="K30">
        <f>OLD_values_no_RT!G30*(high_rise_MFH)</f>
        <v>0</v>
      </c>
      <c r="L30">
        <f>OLD_values_no_RT!H30*(high_rise_MFH)</f>
        <v>0.18517055120067397</v>
      </c>
      <c r="M30">
        <f>OLD_values_no_RT!I30*(high_rise_MFH)</f>
        <v>0</v>
      </c>
      <c r="N30">
        <f>OLD_values_no_RT!J30*(high_rise_MFH)</f>
        <v>0</v>
      </c>
      <c r="O30">
        <f>OLD_values_no_RT!K30</f>
        <v>2.6499672521651219</v>
      </c>
      <c r="P30">
        <f>OLD_values_no_RT!L30</f>
        <v>0</v>
      </c>
      <c r="Q30">
        <f>OLD_values_no_RT!M30</f>
        <v>0</v>
      </c>
      <c r="R30">
        <f>OLD_values_no_RT!N30</f>
        <v>0</v>
      </c>
      <c r="S30">
        <f>OLD_values_no_RT!O30</f>
        <v>0</v>
      </c>
      <c r="T30">
        <f>OLD_values_no_RT!P30</f>
        <v>6.4866958278596343</v>
      </c>
      <c r="U30">
        <f>OLD_values_no_RT!Q30*(1-high_rise_MFH)</f>
        <v>0.89503493577044324</v>
      </c>
      <c r="V30">
        <f>OLD_values_no_RT!Q30*high_rise_MFH</f>
        <v>1.8266019097355986E-2</v>
      </c>
      <c r="W30">
        <f>OLD_values_no_RT!R30</f>
        <v>0.26140416022717927</v>
      </c>
      <c r="X30" s="12">
        <f>OLD_values_no_RT!S30</f>
        <v>0</v>
      </c>
      <c r="Y30" s="12">
        <f>OLD_values_no_RT!T30*(1-high_rise_MFH)</f>
        <v>0</v>
      </c>
      <c r="Z30" s="12">
        <f>OLD_values_no_RT!T30*high_rise_MFH</f>
        <v>0</v>
      </c>
      <c r="AA30" s="12">
        <f>OLD_values_no_RT!U30</f>
        <v>0</v>
      </c>
      <c r="AB30">
        <f>OLD_values_no_RT!V30</f>
        <v>6.6713095514457423</v>
      </c>
      <c r="AC30">
        <f>OLD_values_no_RT!W30*(1-high_rise_MFH)</f>
        <v>3.8823527388721235</v>
      </c>
      <c r="AD30">
        <f>OLD_values_no_RT!W30*high_rise_MFH</f>
        <v>7.9231688548410686E-2</v>
      </c>
      <c r="AE30">
        <f>OLD_values_no_RT!X30</f>
        <v>0</v>
      </c>
      <c r="AF30">
        <f>OLD_values_no_RT!Y30</f>
        <v>10.824026752476497</v>
      </c>
      <c r="AG30">
        <f>OLD_values_no_RT!Z30*(1-high_rise_MFH)</f>
        <v>5.2123625044692616</v>
      </c>
      <c r="AH30">
        <f>OLD_values_no_RT!Z30*high_rise_MFH</f>
        <v>0.10637474498916862</v>
      </c>
      <c r="AI30">
        <f>OLD_values_no_RT!AA30</f>
        <v>0</v>
      </c>
      <c r="AJ30">
        <f>OLD_values_no_RT!AB30</f>
        <v>2.4522078481206036</v>
      </c>
      <c r="AK30">
        <f>OLD_values_no_RT!AC30*(1-high_rise_MFH)</f>
        <v>6.4300314563673115</v>
      </c>
      <c r="AL30">
        <f>OLD_values_no_RT!AC30*high_rise_MFH</f>
        <v>0.1312251317625982</v>
      </c>
      <c r="AM30">
        <f>OLD_values_no_RT!AD30</f>
        <v>0</v>
      </c>
      <c r="AN30">
        <f>OLD_values_no_RT!AE30</f>
        <v>1.8791111111111112</v>
      </c>
      <c r="AO30">
        <f>OLD_values_no_RT!AF30*(1-high_rise_MFH)</f>
        <v>1.449311111111111</v>
      </c>
      <c r="AP30">
        <f>OLD_values_no_RT!AF30*high_rise_MFH</f>
        <v>2.9577777777777776E-2</v>
      </c>
      <c r="AQ30">
        <f>OLD_values_no_RT!AG30</f>
        <v>0</v>
      </c>
      <c r="AR30">
        <f>OLD_values_no_RT!AH30</f>
        <v>3.1000000000000005</v>
      </c>
      <c r="AS30">
        <f>OLD_values_no_RT!AI30*(1-high_rise_MFH)</f>
        <v>2.8777765333333334</v>
      </c>
      <c r="AT30">
        <f>OLD_values_no_RT!AI30*high_rise_MFH</f>
        <v>5.8730133333333337E-2</v>
      </c>
      <c r="AU30">
        <f>OLD_values_no_RT!AJ30</f>
        <v>0</v>
      </c>
      <c r="AV30">
        <f>OLD_values_no_RT!AK30</f>
        <v>12.025673467891247</v>
      </c>
      <c r="AW30">
        <f>OLD_values_no_RT!AL30*(1-high_rise_MFH)</f>
        <v>3.0368879356175182</v>
      </c>
      <c r="AX30">
        <f>OLD_values_no_RT!AL30*high_rise_MFH</f>
        <v>6.1977304808520782E-2</v>
      </c>
      <c r="AY30">
        <f>OLD_values_no_RT!AM30</f>
        <v>0</v>
      </c>
      <c r="AZ30" s="91">
        <f>OLD_values_no_RT!AN30</f>
        <v>2.2206651196381348</v>
      </c>
      <c r="BA30" s="91">
        <f>OLD_values_no_RT!AO30*(1-high_rise_MFH)</f>
        <v>0.92686075132383205</v>
      </c>
      <c r="BB30" s="91">
        <f>OLD_values_no_RT!AO30*high_rise_MFH</f>
        <v>1.8915525537221062E-2</v>
      </c>
      <c r="BC30">
        <f>OLD_values_no_RT!AP30</f>
        <v>0</v>
      </c>
      <c r="BD30" s="91">
        <f>OLD_values_no_RT!AQ30</f>
        <v>3.2531332405018665</v>
      </c>
      <c r="BE30" s="91">
        <f>OLD_values_no_RT!AR30*(1-high_rise_MFH)</f>
        <v>1.3577555702461956</v>
      </c>
      <c r="BF30" s="91">
        <f>OLD_values_no_RT!AR30*high_rise_MFH</f>
        <v>2.7709297351963178E-2</v>
      </c>
      <c r="BG30">
        <f>OLD_values_no_RT!AS30</f>
        <v>0</v>
      </c>
      <c r="BH30" s="91">
        <f>OLD_values_no_RT!AT30</f>
        <v>8.0617663581419947</v>
      </c>
      <c r="BI30" s="91">
        <f>OLD_values_no_RT!AU30*(1-high_rise_MFH)</f>
        <v>4.5662932821916185</v>
      </c>
      <c r="BJ30" s="91">
        <f>OLD_values_no_RT!AU30*high_rise_MFH</f>
        <v>9.3189658820237109E-2</v>
      </c>
      <c r="BK30">
        <f>OLD_values_no_RT!AV30</f>
        <v>0</v>
      </c>
      <c r="BL30" s="12">
        <f>OLD_values_no_RT!AX30*0.32</f>
        <v>1.812656E-2</v>
      </c>
      <c r="BM30" s="12">
        <f>OLD_values_no_RT!AX30*0.6</f>
        <v>3.3987299999999998E-2</v>
      </c>
      <c r="BN30" s="12">
        <f>OLD_values_no_RT!AX30*0.08</f>
        <v>4.53164E-3</v>
      </c>
      <c r="BO30" s="12">
        <f>OLD_values_no_RT!AY30</f>
        <v>0</v>
      </c>
      <c r="BP30" s="12">
        <f>OLD_values_no_RT!AZ30</f>
        <v>0</v>
      </c>
      <c r="BQ30" s="12">
        <f>OLD_values_no_RT!BA30*(1-high_rise_MFH)</f>
        <v>0</v>
      </c>
      <c r="BR30" s="12">
        <f>OLD_values_no_RT!BA30*high_rise_MFH</f>
        <v>0</v>
      </c>
      <c r="BS30" s="12">
        <f>OLD_values_no_RT!BB30</f>
        <v>0</v>
      </c>
      <c r="BT30" s="12">
        <f>OLD_values_no_RT!BC30</f>
        <v>3.6621858516904364</v>
      </c>
      <c r="BU30" s="12">
        <f>OLD_values_no_RT!BD30*(1-high_rise_MFH)</f>
        <v>5.3834132019849408</v>
      </c>
      <c r="BV30" s="12">
        <f>OLD_values_no_RT!BD30*high_rise_MFH</f>
        <v>0.10986557555071308</v>
      </c>
      <c r="BW30" s="12">
        <f>OLD_values_no_RT!BE30</f>
        <v>0</v>
      </c>
      <c r="BX30" s="12">
        <f>OLD_values_no_RT!BF30</f>
        <v>8.9646465319021011</v>
      </c>
      <c r="BY30" s="12">
        <f>OLD_values_no_RT!BG30*(1-high_rise_MFH)</f>
        <v>26.356060803792175</v>
      </c>
      <c r="BZ30" s="12">
        <f>OLD_values_no_RT!BG30*high_rise_MFH</f>
        <v>0.53787879191412613</v>
      </c>
      <c r="CA30" s="12">
        <f>OLD_values_no_RT!BH30</f>
        <v>0</v>
      </c>
      <c r="CB30" s="12">
        <f>OLD_values_no_RT!BI30</f>
        <v>0</v>
      </c>
      <c r="CC30" s="12">
        <f>OLD_values_no_RT!BJ30*(1-high_rise_MFH)</f>
        <v>0</v>
      </c>
      <c r="CD30" s="12">
        <f>OLD_values_no_RT!BJ30*high_rise_MFH</f>
        <v>0</v>
      </c>
      <c r="CE30" s="12">
        <f>OLD_values_no_RT!BK30</f>
        <v>0</v>
      </c>
      <c r="CF30" s="12">
        <f>OLD_values_no_RT!BL30</f>
        <v>0</v>
      </c>
      <c r="CG30" s="12">
        <f>OLD_values_no_RT!BM30*(1-high_rise_MFH)</f>
        <v>0</v>
      </c>
      <c r="CH30" s="12">
        <f>OLD_values_no_RT!BM30*high_rise_MFH</f>
        <v>0</v>
      </c>
      <c r="CI30" s="12">
        <f>OLD_values_no_RT!BN30</f>
        <v>0</v>
      </c>
      <c r="CJ30" s="12">
        <f>OLD_values_no_RT!BO30</f>
        <v>0</v>
      </c>
      <c r="CK30" s="12">
        <f>OLD_values_no_RT!BP30*(1-high_rise_MFH)</f>
        <v>0</v>
      </c>
      <c r="CL30" s="12">
        <f>OLD_values_no_RT!BP30*high_rise_MFH</f>
        <v>0</v>
      </c>
      <c r="CM30" s="12">
        <f>OLD_values_no_RT!BQ30</f>
        <v>0</v>
      </c>
      <c r="CN30" s="12">
        <f>OLD_values_no_RT!BR30</f>
        <v>0</v>
      </c>
      <c r="CO30" s="12">
        <f>OLD_values_no_RT!BS30*(1-high_rise_MFH)</f>
        <v>0</v>
      </c>
      <c r="CP30" s="12">
        <f>OLD_values_no_RT!BS30*high_rise_MFH</f>
        <v>0</v>
      </c>
      <c r="CQ30" s="12">
        <f>OLD_values_no_RT!BT30</f>
        <v>0</v>
      </c>
      <c r="CR30" s="12">
        <v>0</v>
      </c>
      <c r="CS30" s="12">
        <v>0</v>
      </c>
      <c r="CT30" s="12">
        <v>0</v>
      </c>
      <c r="CU30" s="12">
        <v>0</v>
      </c>
    </row>
    <row r="31" spans="1:99" x14ac:dyDescent="0.45">
      <c r="A31" s="21">
        <v>2015</v>
      </c>
      <c r="B31" s="2">
        <v>1928</v>
      </c>
      <c r="C31">
        <f>OLD_values_no_RT!C31</f>
        <v>0</v>
      </c>
      <c r="D31">
        <f>OLD_values_no_RT!D31</f>
        <v>65.758446627801177</v>
      </c>
      <c r="E31">
        <f>OLD_values_no_RT!E31</f>
        <v>0</v>
      </c>
      <c r="F31">
        <f>OLD_values_no_RT!F31</f>
        <v>0</v>
      </c>
      <c r="G31">
        <f>OLD_values_no_RT!G31*(1-high_rise_MFH)</f>
        <v>0</v>
      </c>
      <c r="H31">
        <f>OLD_values_no_RT!H31*(1-high_rise_MFH)</f>
        <v>9.0733570088330247</v>
      </c>
      <c r="I31">
        <f>OLD_values_no_RT!I31*(1-high_rise_MFH)</f>
        <v>0</v>
      </c>
      <c r="J31">
        <f>OLD_values_no_RT!J31*(1-high_rise_MFH)</f>
        <v>0</v>
      </c>
      <c r="K31">
        <f>OLD_values_no_RT!G31*(high_rise_MFH)</f>
        <v>0</v>
      </c>
      <c r="L31">
        <f>OLD_values_no_RT!H31*(high_rise_MFH)</f>
        <v>0.18517055120067397</v>
      </c>
      <c r="M31">
        <f>OLD_values_no_RT!I31*(high_rise_MFH)</f>
        <v>0</v>
      </c>
      <c r="N31">
        <f>OLD_values_no_RT!J31*(high_rise_MFH)</f>
        <v>0</v>
      </c>
      <c r="O31">
        <f>OLD_values_no_RT!K31</f>
        <v>2.6499672521651219</v>
      </c>
      <c r="P31">
        <f>OLD_values_no_RT!L31</f>
        <v>0</v>
      </c>
      <c r="Q31">
        <f>OLD_values_no_RT!M31</f>
        <v>0</v>
      </c>
      <c r="R31">
        <f>OLD_values_no_RT!N31</f>
        <v>0</v>
      </c>
      <c r="S31">
        <f>OLD_values_no_RT!O31</f>
        <v>0</v>
      </c>
      <c r="T31">
        <f>OLD_values_no_RT!P31</f>
        <v>6.4866958278596343</v>
      </c>
      <c r="U31">
        <f>OLD_values_no_RT!Q31*(1-high_rise_MFH)</f>
        <v>0.89503493577044324</v>
      </c>
      <c r="V31">
        <f>OLD_values_no_RT!Q31*high_rise_MFH</f>
        <v>1.8266019097355986E-2</v>
      </c>
      <c r="W31">
        <f>OLD_values_no_RT!R31</f>
        <v>0.26140416022717927</v>
      </c>
      <c r="X31" s="12">
        <f>OLD_values_no_RT!S31</f>
        <v>0</v>
      </c>
      <c r="Y31" s="12">
        <f>OLD_values_no_RT!T31*(1-high_rise_MFH)</f>
        <v>0</v>
      </c>
      <c r="Z31" s="12">
        <f>OLD_values_no_RT!T31*high_rise_MFH</f>
        <v>0</v>
      </c>
      <c r="AA31" s="12">
        <f>OLD_values_no_RT!U31</f>
        <v>0</v>
      </c>
      <c r="AB31">
        <f>OLD_values_no_RT!V31</f>
        <v>6.6713095514457423</v>
      </c>
      <c r="AC31">
        <f>OLD_values_no_RT!W31*(1-high_rise_MFH)</f>
        <v>3.8823527388721235</v>
      </c>
      <c r="AD31">
        <f>OLD_values_no_RT!W31*high_rise_MFH</f>
        <v>7.9231688548410686E-2</v>
      </c>
      <c r="AE31">
        <f>OLD_values_no_RT!X31</f>
        <v>0</v>
      </c>
      <c r="AF31">
        <f>OLD_values_no_RT!Y31</f>
        <v>10.824026752476497</v>
      </c>
      <c r="AG31">
        <f>OLD_values_no_RT!Z31*(1-high_rise_MFH)</f>
        <v>5.2123625044692616</v>
      </c>
      <c r="AH31">
        <f>OLD_values_no_RT!Z31*high_rise_MFH</f>
        <v>0.10637474498916862</v>
      </c>
      <c r="AI31">
        <f>OLD_values_no_RT!AA31</f>
        <v>0</v>
      </c>
      <c r="AJ31">
        <f>OLD_values_no_RT!AB31</f>
        <v>2.4522078481206036</v>
      </c>
      <c r="AK31">
        <f>OLD_values_no_RT!AC31*(1-high_rise_MFH)</f>
        <v>6.4300314563673115</v>
      </c>
      <c r="AL31">
        <f>OLD_values_no_RT!AC31*high_rise_MFH</f>
        <v>0.1312251317625982</v>
      </c>
      <c r="AM31">
        <f>OLD_values_no_RT!AD31</f>
        <v>0</v>
      </c>
      <c r="AN31">
        <f>OLD_values_no_RT!AE31</f>
        <v>1.8791111111111112</v>
      </c>
      <c r="AO31">
        <f>OLD_values_no_RT!AF31*(1-high_rise_MFH)</f>
        <v>1.449311111111111</v>
      </c>
      <c r="AP31">
        <f>OLD_values_no_RT!AF31*high_rise_MFH</f>
        <v>2.9577777777777776E-2</v>
      </c>
      <c r="AQ31">
        <f>OLD_values_no_RT!AG31</f>
        <v>0</v>
      </c>
      <c r="AR31">
        <f>OLD_values_no_RT!AH31</f>
        <v>3.1000000000000005</v>
      </c>
      <c r="AS31">
        <f>OLD_values_no_RT!AI31*(1-high_rise_MFH)</f>
        <v>2.8777765333333334</v>
      </c>
      <c r="AT31">
        <f>OLD_values_no_RT!AI31*high_rise_MFH</f>
        <v>5.8730133333333337E-2</v>
      </c>
      <c r="AU31">
        <f>OLD_values_no_RT!AJ31</f>
        <v>0</v>
      </c>
      <c r="AV31">
        <f>OLD_values_no_RT!AK31</f>
        <v>12.025673467891247</v>
      </c>
      <c r="AW31">
        <f>OLD_values_no_RT!AL31*(1-high_rise_MFH)</f>
        <v>3.0368879356175182</v>
      </c>
      <c r="AX31">
        <f>OLD_values_no_RT!AL31*high_rise_MFH</f>
        <v>6.1977304808520782E-2</v>
      </c>
      <c r="AY31">
        <f>OLD_values_no_RT!AM31</f>
        <v>0</v>
      </c>
      <c r="AZ31" s="91">
        <f>OLD_values_no_RT!AN31</f>
        <v>2.2206651196381348</v>
      </c>
      <c r="BA31" s="91">
        <f>OLD_values_no_RT!AO31*(1-high_rise_MFH)</f>
        <v>0.92686075132383205</v>
      </c>
      <c r="BB31" s="91">
        <f>OLD_values_no_RT!AO31*high_rise_MFH</f>
        <v>1.8915525537221062E-2</v>
      </c>
      <c r="BC31">
        <f>OLD_values_no_RT!AP31</f>
        <v>0</v>
      </c>
      <c r="BD31" s="91">
        <f>OLD_values_no_RT!AQ31</f>
        <v>3.2531332405018665</v>
      </c>
      <c r="BE31" s="91">
        <f>OLD_values_no_RT!AR31*(1-high_rise_MFH)</f>
        <v>1.3577555702461956</v>
      </c>
      <c r="BF31" s="91">
        <f>OLD_values_no_RT!AR31*high_rise_MFH</f>
        <v>2.7709297351963178E-2</v>
      </c>
      <c r="BG31">
        <f>OLD_values_no_RT!AS31</f>
        <v>0</v>
      </c>
      <c r="BH31" s="91">
        <f>OLD_values_no_RT!AT31</f>
        <v>8.0617663581419947</v>
      </c>
      <c r="BI31" s="91">
        <f>OLD_values_no_RT!AU31*(1-high_rise_MFH)</f>
        <v>4.5662932821916185</v>
      </c>
      <c r="BJ31" s="91">
        <f>OLD_values_no_RT!AU31*high_rise_MFH</f>
        <v>9.3189658820237109E-2</v>
      </c>
      <c r="BK31">
        <f>OLD_values_no_RT!AV31</f>
        <v>0</v>
      </c>
      <c r="BL31" s="12">
        <f>OLD_values_no_RT!AX31*0.32</f>
        <v>1.8514911999999998E-2</v>
      </c>
      <c r="BM31" s="12">
        <f>OLD_values_no_RT!AX31*0.6</f>
        <v>3.4715459999999997E-2</v>
      </c>
      <c r="BN31" s="12">
        <f>OLD_values_no_RT!AX31*0.08</f>
        <v>4.6287279999999995E-3</v>
      </c>
      <c r="BO31" s="12">
        <f>OLD_values_no_RT!AY31</f>
        <v>0</v>
      </c>
      <c r="BP31" s="12">
        <f>OLD_values_no_RT!AZ31</f>
        <v>0</v>
      </c>
      <c r="BQ31" s="12">
        <f>OLD_values_no_RT!BA31*(1-high_rise_MFH)</f>
        <v>0</v>
      </c>
      <c r="BR31" s="12">
        <f>OLD_values_no_RT!BA31*high_rise_MFH</f>
        <v>0</v>
      </c>
      <c r="BS31" s="12">
        <f>OLD_values_no_RT!BB31</f>
        <v>0</v>
      </c>
      <c r="BT31" s="12">
        <f>OLD_values_no_RT!BC31</f>
        <v>3.6621858516904364</v>
      </c>
      <c r="BU31" s="12">
        <f>OLD_values_no_RT!BD31*(1-high_rise_MFH)</f>
        <v>5.3834132019849408</v>
      </c>
      <c r="BV31" s="12">
        <f>OLD_values_no_RT!BD31*high_rise_MFH</f>
        <v>0.10986557555071308</v>
      </c>
      <c r="BW31" s="12">
        <f>OLD_values_no_RT!BE31</f>
        <v>0</v>
      </c>
      <c r="BX31" s="12">
        <f>OLD_values_no_RT!BF31</f>
        <v>8.9646465319021011</v>
      </c>
      <c r="BY31" s="12">
        <f>OLD_values_no_RT!BG31*(1-high_rise_MFH)</f>
        <v>26.356060803792175</v>
      </c>
      <c r="BZ31" s="12">
        <f>OLD_values_no_RT!BG31*high_rise_MFH</f>
        <v>0.53787879191412613</v>
      </c>
      <c r="CA31" s="12">
        <f>OLD_values_no_RT!BH31</f>
        <v>0</v>
      </c>
      <c r="CB31" s="12">
        <f>OLD_values_no_RT!BI31</f>
        <v>0</v>
      </c>
      <c r="CC31" s="12">
        <f>OLD_values_no_RT!BJ31*(1-high_rise_MFH)</f>
        <v>0</v>
      </c>
      <c r="CD31" s="12">
        <f>OLD_values_no_RT!BJ31*high_rise_MFH</f>
        <v>0</v>
      </c>
      <c r="CE31" s="12">
        <f>OLD_values_no_RT!BK31</f>
        <v>0</v>
      </c>
      <c r="CF31" s="12">
        <f>OLD_values_no_RT!BL31</f>
        <v>0</v>
      </c>
      <c r="CG31" s="12">
        <f>OLD_values_no_RT!BM31*(1-high_rise_MFH)</f>
        <v>0</v>
      </c>
      <c r="CH31" s="12">
        <f>OLD_values_no_RT!BM31*high_rise_MFH</f>
        <v>0</v>
      </c>
      <c r="CI31" s="12">
        <f>OLD_values_no_RT!BN31</f>
        <v>0</v>
      </c>
      <c r="CJ31" s="12">
        <f>OLD_values_no_RT!BO31</f>
        <v>0</v>
      </c>
      <c r="CK31" s="12">
        <f>OLD_values_no_RT!BP31*(1-high_rise_MFH)</f>
        <v>0</v>
      </c>
      <c r="CL31" s="12">
        <f>OLD_values_no_RT!BP31*high_rise_MFH</f>
        <v>0</v>
      </c>
      <c r="CM31" s="12">
        <f>OLD_values_no_RT!BQ31</f>
        <v>0</v>
      </c>
      <c r="CN31" s="12">
        <f>OLD_values_no_RT!BR31</f>
        <v>0</v>
      </c>
      <c r="CO31" s="12">
        <f>OLD_values_no_RT!BS31*(1-high_rise_MFH)</f>
        <v>0</v>
      </c>
      <c r="CP31" s="12">
        <f>OLD_values_no_RT!BS31*high_rise_MFH</f>
        <v>0</v>
      </c>
      <c r="CQ31" s="12">
        <f>OLD_values_no_RT!BT31</f>
        <v>0</v>
      </c>
      <c r="CR31" s="12">
        <v>0</v>
      </c>
      <c r="CS31" s="12">
        <v>0</v>
      </c>
      <c r="CT31" s="12">
        <v>0</v>
      </c>
      <c r="CU31" s="12">
        <v>0</v>
      </c>
    </row>
    <row r="32" spans="1:99" x14ac:dyDescent="0.45">
      <c r="A32" s="21">
        <v>2015</v>
      </c>
      <c r="B32" s="2">
        <v>1929</v>
      </c>
      <c r="C32">
        <f>OLD_values_no_RT!C32</f>
        <v>0</v>
      </c>
      <c r="D32">
        <f>OLD_values_no_RT!D32</f>
        <v>65.758446627801177</v>
      </c>
      <c r="E32">
        <f>OLD_values_no_RT!E32</f>
        <v>0</v>
      </c>
      <c r="F32">
        <f>OLD_values_no_RT!F32</f>
        <v>0</v>
      </c>
      <c r="G32">
        <f>OLD_values_no_RT!G32*(1-high_rise_MFH)</f>
        <v>0</v>
      </c>
      <c r="H32">
        <f>OLD_values_no_RT!H32*(1-high_rise_MFH)</f>
        <v>9.0733570088330247</v>
      </c>
      <c r="I32">
        <f>OLD_values_no_RT!I32*(1-high_rise_MFH)</f>
        <v>0</v>
      </c>
      <c r="J32">
        <f>OLD_values_no_RT!J32*(1-high_rise_MFH)</f>
        <v>0</v>
      </c>
      <c r="K32">
        <f>OLD_values_no_RT!G32*(high_rise_MFH)</f>
        <v>0</v>
      </c>
      <c r="L32">
        <f>OLD_values_no_RT!H32*(high_rise_MFH)</f>
        <v>0.18517055120067397</v>
      </c>
      <c r="M32">
        <f>OLD_values_no_RT!I32*(high_rise_MFH)</f>
        <v>0</v>
      </c>
      <c r="N32">
        <f>OLD_values_no_RT!J32*(high_rise_MFH)</f>
        <v>0</v>
      </c>
      <c r="O32">
        <f>OLD_values_no_RT!K32</f>
        <v>2.6499672521651219</v>
      </c>
      <c r="P32">
        <f>OLD_values_no_RT!L32</f>
        <v>0</v>
      </c>
      <c r="Q32">
        <f>OLD_values_no_RT!M32</f>
        <v>0</v>
      </c>
      <c r="R32">
        <f>OLD_values_no_RT!N32</f>
        <v>0</v>
      </c>
      <c r="S32">
        <f>OLD_values_no_RT!O32</f>
        <v>0</v>
      </c>
      <c r="T32">
        <f>OLD_values_no_RT!P32</f>
        <v>6.4866958278596343</v>
      </c>
      <c r="U32">
        <f>OLD_values_no_RT!Q32*(1-high_rise_MFH)</f>
        <v>0.89503493577044324</v>
      </c>
      <c r="V32">
        <f>OLD_values_no_RT!Q32*high_rise_MFH</f>
        <v>1.8266019097355986E-2</v>
      </c>
      <c r="W32">
        <f>OLD_values_no_RT!R32</f>
        <v>0.26140416022717927</v>
      </c>
      <c r="X32" s="12">
        <f>OLD_values_no_RT!S32</f>
        <v>0</v>
      </c>
      <c r="Y32" s="12">
        <f>OLD_values_no_RT!T32*(1-high_rise_MFH)</f>
        <v>0</v>
      </c>
      <c r="Z32" s="12">
        <f>OLD_values_no_RT!T32*high_rise_MFH</f>
        <v>0</v>
      </c>
      <c r="AA32" s="12">
        <f>OLD_values_no_RT!U32</f>
        <v>0</v>
      </c>
      <c r="AB32">
        <f>OLD_values_no_RT!V32</f>
        <v>6.6713095514457423</v>
      </c>
      <c r="AC32">
        <f>OLD_values_no_RT!W32*(1-high_rise_MFH)</f>
        <v>3.8823527388721235</v>
      </c>
      <c r="AD32">
        <f>OLD_values_no_RT!W32*high_rise_MFH</f>
        <v>7.9231688548410686E-2</v>
      </c>
      <c r="AE32">
        <f>OLD_values_no_RT!X32</f>
        <v>0</v>
      </c>
      <c r="AF32">
        <f>OLD_values_no_RT!Y32</f>
        <v>10.824026752476497</v>
      </c>
      <c r="AG32">
        <f>OLD_values_no_RT!Z32*(1-high_rise_MFH)</f>
        <v>5.2123625044692616</v>
      </c>
      <c r="AH32">
        <f>OLD_values_no_RT!Z32*high_rise_MFH</f>
        <v>0.10637474498916862</v>
      </c>
      <c r="AI32">
        <f>OLD_values_no_RT!AA32</f>
        <v>0</v>
      </c>
      <c r="AJ32">
        <f>OLD_values_no_RT!AB32</f>
        <v>2.4522078481206036</v>
      </c>
      <c r="AK32">
        <f>OLD_values_no_RT!AC32*(1-high_rise_MFH)</f>
        <v>6.4300314563673115</v>
      </c>
      <c r="AL32">
        <f>OLD_values_no_RT!AC32*high_rise_MFH</f>
        <v>0.1312251317625982</v>
      </c>
      <c r="AM32">
        <f>OLD_values_no_RT!AD32</f>
        <v>0</v>
      </c>
      <c r="AN32">
        <f>OLD_values_no_RT!AE32</f>
        <v>1.8791111111111112</v>
      </c>
      <c r="AO32">
        <f>OLD_values_no_RT!AF32*(1-high_rise_MFH)</f>
        <v>1.449311111111111</v>
      </c>
      <c r="AP32">
        <f>OLD_values_no_RT!AF32*high_rise_MFH</f>
        <v>2.9577777777777776E-2</v>
      </c>
      <c r="AQ32">
        <f>OLD_values_no_RT!AG32</f>
        <v>0</v>
      </c>
      <c r="AR32">
        <f>OLD_values_no_RT!AH32</f>
        <v>3.1000000000000005</v>
      </c>
      <c r="AS32">
        <f>OLD_values_no_RT!AI32*(1-high_rise_MFH)</f>
        <v>2.8777765333333334</v>
      </c>
      <c r="AT32">
        <f>OLD_values_no_RT!AI32*high_rise_MFH</f>
        <v>5.8730133333333337E-2</v>
      </c>
      <c r="AU32">
        <f>OLD_values_no_RT!AJ32</f>
        <v>0</v>
      </c>
      <c r="AV32">
        <f>OLD_values_no_RT!AK32</f>
        <v>12.025673467891247</v>
      </c>
      <c r="AW32">
        <f>OLD_values_no_RT!AL32*(1-high_rise_MFH)</f>
        <v>3.0368879356175182</v>
      </c>
      <c r="AX32">
        <f>OLD_values_no_RT!AL32*high_rise_MFH</f>
        <v>6.1977304808520782E-2</v>
      </c>
      <c r="AY32">
        <f>OLD_values_no_RT!AM32</f>
        <v>0</v>
      </c>
      <c r="AZ32" s="91">
        <f>OLD_values_no_RT!AN32</f>
        <v>2.2206651196381348</v>
      </c>
      <c r="BA32" s="91">
        <f>OLD_values_no_RT!AO32*(1-high_rise_MFH)</f>
        <v>0.92686075132383205</v>
      </c>
      <c r="BB32" s="91">
        <f>OLD_values_no_RT!AO32*high_rise_MFH</f>
        <v>1.8915525537221062E-2</v>
      </c>
      <c r="BC32">
        <f>OLD_values_no_RT!AP32</f>
        <v>0</v>
      </c>
      <c r="BD32" s="91">
        <f>OLD_values_no_RT!AQ32</f>
        <v>3.2531332405018665</v>
      </c>
      <c r="BE32" s="91">
        <f>OLD_values_no_RT!AR32*(1-high_rise_MFH)</f>
        <v>1.3577555702461956</v>
      </c>
      <c r="BF32" s="91">
        <f>OLD_values_no_RT!AR32*high_rise_MFH</f>
        <v>2.7709297351963178E-2</v>
      </c>
      <c r="BG32">
        <f>OLD_values_no_RT!AS32</f>
        <v>0</v>
      </c>
      <c r="BH32" s="91">
        <f>OLD_values_no_RT!AT32</f>
        <v>8.0617663581419947</v>
      </c>
      <c r="BI32" s="91">
        <f>OLD_values_no_RT!AU32*(1-high_rise_MFH)</f>
        <v>4.5662932821916185</v>
      </c>
      <c r="BJ32" s="91">
        <f>OLD_values_no_RT!AU32*high_rise_MFH</f>
        <v>9.3189658820237109E-2</v>
      </c>
      <c r="BK32">
        <f>OLD_values_no_RT!AV32</f>
        <v>0</v>
      </c>
      <c r="BL32" s="12">
        <f>OLD_values_no_RT!AX32*0.32</f>
        <v>1.9361024000000001E-2</v>
      </c>
      <c r="BM32" s="12">
        <f>OLD_values_no_RT!AX32*0.6</f>
        <v>3.6301920000000001E-2</v>
      </c>
      <c r="BN32" s="12">
        <f>OLD_values_no_RT!AX32*0.08</f>
        <v>4.8402560000000002E-3</v>
      </c>
      <c r="BO32" s="12">
        <f>OLD_values_no_RT!AY32</f>
        <v>0</v>
      </c>
      <c r="BP32" s="12">
        <f>OLD_values_no_RT!AZ32</f>
        <v>0</v>
      </c>
      <c r="BQ32" s="12">
        <f>OLD_values_no_RT!BA32*(1-high_rise_MFH)</f>
        <v>0</v>
      </c>
      <c r="BR32" s="12">
        <f>OLD_values_no_RT!BA32*high_rise_MFH</f>
        <v>0</v>
      </c>
      <c r="BS32" s="12">
        <f>OLD_values_no_RT!BB32</f>
        <v>0</v>
      </c>
      <c r="BT32" s="12">
        <f>OLD_values_no_RT!BC32</f>
        <v>3.6621858516904364</v>
      </c>
      <c r="BU32" s="12">
        <f>OLD_values_no_RT!BD32*(1-high_rise_MFH)</f>
        <v>5.3834132019849408</v>
      </c>
      <c r="BV32" s="12">
        <f>OLD_values_no_RT!BD32*high_rise_MFH</f>
        <v>0.10986557555071308</v>
      </c>
      <c r="BW32" s="12">
        <f>OLD_values_no_RT!BE32</f>
        <v>0</v>
      </c>
      <c r="BX32" s="12">
        <f>OLD_values_no_RT!BF32</f>
        <v>7.2686789528297799</v>
      </c>
      <c r="BY32" s="12">
        <f>OLD_values_no_RT!BG32*(1-high_rise_MFH)</f>
        <v>21.369916121319552</v>
      </c>
      <c r="BZ32" s="12">
        <f>OLD_values_no_RT!BG32*high_rise_MFH</f>
        <v>0.43612073716978678</v>
      </c>
      <c r="CA32" s="12">
        <f>OLD_values_no_RT!BH32</f>
        <v>0</v>
      </c>
      <c r="CB32" s="12">
        <f>OLD_values_no_RT!BI32</f>
        <v>0</v>
      </c>
      <c r="CC32" s="12">
        <f>OLD_values_no_RT!BJ32*(1-high_rise_MFH)</f>
        <v>0</v>
      </c>
      <c r="CD32" s="12">
        <f>OLD_values_no_RT!BJ32*high_rise_MFH</f>
        <v>0</v>
      </c>
      <c r="CE32" s="12">
        <f>OLD_values_no_RT!BK32</f>
        <v>0</v>
      </c>
      <c r="CF32" s="12">
        <f>OLD_values_no_RT!BL32</f>
        <v>0</v>
      </c>
      <c r="CG32" s="12">
        <f>OLD_values_no_RT!BM32*(1-high_rise_MFH)</f>
        <v>0</v>
      </c>
      <c r="CH32" s="12">
        <f>OLD_values_no_RT!BM32*high_rise_MFH</f>
        <v>0</v>
      </c>
      <c r="CI32" s="12">
        <f>OLD_values_no_RT!BN32</f>
        <v>0</v>
      </c>
      <c r="CJ32" s="12">
        <f>OLD_values_no_RT!BO32</f>
        <v>0</v>
      </c>
      <c r="CK32" s="12">
        <f>OLD_values_no_RT!BP32*(1-high_rise_MFH)</f>
        <v>0</v>
      </c>
      <c r="CL32" s="12">
        <f>OLD_values_no_RT!BP32*high_rise_MFH</f>
        <v>0</v>
      </c>
      <c r="CM32" s="12">
        <f>OLD_values_no_RT!BQ32</f>
        <v>0</v>
      </c>
      <c r="CN32" s="12">
        <f>OLD_values_no_RT!BR32</f>
        <v>0</v>
      </c>
      <c r="CO32" s="12">
        <f>OLD_values_no_RT!BS32*(1-high_rise_MFH)</f>
        <v>0</v>
      </c>
      <c r="CP32" s="12">
        <f>OLD_values_no_RT!BS32*high_rise_MFH</f>
        <v>0</v>
      </c>
      <c r="CQ32" s="12">
        <f>OLD_values_no_RT!BT32</f>
        <v>0</v>
      </c>
      <c r="CR32" s="12">
        <v>0</v>
      </c>
      <c r="CS32" s="12">
        <v>0</v>
      </c>
      <c r="CT32" s="12">
        <v>0</v>
      </c>
      <c r="CU32" s="12">
        <v>0</v>
      </c>
    </row>
    <row r="33" spans="1:99" x14ac:dyDescent="0.45">
      <c r="A33" s="21">
        <v>2015</v>
      </c>
      <c r="B33" s="2">
        <v>1930</v>
      </c>
      <c r="C33">
        <f>OLD_values_no_RT!C33</f>
        <v>0</v>
      </c>
      <c r="D33">
        <f>OLD_values_no_RT!D33</f>
        <v>65.758446627801177</v>
      </c>
      <c r="E33">
        <f>OLD_values_no_RT!E33</f>
        <v>0</v>
      </c>
      <c r="F33">
        <f>OLD_values_no_RT!F33</f>
        <v>0</v>
      </c>
      <c r="G33">
        <f>OLD_values_no_RT!G33*(1-high_rise_MFH)</f>
        <v>0</v>
      </c>
      <c r="H33">
        <f>OLD_values_no_RT!H33*(1-high_rise_MFH)</f>
        <v>9.0733570088330247</v>
      </c>
      <c r="I33">
        <f>OLD_values_no_RT!I33*(1-high_rise_MFH)</f>
        <v>0</v>
      </c>
      <c r="J33">
        <f>OLD_values_no_RT!J33*(1-high_rise_MFH)</f>
        <v>0</v>
      </c>
      <c r="K33">
        <f>OLD_values_no_RT!G33*(high_rise_MFH)</f>
        <v>0</v>
      </c>
      <c r="L33">
        <f>OLD_values_no_RT!H33*(high_rise_MFH)</f>
        <v>0.18517055120067397</v>
      </c>
      <c r="M33">
        <f>OLD_values_no_RT!I33*(high_rise_MFH)</f>
        <v>0</v>
      </c>
      <c r="N33">
        <f>OLD_values_no_RT!J33*(high_rise_MFH)</f>
        <v>0</v>
      </c>
      <c r="O33">
        <f>OLD_values_no_RT!K33</f>
        <v>2.6499672521651219</v>
      </c>
      <c r="P33">
        <f>OLD_values_no_RT!L33</f>
        <v>0</v>
      </c>
      <c r="Q33">
        <f>OLD_values_no_RT!M33</f>
        <v>0</v>
      </c>
      <c r="R33">
        <f>OLD_values_no_RT!N33</f>
        <v>0</v>
      </c>
      <c r="S33">
        <f>OLD_values_no_RT!O33</f>
        <v>0</v>
      </c>
      <c r="T33">
        <f>OLD_values_no_RT!P33</f>
        <v>6.4866958278596343</v>
      </c>
      <c r="U33">
        <f>OLD_values_no_RT!Q33*(1-high_rise_MFH)</f>
        <v>0.89503493577044324</v>
      </c>
      <c r="V33">
        <f>OLD_values_no_RT!Q33*high_rise_MFH</f>
        <v>1.8266019097355986E-2</v>
      </c>
      <c r="W33">
        <f>OLD_values_no_RT!R33</f>
        <v>0.26140416022717927</v>
      </c>
      <c r="X33" s="12">
        <f>OLD_values_no_RT!S33</f>
        <v>0</v>
      </c>
      <c r="Y33" s="12">
        <f>OLD_values_no_RT!T33*(1-high_rise_MFH)</f>
        <v>0</v>
      </c>
      <c r="Z33" s="12">
        <f>OLD_values_no_RT!T33*high_rise_MFH</f>
        <v>0</v>
      </c>
      <c r="AA33" s="12">
        <f>OLD_values_no_RT!U33</f>
        <v>0</v>
      </c>
      <c r="AB33">
        <f>OLD_values_no_RT!V33</f>
        <v>6.6713095514457423</v>
      </c>
      <c r="AC33">
        <f>OLD_values_no_RT!W33*(1-high_rise_MFH)</f>
        <v>3.8823527388721235</v>
      </c>
      <c r="AD33">
        <f>OLD_values_no_RT!W33*high_rise_MFH</f>
        <v>7.9231688548410686E-2</v>
      </c>
      <c r="AE33">
        <f>OLD_values_no_RT!X33</f>
        <v>0</v>
      </c>
      <c r="AF33">
        <f>OLD_values_no_RT!Y33</f>
        <v>10.824026752476497</v>
      </c>
      <c r="AG33">
        <f>OLD_values_no_RT!Z33*(1-high_rise_MFH)</f>
        <v>5.2123625044692616</v>
      </c>
      <c r="AH33">
        <f>OLD_values_no_RT!Z33*high_rise_MFH</f>
        <v>0.10637474498916862</v>
      </c>
      <c r="AI33">
        <f>OLD_values_no_RT!AA33</f>
        <v>0</v>
      </c>
      <c r="AJ33">
        <f>OLD_values_no_RT!AB33</f>
        <v>2.4522078481206036</v>
      </c>
      <c r="AK33">
        <f>OLD_values_no_RT!AC33*(1-high_rise_MFH)</f>
        <v>6.4300314563673115</v>
      </c>
      <c r="AL33">
        <f>OLD_values_no_RT!AC33*high_rise_MFH</f>
        <v>0.1312251317625982</v>
      </c>
      <c r="AM33">
        <f>OLD_values_no_RT!AD33</f>
        <v>0</v>
      </c>
      <c r="AN33">
        <f>OLD_values_no_RT!AE33</f>
        <v>1.8791111111111112</v>
      </c>
      <c r="AO33">
        <f>OLD_values_no_RT!AF33*(1-high_rise_MFH)</f>
        <v>1.449311111111111</v>
      </c>
      <c r="AP33">
        <f>OLD_values_no_RT!AF33*high_rise_MFH</f>
        <v>2.9577777777777776E-2</v>
      </c>
      <c r="AQ33">
        <f>OLD_values_no_RT!AG33</f>
        <v>0</v>
      </c>
      <c r="AR33">
        <f>OLD_values_no_RT!AH33</f>
        <v>3.1000000000000005</v>
      </c>
      <c r="AS33">
        <f>OLD_values_no_RT!AI33*(1-high_rise_MFH)</f>
        <v>2.8777765333333334</v>
      </c>
      <c r="AT33">
        <f>OLD_values_no_RT!AI33*high_rise_MFH</f>
        <v>5.8730133333333337E-2</v>
      </c>
      <c r="AU33">
        <f>OLD_values_no_RT!AJ33</f>
        <v>0</v>
      </c>
      <c r="AV33">
        <f>OLD_values_no_RT!AK33</f>
        <v>12.025673467891247</v>
      </c>
      <c r="AW33">
        <f>OLD_values_no_RT!AL33*(1-high_rise_MFH)</f>
        <v>3.0368879356175182</v>
      </c>
      <c r="AX33">
        <f>OLD_values_no_RT!AL33*high_rise_MFH</f>
        <v>6.1977304808520782E-2</v>
      </c>
      <c r="AY33">
        <f>OLD_values_no_RT!AM33</f>
        <v>0</v>
      </c>
      <c r="AZ33" s="91">
        <f>OLD_values_no_RT!AN33</f>
        <v>2.2206651196381348</v>
      </c>
      <c r="BA33" s="91">
        <f>OLD_values_no_RT!AO33*(1-high_rise_MFH)</f>
        <v>0.92686075132383205</v>
      </c>
      <c r="BB33" s="91">
        <f>OLD_values_no_RT!AO33*high_rise_MFH</f>
        <v>1.8915525537221062E-2</v>
      </c>
      <c r="BC33">
        <f>OLD_values_no_RT!AP33</f>
        <v>0</v>
      </c>
      <c r="BD33" s="91">
        <f>OLD_values_no_RT!AQ33</f>
        <v>3.2531332405018665</v>
      </c>
      <c r="BE33" s="91">
        <f>OLD_values_no_RT!AR33*(1-high_rise_MFH)</f>
        <v>1.3577555702461956</v>
      </c>
      <c r="BF33" s="91">
        <f>OLD_values_no_RT!AR33*high_rise_MFH</f>
        <v>2.7709297351963178E-2</v>
      </c>
      <c r="BG33">
        <f>OLD_values_no_RT!AS33</f>
        <v>0</v>
      </c>
      <c r="BH33" s="91">
        <f>OLD_values_no_RT!AT33</f>
        <v>8.0617663581419947</v>
      </c>
      <c r="BI33" s="91">
        <f>OLD_values_no_RT!AU33*(1-high_rise_MFH)</f>
        <v>4.5662932821916185</v>
      </c>
      <c r="BJ33" s="91">
        <f>OLD_values_no_RT!AU33*high_rise_MFH</f>
        <v>9.3189658820237109E-2</v>
      </c>
      <c r="BK33">
        <f>OLD_values_no_RT!AV33</f>
        <v>0</v>
      </c>
      <c r="BL33" s="12">
        <f>OLD_values_no_RT!AX33*0.32</f>
        <v>2.0624064000000001E-2</v>
      </c>
      <c r="BM33" s="12">
        <f>OLD_values_no_RT!AX33*0.6</f>
        <v>3.8670119999999995E-2</v>
      </c>
      <c r="BN33" s="12">
        <f>OLD_values_no_RT!AX33*0.08</f>
        <v>5.1560160000000002E-3</v>
      </c>
      <c r="BO33" s="12">
        <f>OLD_values_no_RT!AY33</f>
        <v>0</v>
      </c>
      <c r="BP33" s="12">
        <f>OLD_values_no_RT!AZ33</f>
        <v>0</v>
      </c>
      <c r="BQ33" s="12">
        <f>OLD_values_no_RT!BA33*(1-high_rise_MFH)</f>
        <v>0</v>
      </c>
      <c r="BR33" s="12">
        <f>OLD_values_no_RT!BA33*high_rise_MFH</f>
        <v>0</v>
      </c>
      <c r="BS33" s="12">
        <f>OLD_values_no_RT!BB33</f>
        <v>0</v>
      </c>
      <c r="BT33" s="12">
        <f>OLD_values_no_RT!BC33</f>
        <v>3.6621858516904364</v>
      </c>
      <c r="BU33" s="12">
        <f>OLD_values_no_RT!BD33*(1-high_rise_MFH)</f>
        <v>5.3834132019849408</v>
      </c>
      <c r="BV33" s="12">
        <f>OLD_values_no_RT!BD33*high_rise_MFH</f>
        <v>0.10986557555071308</v>
      </c>
      <c r="BW33" s="12">
        <f>OLD_values_no_RT!BE33</f>
        <v>0</v>
      </c>
      <c r="BX33" s="12">
        <f>OLD_values_no_RT!BF33</f>
        <v>7.2686789528297799</v>
      </c>
      <c r="BY33" s="12">
        <f>OLD_values_no_RT!BG33*(1-high_rise_MFH)</f>
        <v>21.369916121319552</v>
      </c>
      <c r="BZ33" s="12">
        <f>OLD_values_no_RT!BG33*high_rise_MFH</f>
        <v>0.43612073716978678</v>
      </c>
      <c r="CA33" s="12">
        <f>OLD_values_no_RT!BH33</f>
        <v>0</v>
      </c>
      <c r="CB33" s="12">
        <f>OLD_values_no_RT!BI33</f>
        <v>0</v>
      </c>
      <c r="CC33" s="12">
        <f>OLD_values_no_RT!BJ33*(1-high_rise_MFH)</f>
        <v>0</v>
      </c>
      <c r="CD33" s="12">
        <f>OLD_values_no_RT!BJ33*high_rise_MFH</f>
        <v>0</v>
      </c>
      <c r="CE33" s="12">
        <f>OLD_values_no_RT!BK33</f>
        <v>0</v>
      </c>
      <c r="CF33" s="12">
        <f>OLD_values_no_RT!BL33</f>
        <v>0</v>
      </c>
      <c r="CG33" s="12">
        <f>OLD_values_no_RT!BM33*(1-high_rise_MFH)</f>
        <v>0</v>
      </c>
      <c r="CH33" s="12">
        <f>OLD_values_no_RT!BM33*high_rise_MFH</f>
        <v>0</v>
      </c>
      <c r="CI33" s="12">
        <f>OLD_values_no_RT!BN33</f>
        <v>0</v>
      </c>
      <c r="CJ33" s="12">
        <f>OLD_values_no_RT!BO33</f>
        <v>0</v>
      </c>
      <c r="CK33" s="12">
        <f>OLD_values_no_RT!BP33*(1-high_rise_MFH)</f>
        <v>0</v>
      </c>
      <c r="CL33" s="12">
        <f>OLD_values_no_RT!BP33*high_rise_MFH</f>
        <v>0</v>
      </c>
      <c r="CM33" s="12">
        <f>OLD_values_no_RT!BQ33</f>
        <v>0</v>
      </c>
      <c r="CN33" s="12">
        <f>OLD_values_no_RT!BR33</f>
        <v>0</v>
      </c>
      <c r="CO33" s="12">
        <f>OLD_values_no_RT!BS33*(1-high_rise_MFH)</f>
        <v>0</v>
      </c>
      <c r="CP33" s="12">
        <f>OLD_values_no_RT!BS33*high_rise_MFH</f>
        <v>0</v>
      </c>
      <c r="CQ33" s="12">
        <f>OLD_values_no_RT!BT33</f>
        <v>0</v>
      </c>
      <c r="CR33" s="12">
        <v>0</v>
      </c>
      <c r="CS33" s="12">
        <v>0</v>
      </c>
      <c r="CT33" s="12">
        <v>0</v>
      </c>
      <c r="CU33" s="12">
        <v>0</v>
      </c>
    </row>
    <row r="34" spans="1:99" x14ac:dyDescent="0.45">
      <c r="A34" s="21">
        <v>2015</v>
      </c>
      <c r="B34" s="2">
        <v>1931</v>
      </c>
      <c r="C34">
        <f>OLD_values_no_RT!C34</f>
        <v>0</v>
      </c>
      <c r="D34">
        <f>OLD_values_no_RT!D34</f>
        <v>65.758446627801177</v>
      </c>
      <c r="E34">
        <f>OLD_values_no_RT!E34</f>
        <v>0</v>
      </c>
      <c r="F34">
        <f>OLD_values_no_RT!F34</f>
        <v>0</v>
      </c>
      <c r="G34">
        <f>OLD_values_no_RT!G34*(1-high_rise_MFH)</f>
        <v>0</v>
      </c>
      <c r="H34">
        <f>OLD_values_no_RT!H34*(1-high_rise_MFH)</f>
        <v>9.0733570088330247</v>
      </c>
      <c r="I34">
        <f>OLD_values_no_RT!I34*(1-high_rise_MFH)</f>
        <v>0</v>
      </c>
      <c r="J34">
        <f>OLD_values_no_RT!J34*(1-high_rise_MFH)</f>
        <v>0</v>
      </c>
      <c r="K34">
        <f>OLD_values_no_RT!G34*(high_rise_MFH)</f>
        <v>0</v>
      </c>
      <c r="L34">
        <f>OLD_values_no_RT!H34*(high_rise_MFH)</f>
        <v>0.18517055120067397</v>
      </c>
      <c r="M34">
        <f>OLD_values_no_RT!I34*(high_rise_MFH)</f>
        <v>0</v>
      </c>
      <c r="N34">
        <f>OLD_values_no_RT!J34*(high_rise_MFH)</f>
        <v>0</v>
      </c>
      <c r="O34">
        <f>OLD_values_no_RT!K34</f>
        <v>2.6499672521651219</v>
      </c>
      <c r="P34">
        <f>OLD_values_no_RT!L34</f>
        <v>0</v>
      </c>
      <c r="Q34">
        <f>OLD_values_no_RT!M34</f>
        <v>0</v>
      </c>
      <c r="R34">
        <f>OLD_values_no_RT!N34</f>
        <v>0</v>
      </c>
      <c r="S34">
        <f>OLD_values_no_RT!O34</f>
        <v>0</v>
      </c>
      <c r="T34">
        <f>OLD_values_no_RT!P34</f>
        <v>6.4866958278596343</v>
      </c>
      <c r="U34">
        <f>OLD_values_no_RT!Q34*(1-high_rise_MFH)</f>
        <v>0.89503493577044324</v>
      </c>
      <c r="V34">
        <f>OLD_values_no_RT!Q34*high_rise_MFH</f>
        <v>1.8266019097355986E-2</v>
      </c>
      <c r="W34">
        <f>OLD_values_no_RT!R34</f>
        <v>0.26140416022717927</v>
      </c>
      <c r="X34" s="12">
        <f>OLD_values_no_RT!S34</f>
        <v>0</v>
      </c>
      <c r="Y34" s="12">
        <f>OLD_values_no_RT!T34*(1-high_rise_MFH)</f>
        <v>0</v>
      </c>
      <c r="Z34" s="12">
        <f>OLD_values_no_RT!T34*high_rise_MFH</f>
        <v>0</v>
      </c>
      <c r="AA34" s="12">
        <f>OLD_values_no_RT!U34</f>
        <v>0</v>
      </c>
      <c r="AB34">
        <f>OLD_values_no_RT!V34</f>
        <v>6.6713095514457423</v>
      </c>
      <c r="AC34">
        <f>OLD_values_no_RT!W34*(1-high_rise_MFH)</f>
        <v>3.8823527388721235</v>
      </c>
      <c r="AD34">
        <f>OLD_values_no_RT!W34*high_rise_MFH</f>
        <v>7.9231688548410686E-2</v>
      </c>
      <c r="AE34">
        <f>OLD_values_no_RT!X34</f>
        <v>0</v>
      </c>
      <c r="AF34">
        <f>OLD_values_no_RT!Y34</f>
        <v>10.824026752476497</v>
      </c>
      <c r="AG34">
        <f>OLD_values_no_RT!Z34*(1-high_rise_MFH)</f>
        <v>5.2123625044692616</v>
      </c>
      <c r="AH34">
        <f>OLD_values_no_RT!Z34*high_rise_MFH</f>
        <v>0.10637474498916862</v>
      </c>
      <c r="AI34">
        <f>OLD_values_no_RT!AA34</f>
        <v>0</v>
      </c>
      <c r="AJ34">
        <f>OLD_values_no_RT!AB34</f>
        <v>2.4522078481206036</v>
      </c>
      <c r="AK34">
        <f>OLD_values_no_RT!AC34*(1-high_rise_MFH)</f>
        <v>6.4300314563673115</v>
      </c>
      <c r="AL34">
        <f>OLD_values_no_RT!AC34*high_rise_MFH</f>
        <v>0.1312251317625982</v>
      </c>
      <c r="AM34">
        <f>OLD_values_no_RT!AD34</f>
        <v>0</v>
      </c>
      <c r="AN34">
        <f>OLD_values_no_RT!AE34</f>
        <v>1.8791111111111112</v>
      </c>
      <c r="AO34">
        <f>OLD_values_no_RT!AF34*(1-high_rise_MFH)</f>
        <v>1.449311111111111</v>
      </c>
      <c r="AP34">
        <f>OLD_values_no_RT!AF34*high_rise_MFH</f>
        <v>2.9577777777777776E-2</v>
      </c>
      <c r="AQ34">
        <f>OLD_values_no_RT!AG34</f>
        <v>0</v>
      </c>
      <c r="AR34">
        <f>OLD_values_no_RT!AH34</f>
        <v>3.1000000000000005</v>
      </c>
      <c r="AS34">
        <f>OLD_values_no_RT!AI34*(1-high_rise_MFH)</f>
        <v>2.8777765333333334</v>
      </c>
      <c r="AT34">
        <f>OLD_values_no_RT!AI34*high_rise_MFH</f>
        <v>5.8730133333333337E-2</v>
      </c>
      <c r="AU34">
        <f>OLD_values_no_RT!AJ34</f>
        <v>0</v>
      </c>
      <c r="AV34">
        <f>OLD_values_no_RT!AK34</f>
        <v>12.025673467891247</v>
      </c>
      <c r="AW34">
        <f>OLD_values_no_RT!AL34*(1-high_rise_MFH)</f>
        <v>3.0368879356175182</v>
      </c>
      <c r="AX34">
        <f>OLD_values_no_RT!AL34*high_rise_MFH</f>
        <v>6.1977304808520782E-2</v>
      </c>
      <c r="AY34">
        <f>OLD_values_no_RT!AM34</f>
        <v>0</v>
      </c>
      <c r="AZ34" s="91">
        <f>OLD_values_no_RT!AN34</f>
        <v>2.2206651196381348</v>
      </c>
      <c r="BA34" s="91">
        <f>OLD_values_no_RT!AO34*(1-high_rise_MFH)</f>
        <v>0.92686075132383205</v>
      </c>
      <c r="BB34" s="91">
        <f>OLD_values_no_RT!AO34*high_rise_MFH</f>
        <v>1.8915525537221062E-2</v>
      </c>
      <c r="BC34">
        <f>OLD_values_no_RT!AP34</f>
        <v>0</v>
      </c>
      <c r="BD34" s="91">
        <f>OLD_values_no_RT!AQ34</f>
        <v>3.2531332405018665</v>
      </c>
      <c r="BE34" s="91">
        <f>OLD_values_no_RT!AR34*(1-high_rise_MFH)</f>
        <v>1.3577555702461956</v>
      </c>
      <c r="BF34" s="91">
        <f>OLD_values_no_RT!AR34*high_rise_MFH</f>
        <v>2.7709297351963178E-2</v>
      </c>
      <c r="BG34">
        <f>OLD_values_no_RT!AS34</f>
        <v>0</v>
      </c>
      <c r="BH34" s="91">
        <f>OLD_values_no_RT!AT34</f>
        <v>8.0617663581419947</v>
      </c>
      <c r="BI34" s="91">
        <f>OLD_values_no_RT!AU34*(1-high_rise_MFH)</f>
        <v>4.5662932821916185</v>
      </c>
      <c r="BJ34" s="91">
        <f>OLD_values_no_RT!AU34*high_rise_MFH</f>
        <v>9.3189658820237109E-2</v>
      </c>
      <c r="BK34">
        <f>OLD_values_no_RT!AV34</f>
        <v>0</v>
      </c>
      <c r="BL34" s="12">
        <f>OLD_values_no_RT!AX34*0.32</f>
        <v>2.2074432000000001E-2</v>
      </c>
      <c r="BM34" s="12">
        <f>OLD_values_no_RT!AX34*0.6</f>
        <v>4.1389559999999999E-2</v>
      </c>
      <c r="BN34" s="12">
        <f>OLD_values_no_RT!AX34*0.08</f>
        <v>5.5186080000000004E-3</v>
      </c>
      <c r="BO34" s="12">
        <f>OLD_values_no_RT!AY34</f>
        <v>0</v>
      </c>
      <c r="BP34" s="12">
        <f>OLD_values_no_RT!AZ34</f>
        <v>0</v>
      </c>
      <c r="BQ34" s="12">
        <f>OLD_values_no_RT!BA34*(1-high_rise_MFH)</f>
        <v>0</v>
      </c>
      <c r="BR34" s="12">
        <f>OLD_values_no_RT!BA34*high_rise_MFH</f>
        <v>0</v>
      </c>
      <c r="BS34" s="12">
        <f>OLD_values_no_RT!BB34</f>
        <v>0</v>
      </c>
      <c r="BT34" s="12">
        <f>OLD_values_no_RT!BC34</f>
        <v>3.6621858516904364</v>
      </c>
      <c r="BU34" s="12">
        <f>OLD_values_no_RT!BD34*(1-high_rise_MFH)</f>
        <v>5.3834132019849408</v>
      </c>
      <c r="BV34" s="12">
        <f>OLD_values_no_RT!BD34*high_rise_MFH</f>
        <v>0.10986557555071308</v>
      </c>
      <c r="BW34" s="12">
        <f>OLD_values_no_RT!BE34</f>
        <v>0</v>
      </c>
      <c r="BX34" s="12">
        <f>OLD_values_no_RT!BF34</f>
        <v>7.2686789528297799</v>
      </c>
      <c r="BY34" s="12">
        <f>OLD_values_no_RT!BG34*(1-high_rise_MFH)</f>
        <v>21.369916121319552</v>
      </c>
      <c r="BZ34" s="12">
        <f>OLD_values_no_RT!BG34*high_rise_MFH</f>
        <v>0.43612073716978678</v>
      </c>
      <c r="CA34" s="12">
        <f>OLD_values_no_RT!BH34</f>
        <v>0</v>
      </c>
      <c r="CB34" s="12">
        <f>OLD_values_no_RT!BI34</f>
        <v>0</v>
      </c>
      <c r="CC34" s="12">
        <f>OLD_values_no_RT!BJ34*(1-high_rise_MFH)</f>
        <v>0</v>
      </c>
      <c r="CD34" s="12">
        <f>OLD_values_no_RT!BJ34*high_rise_MFH</f>
        <v>0</v>
      </c>
      <c r="CE34" s="12">
        <f>OLD_values_no_RT!BK34</f>
        <v>0</v>
      </c>
      <c r="CF34" s="12">
        <f>OLD_values_no_RT!BL34</f>
        <v>0</v>
      </c>
      <c r="CG34" s="12">
        <f>OLD_values_no_RT!BM34*(1-high_rise_MFH)</f>
        <v>0</v>
      </c>
      <c r="CH34" s="12">
        <f>OLD_values_no_RT!BM34*high_rise_MFH</f>
        <v>0</v>
      </c>
      <c r="CI34" s="12">
        <f>OLD_values_no_RT!BN34</f>
        <v>0</v>
      </c>
      <c r="CJ34" s="12">
        <f>OLD_values_no_RT!BO34</f>
        <v>0</v>
      </c>
      <c r="CK34" s="12">
        <f>OLD_values_no_RT!BP34*(1-high_rise_MFH)</f>
        <v>0</v>
      </c>
      <c r="CL34" s="12">
        <f>OLD_values_no_RT!BP34*high_rise_MFH</f>
        <v>0</v>
      </c>
      <c r="CM34" s="12">
        <f>OLD_values_no_RT!BQ34</f>
        <v>0</v>
      </c>
      <c r="CN34" s="12">
        <f>OLD_values_no_RT!BR34</f>
        <v>0</v>
      </c>
      <c r="CO34" s="12">
        <f>OLD_values_no_RT!BS34*(1-high_rise_MFH)</f>
        <v>0</v>
      </c>
      <c r="CP34" s="12">
        <f>OLD_values_no_RT!BS34*high_rise_MFH</f>
        <v>0</v>
      </c>
      <c r="CQ34" s="12">
        <f>OLD_values_no_RT!BT34</f>
        <v>0</v>
      </c>
      <c r="CR34" s="12">
        <v>0</v>
      </c>
      <c r="CS34" s="12">
        <v>0</v>
      </c>
      <c r="CT34" s="12">
        <v>0</v>
      </c>
      <c r="CU34" s="12">
        <v>0</v>
      </c>
    </row>
    <row r="35" spans="1:99" x14ac:dyDescent="0.45">
      <c r="A35" s="21">
        <v>2015</v>
      </c>
      <c r="B35" s="2">
        <v>1932</v>
      </c>
      <c r="C35">
        <f>OLD_values_no_RT!C35</f>
        <v>0</v>
      </c>
      <c r="D35">
        <f>OLD_values_no_RT!D35</f>
        <v>65.758446627801177</v>
      </c>
      <c r="E35">
        <f>OLD_values_no_RT!E35</f>
        <v>0</v>
      </c>
      <c r="F35">
        <f>OLD_values_no_RT!F35</f>
        <v>0</v>
      </c>
      <c r="G35">
        <f>OLD_values_no_RT!G35*(1-high_rise_MFH)</f>
        <v>0</v>
      </c>
      <c r="H35">
        <f>OLD_values_no_RT!H35*(1-high_rise_MFH)</f>
        <v>9.0733570088330247</v>
      </c>
      <c r="I35">
        <f>OLD_values_no_RT!I35*(1-high_rise_MFH)</f>
        <v>0</v>
      </c>
      <c r="J35">
        <f>OLD_values_no_RT!J35*(1-high_rise_MFH)</f>
        <v>0</v>
      </c>
      <c r="K35">
        <f>OLD_values_no_RT!G35*(high_rise_MFH)</f>
        <v>0</v>
      </c>
      <c r="L35">
        <f>OLD_values_no_RT!H35*(high_rise_MFH)</f>
        <v>0.18517055120067397</v>
      </c>
      <c r="M35">
        <f>OLD_values_no_RT!I35*(high_rise_MFH)</f>
        <v>0</v>
      </c>
      <c r="N35">
        <f>OLD_values_no_RT!J35*(high_rise_MFH)</f>
        <v>0</v>
      </c>
      <c r="O35">
        <f>OLD_values_no_RT!K35</f>
        <v>2.6499672521651219</v>
      </c>
      <c r="P35">
        <f>OLD_values_no_RT!L35</f>
        <v>0</v>
      </c>
      <c r="Q35">
        <f>OLD_values_no_RT!M35</f>
        <v>0</v>
      </c>
      <c r="R35">
        <f>OLD_values_no_RT!N35</f>
        <v>0</v>
      </c>
      <c r="S35">
        <f>OLD_values_no_RT!O35</f>
        <v>0</v>
      </c>
      <c r="T35">
        <f>OLD_values_no_RT!P35</f>
        <v>6.4866958278596343</v>
      </c>
      <c r="U35">
        <f>OLD_values_no_RT!Q35*(1-high_rise_MFH)</f>
        <v>0.89503493577044324</v>
      </c>
      <c r="V35">
        <f>OLD_values_no_RT!Q35*high_rise_MFH</f>
        <v>1.8266019097355986E-2</v>
      </c>
      <c r="W35">
        <f>OLD_values_no_RT!R35</f>
        <v>0.26140416022717927</v>
      </c>
      <c r="X35" s="12">
        <f>OLD_values_no_RT!S35</f>
        <v>0</v>
      </c>
      <c r="Y35" s="12">
        <f>OLD_values_no_RT!T35*(1-high_rise_MFH)</f>
        <v>0</v>
      </c>
      <c r="Z35" s="12">
        <f>OLD_values_no_RT!T35*high_rise_MFH</f>
        <v>0</v>
      </c>
      <c r="AA35" s="12">
        <f>OLD_values_no_RT!U35</f>
        <v>0</v>
      </c>
      <c r="AB35">
        <f>OLD_values_no_RT!V35</f>
        <v>6.6713095514457423</v>
      </c>
      <c r="AC35">
        <f>OLD_values_no_RT!W35*(1-high_rise_MFH)</f>
        <v>3.8823527388721235</v>
      </c>
      <c r="AD35">
        <f>OLD_values_no_RT!W35*high_rise_MFH</f>
        <v>7.9231688548410686E-2</v>
      </c>
      <c r="AE35">
        <f>OLD_values_no_RT!X35</f>
        <v>0</v>
      </c>
      <c r="AF35">
        <f>OLD_values_no_RT!Y35</f>
        <v>10.824026752476497</v>
      </c>
      <c r="AG35">
        <f>OLD_values_no_RT!Z35*(1-high_rise_MFH)</f>
        <v>5.2123625044692616</v>
      </c>
      <c r="AH35">
        <f>OLD_values_no_RT!Z35*high_rise_MFH</f>
        <v>0.10637474498916862</v>
      </c>
      <c r="AI35">
        <f>OLD_values_no_RT!AA35</f>
        <v>0</v>
      </c>
      <c r="AJ35">
        <f>OLD_values_no_RT!AB35</f>
        <v>2.4522078481206036</v>
      </c>
      <c r="AK35">
        <f>OLD_values_no_RT!AC35*(1-high_rise_MFH)</f>
        <v>6.4300314563673115</v>
      </c>
      <c r="AL35">
        <f>OLD_values_no_RT!AC35*high_rise_MFH</f>
        <v>0.1312251317625982</v>
      </c>
      <c r="AM35">
        <f>OLD_values_no_RT!AD35</f>
        <v>0</v>
      </c>
      <c r="AN35">
        <f>OLD_values_no_RT!AE35</f>
        <v>1.8791111111111112</v>
      </c>
      <c r="AO35">
        <f>OLD_values_no_RT!AF35*(1-high_rise_MFH)</f>
        <v>1.449311111111111</v>
      </c>
      <c r="AP35">
        <f>OLD_values_no_RT!AF35*high_rise_MFH</f>
        <v>2.9577777777777776E-2</v>
      </c>
      <c r="AQ35">
        <f>OLD_values_no_RT!AG35</f>
        <v>0</v>
      </c>
      <c r="AR35">
        <f>OLD_values_no_RT!AH35</f>
        <v>3.1000000000000005</v>
      </c>
      <c r="AS35">
        <f>OLD_values_no_RT!AI35*(1-high_rise_MFH)</f>
        <v>2.8777765333333334</v>
      </c>
      <c r="AT35">
        <f>OLD_values_no_RT!AI35*high_rise_MFH</f>
        <v>5.8730133333333337E-2</v>
      </c>
      <c r="AU35">
        <f>OLD_values_no_RT!AJ35</f>
        <v>0</v>
      </c>
      <c r="AV35">
        <f>OLD_values_no_RT!AK35</f>
        <v>12.025673467891247</v>
      </c>
      <c r="AW35">
        <f>OLD_values_no_RT!AL35*(1-high_rise_MFH)</f>
        <v>3.0368879356175182</v>
      </c>
      <c r="AX35">
        <f>OLD_values_no_RT!AL35*high_rise_MFH</f>
        <v>6.1977304808520782E-2</v>
      </c>
      <c r="AY35">
        <f>OLD_values_no_RT!AM35</f>
        <v>0</v>
      </c>
      <c r="AZ35" s="91">
        <f>OLD_values_no_RT!AN35</f>
        <v>2.2206651196381348</v>
      </c>
      <c r="BA35" s="91">
        <f>OLD_values_no_RT!AO35*(1-high_rise_MFH)</f>
        <v>0.92686075132383205</v>
      </c>
      <c r="BB35" s="91">
        <f>OLD_values_no_RT!AO35*high_rise_MFH</f>
        <v>1.8915525537221062E-2</v>
      </c>
      <c r="BC35">
        <f>OLD_values_no_RT!AP35</f>
        <v>0</v>
      </c>
      <c r="BD35" s="91">
        <f>OLD_values_no_RT!AQ35</f>
        <v>3.2531332405018665</v>
      </c>
      <c r="BE35" s="91">
        <f>OLD_values_no_RT!AR35*(1-high_rise_MFH)</f>
        <v>1.3577555702461956</v>
      </c>
      <c r="BF35" s="91">
        <f>OLD_values_no_RT!AR35*high_rise_MFH</f>
        <v>2.7709297351963178E-2</v>
      </c>
      <c r="BG35">
        <f>OLD_values_no_RT!AS35</f>
        <v>0</v>
      </c>
      <c r="BH35" s="91">
        <f>OLD_values_no_RT!AT35</f>
        <v>8.0617663581419947</v>
      </c>
      <c r="BI35" s="91">
        <f>OLD_values_no_RT!AU35*(1-high_rise_MFH)</f>
        <v>4.5662932821916185</v>
      </c>
      <c r="BJ35" s="91">
        <f>OLD_values_no_RT!AU35*high_rise_MFH</f>
        <v>9.3189658820237109E-2</v>
      </c>
      <c r="BK35">
        <f>OLD_values_no_RT!AV35</f>
        <v>0</v>
      </c>
      <c r="BL35" s="12">
        <f>OLD_values_no_RT!AX35*0.32</f>
        <v>2.4157215999999999E-2</v>
      </c>
      <c r="BM35" s="12">
        <f>OLD_values_no_RT!AX35*0.6</f>
        <v>4.529478E-2</v>
      </c>
      <c r="BN35" s="12">
        <f>OLD_values_no_RT!AX35*0.08</f>
        <v>6.0393039999999997E-3</v>
      </c>
      <c r="BO35" s="12">
        <f>OLD_values_no_RT!AY35</f>
        <v>0</v>
      </c>
      <c r="BP35" s="12">
        <f>OLD_values_no_RT!AZ35</f>
        <v>0</v>
      </c>
      <c r="BQ35" s="12">
        <f>OLD_values_no_RT!BA35*(1-high_rise_MFH)</f>
        <v>0</v>
      </c>
      <c r="BR35" s="12">
        <f>OLD_values_no_RT!BA35*high_rise_MFH</f>
        <v>0</v>
      </c>
      <c r="BS35" s="12">
        <f>OLD_values_no_RT!BB35</f>
        <v>0</v>
      </c>
      <c r="BT35" s="12">
        <f>OLD_values_no_RT!BC35</f>
        <v>3.6621858516904364</v>
      </c>
      <c r="BU35" s="12">
        <f>OLD_values_no_RT!BD35*(1-high_rise_MFH)</f>
        <v>5.3834132019849408</v>
      </c>
      <c r="BV35" s="12">
        <f>OLD_values_no_RT!BD35*high_rise_MFH</f>
        <v>0.10986557555071308</v>
      </c>
      <c r="BW35" s="12">
        <f>OLD_values_no_RT!BE35</f>
        <v>0</v>
      </c>
      <c r="BX35" s="12">
        <f>OLD_values_no_RT!BF35</f>
        <v>7.2686789528297799</v>
      </c>
      <c r="BY35" s="12">
        <f>OLD_values_no_RT!BG35*(1-high_rise_MFH)</f>
        <v>21.369916121319552</v>
      </c>
      <c r="BZ35" s="12">
        <f>OLD_values_no_RT!BG35*high_rise_MFH</f>
        <v>0.43612073716978678</v>
      </c>
      <c r="CA35" s="12">
        <f>OLD_values_no_RT!BH35</f>
        <v>0</v>
      </c>
      <c r="CB35" s="12">
        <f>OLD_values_no_RT!BI35</f>
        <v>0</v>
      </c>
      <c r="CC35" s="12">
        <f>OLD_values_no_RT!BJ35*(1-high_rise_MFH)</f>
        <v>0</v>
      </c>
      <c r="CD35" s="12">
        <f>OLD_values_no_RT!BJ35*high_rise_MFH</f>
        <v>0</v>
      </c>
      <c r="CE35" s="12">
        <f>OLD_values_no_RT!BK35</f>
        <v>0</v>
      </c>
      <c r="CF35" s="12">
        <f>OLD_values_no_RT!BL35</f>
        <v>0</v>
      </c>
      <c r="CG35" s="12">
        <f>OLD_values_no_RT!BM35*(1-high_rise_MFH)</f>
        <v>0</v>
      </c>
      <c r="CH35" s="12">
        <f>OLD_values_no_RT!BM35*high_rise_MFH</f>
        <v>0</v>
      </c>
      <c r="CI35" s="12">
        <f>OLD_values_no_RT!BN35</f>
        <v>0</v>
      </c>
      <c r="CJ35" s="12">
        <f>OLD_values_no_RT!BO35</f>
        <v>0</v>
      </c>
      <c r="CK35" s="12">
        <f>OLD_values_no_RT!BP35*(1-high_rise_MFH)</f>
        <v>0</v>
      </c>
      <c r="CL35" s="12">
        <f>OLD_values_no_RT!BP35*high_rise_MFH</f>
        <v>0</v>
      </c>
      <c r="CM35" s="12">
        <f>OLD_values_no_RT!BQ35</f>
        <v>0</v>
      </c>
      <c r="CN35" s="12">
        <f>OLD_values_no_RT!BR35</f>
        <v>0</v>
      </c>
      <c r="CO35" s="12">
        <f>OLD_values_no_RT!BS35*(1-high_rise_MFH)</f>
        <v>0</v>
      </c>
      <c r="CP35" s="12">
        <f>OLD_values_no_RT!BS35*high_rise_MFH</f>
        <v>0</v>
      </c>
      <c r="CQ35" s="12">
        <f>OLD_values_no_RT!BT35</f>
        <v>0</v>
      </c>
      <c r="CR35" s="12">
        <v>0</v>
      </c>
      <c r="CS35" s="12">
        <v>0</v>
      </c>
      <c r="CT35" s="12">
        <v>0</v>
      </c>
      <c r="CU35" s="12">
        <v>0</v>
      </c>
    </row>
    <row r="36" spans="1:99" x14ac:dyDescent="0.45">
      <c r="A36" s="21">
        <v>2015</v>
      </c>
      <c r="B36" s="2">
        <v>1933</v>
      </c>
      <c r="C36">
        <f>OLD_values_no_RT!C36</f>
        <v>0</v>
      </c>
      <c r="D36">
        <f>OLD_values_no_RT!D36</f>
        <v>65.758446627801177</v>
      </c>
      <c r="E36">
        <f>OLD_values_no_RT!E36</f>
        <v>0</v>
      </c>
      <c r="F36">
        <f>OLD_values_no_RT!F36</f>
        <v>0</v>
      </c>
      <c r="G36">
        <f>OLD_values_no_RT!G36*(1-high_rise_MFH)</f>
        <v>0</v>
      </c>
      <c r="H36">
        <f>OLD_values_no_RT!H36*(1-high_rise_MFH)</f>
        <v>9.0733570088330247</v>
      </c>
      <c r="I36">
        <f>OLD_values_no_RT!I36*(1-high_rise_MFH)</f>
        <v>0</v>
      </c>
      <c r="J36">
        <f>OLD_values_no_RT!J36*(1-high_rise_MFH)</f>
        <v>0</v>
      </c>
      <c r="K36">
        <f>OLD_values_no_RT!G36*(high_rise_MFH)</f>
        <v>0</v>
      </c>
      <c r="L36">
        <f>OLD_values_no_RT!H36*(high_rise_MFH)</f>
        <v>0.18517055120067397</v>
      </c>
      <c r="M36">
        <f>OLD_values_no_RT!I36*(high_rise_MFH)</f>
        <v>0</v>
      </c>
      <c r="N36">
        <f>OLD_values_no_RT!J36*(high_rise_MFH)</f>
        <v>0</v>
      </c>
      <c r="O36">
        <f>OLD_values_no_RT!K36</f>
        <v>2.6499672521651219</v>
      </c>
      <c r="P36">
        <f>OLD_values_no_RT!L36</f>
        <v>0</v>
      </c>
      <c r="Q36">
        <f>OLD_values_no_RT!M36</f>
        <v>0</v>
      </c>
      <c r="R36">
        <f>OLD_values_no_RT!N36</f>
        <v>0</v>
      </c>
      <c r="S36">
        <f>OLD_values_no_RT!O36</f>
        <v>0</v>
      </c>
      <c r="T36">
        <f>OLD_values_no_RT!P36</f>
        <v>6.4866958278596343</v>
      </c>
      <c r="U36">
        <f>OLD_values_no_RT!Q36*(1-high_rise_MFH)</f>
        <v>0.89503493577044324</v>
      </c>
      <c r="V36">
        <f>OLD_values_no_RT!Q36*high_rise_MFH</f>
        <v>1.8266019097355986E-2</v>
      </c>
      <c r="W36">
        <f>OLD_values_no_RT!R36</f>
        <v>0.26140416022717927</v>
      </c>
      <c r="X36" s="12">
        <f>OLD_values_no_RT!S36</f>
        <v>0</v>
      </c>
      <c r="Y36" s="12">
        <f>OLD_values_no_RT!T36*(1-high_rise_MFH)</f>
        <v>0</v>
      </c>
      <c r="Z36" s="12">
        <f>OLD_values_no_RT!T36*high_rise_MFH</f>
        <v>0</v>
      </c>
      <c r="AA36" s="12">
        <f>OLD_values_no_RT!U36</f>
        <v>0</v>
      </c>
      <c r="AB36">
        <f>OLD_values_no_RT!V36</f>
        <v>6.6713095514457423</v>
      </c>
      <c r="AC36">
        <f>OLD_values_no_RT!W36*(1-high_rise_MFH)</f>
        <v>3.8823527388721235</v>
      </c>
      <c r="AD36">
        <f>OLD_values_no_RT!W36*high_rise_MFH</f>
        <v>7.9231688548410686E-2</v>
      </c>
      <c r="AE36">
        <f>OLD_values_no_RT!X36</f>
        <v>0</v>
      </c>
      <c r="AF36">
        <f>OLD_values_no_RT!Y36</f>
        <v>10.824026752476497</v>
      </c>
      <c r="AG36">
        <f>OLD_values_no_RT!Z36*(1-high_rise_MFH)</f>
        <v>5.2123625044692616</v>
      </c>
      <c r="AH36">
        <f>OLD_values_no_RT!Z36*high_rise_MFH</f>
        <v>0.10637474498916862</v>
      </c>
      <c r="AI36">
        <f>OLD_values_no_RT!AA36</f>
        <v>0</v>
      </c>
      <c r="AJ36">
        <f>OLD_values_no_RT!AB36</f>
        <v>2.4522078481206036</v>
      </c>
      <c r="AK36">
        <f>OLD_values_no_RT!AC36*(1-high_rise_MFH)</f>
        <v>6.4300314563673115</v>
      </c>
      <c r="AL36">
        <f>OLD_values_no_RT!AC36*high_rise_MFH</f>
        <v>0.1312251317625982</v>
      </c>
      <c r="AM36">
        <f>OLD_values_no_RT!AD36</f>
        <v>0</v>
      </c>
      <c r="AN36">
        <f>OLD_values_no_RT!AE36</f>
        <v>1.8791111111111112</v>
      </c>
      <c r="AO36">
        <f>OLD_values_no_RT!AF36*(1-high_rise_MFH)</f>
        <v>1.449311111111111</v>
      </c>
      <c r="AP36">
        <f>OLD_values_no_RT!AF36*high_rise_MFH</f>
        <v>2.9577777777777776E-2</v>
      </c>
      <c r="AQ36">
        <f>OLD_values_no_RT!AG36</f>
        <v>0</v>
      </c>
      <c r="AR36">
        <f>OLD_values_no_RT!AH36</f>
        <v>3.1000000000000005</v>
      </c>
      <c r="AS36">
        <f>OLD_values_no_RT!AI36*(1-high_rise_MFH)</f>
        <v>2.8777765333333334</v>
      </c>
      <c r="AT36">
        <f>OLD_values_no_RT!AI36*high_rise_MFH</f>
        <v>5.8730133333333337E-2</v>
      </c>
      <c r="AU36">
        <f>OLD_values_no_RT!AJ36</f>
        <v>0</v>
      </c>
      <c r="AV36">
        <f>OLD_values_no_RT!AK36</f>
        <v>12.025673467891247</v>
      </c>
      <c r="AW36">
        <f>OLD_values_no_RT!AL36*(1-high_rise_MFH)</f>
        <v>3.0368879356175182</v>
      </c>
      <c r="AX36">
        <f>OLD_values_no_RT!AL36*high_rise_MFH</f>
        <v>6.1977304808520782E-2</v>
      </c>
      <c r="AY36">
        <f>OLD_values_no_RT!AM36</f>
        <v>0</v>
      </c>
      <c r="AZ36" s="91">
        <f>OLD_values_no_RT!AN36</f>
        <v>2.2206651196381348</v>
      </c>
      <c r="BA36" s="91">
        <f>OLD_values_no_RT!AO36*(1-high_rise_MFH)</f>
        <v>0.92686075132383205</v>
      </c>
      <c r="BB36" s="91">
        <f>OLD_values_no_RT!AO36*high_rise_MFH</f>
        <v>1.8915525537221062E-2</v>
      </c>
      <c r="BC36">
        <f>OLD_values_no_RT!AP36</f>
        <v>0</v>
      </c>
      <c r="BD36" s="91">
        <f>OLD_values_no_RT!AQ36</f>
        <v>3.2531332405018665</v>
      </c>
      <c r="BE36" s="91">
        <f>OLD_values_no_RT!AR36*(1-high_rise_MFH)</f>
        <v>1.3577555702461956</v>
      </c>
      <c r="BF36" s="91">
        <f>OLD_values_no_RT!AR36*high_rise_MFH</f>
        <v>2.7709297351963178E-2</v>
      </c>
      <c r="BG36">
        <f>OLD_values_no_RT!AS36</f>
        <v>0</v>
      </c>
      <c r="BH36" s="91">
        <f>OLD_values_no_RT!AT36</f>
        <v>8.0617663581419947</v>
      </c>
      <c r="BI36" s="91">
        <f>OLD_values_no_RT!AU36*(1-high_rise_MFH)</f>
        <v>4.5662932821916185</v>
      </c>
      <c r="BJ36" s="91">
        <f>OLD_values_no_RT!AU36*high_rise_MFH</f>
        <v>9.3189658820237109E-2</v>
      </c>
      <c r="BK36">
        <f>OLD_values_no_RT!AV36</f>
        <v>0</v>
      </c>
      <c r="BL36" s="12">
        <f>OLD_values_no_RT!AX36*0.32</f>
        <v>2.6546848000000001E-2</v>
      </c>
      <c r="BM36" s="12">
        <f>OLD_values_no_RT!AX36*0.6</f>
        <v>4.9775340000000001E-2</v>
      </c>
      <c r="BN36" s="12">
        <f>OLD_values_no_RT!AX36*0.08</f>
        <v>6.6367120000000003E-3</v>
      </c>
      <c r="BO36" s="12">
        <f>OLD_values_no_RT!AY36</f>
        <v>0</v>
      </c>
      <c r="BP36" s="12">
        <f>OLD_values_no_RT!AZ36</f>
        <v>0</v>
      </c>
      <c r="BQ36" s="12">
        <f>OLD_values_no_RT!BA36*(1-high_rise_MFH)</f>
        <v>0</v>
      </c>
      <c r="BR36" s="12">
        <f>OLD_values_no_RT!BA36*high_rise_MFH</f>
        <v>0</v>
      </c>
      <c r="BS36" s="12">
        <f>OLD_values_no_RT!BB36</f>
        <v>0</v>
      </c>
      <c r="BT36" s="12">
        <f>OLD_values_no_RT!BC36</f>
        <v>3.6621858516904364</v>
      </c>
      <c r="BU36" s="12">
        <f>OLD_values_no_RT!BD36*(1-high_rise_MFH)</f>
        <v>5.3834132019849408</v>
      </c>
      <c r="BV36" s="12">
        <f>OLD_values_no_RT!BD36*high_rise_MFH</f>
        <v>0.10986557555071308</v>
      </c>
      <c r="BW36" s="12">
        <f>OLD_values_no_RT!BE36</f>
        <v>0</v>
      </c>
      <c r="BX36" s="12">
        <f>OLD_values_no_RT!BF36</f>
        <v>6.7714481732889444</v>
      </c>
      <c r="BY36" s="12">
        <f>OLD_values_no_RT!BG36*(1-high_rise_MFH)</f>
        <v>19.908057629469496</v>
      </c>
      <c r="BZ36" s="12">
        <f>OLD_values_no_RT!BG36*high_rise_MFH</f>
        <v>0.40628689039733668</v>
      </c>
      <c r="CA36" s="12">
        <f>OLD_values_no_RT!BH36</f>
        <v>0</v>
      </c>
      <c r="CB36" s="12">
        <f>OLD_values_no_RT!BI36</f>
        <v>0</v>
      </c>
      <c r="CC36" s="12">
        <f>OLD_values_no_RT!BJ36*(1-high_rise_MFH)</f>
        <v>0</v>
      </c>
      <c r="CD36" s="12">
        <f>OLD_values_no_RT!BJ36*high_rise_MFH</f>
        <v>0</v>
      </c>
      <c r="CE36" s="12">
        <f>OLD_values_no_RT!BK36</f>
        <v>0</v>
      </c>
      <c r="CF36" s="12">
        <f>OLD_values_no_RT!BL36</f>
        <v>0</v>
      </c>
      <c r="CG36" s="12">
        <f>OLD_values_no_RT!BM36*(1-high_rise_MFH)</f>
        <v>0</v>
      </c>
      <c r="CH36" s="12">
        <f>OLD_values_no_RT!BM36*high_rise_MFH</f>
        <v>0</v>
      </c>
      <c r="CI36" s="12">
        <f>OLD_values_no_RT!BN36</f>
        <v>0</v>
      </c>
      <c r="CJ36" s="12">
        <f>OLD_values_no_RT!BO36</f>
        <v>0</v>
      </c>
      <c r="CK36" s="12">
        <f>OLD_values_no_RT!BP36*(1-high_rise_MFH)</f>
        <v>0</v>
      </c>
      <c r="CL36" s="12">
        <f>OLD_values_no_RT!BP36*high_rise_MFH</f>
        <v>0</v>
      </c>
      <c r="CM36" s="12">
        <f>OLD_values_no_RT!BQ36</f>
        <v>0</v>
      </c>
      <c r="CN36" s="12">
        <f>OLD_values_no_RT!BR36</f>
        <v>0</v>
      </c>
      <c r="CO36" s="12">
        <f>OLD_values_no_RT!BS36*(1-high_rise_MFH)</f>
        <v>0</v>
      </c>
      <c r="CP36" s="12">
        <f>OLD_values_no_RT!BS36*high_rise_MFH</f>
        <v>0</v>
      </c>
      <c r="CQ36" s="12">
        <f>OLD_values_no_RT!BT36</f>
        <v>0</v>
      </c>
      <c r="CR36" s="12">
        <v>0</v>
      </c>
      <c r="CS36" s="12">
        <v>0</v>
      </c>
      <c r="CT36" s="12">
        <v>0</v>
      </c>
      <c r="CU36" s="12">
        <v>0</v>
      </c>
    </row>
    <row r="37" spans="1:99" x14ac:dyDescent="0.45">
      <c r="A37" s="21">
        <v>2015</v>
      </c>
      <c r="B37" s="2">
        <v>1934</v>
      </c>
      <c r="C37">
        <f>OLD_values_no_RT!C37</f>
        <v>0</v>
      </c>
      <c r="D37">
        <f>OLD_values_no_RT!D37</f>
        <v>65.758446627801177</v>
      </c>
      <c r="E37">
        <f>OLD_values_no_RT!E37</f>
        <v>0</v>
      </c>
      <c r="F37">
        <f>OLD_values_no_RT!F37</f>
        <v>0</v>
      </c>
      <c r="G37">
        <f>OLD_values_no_RT!G37*(1-high_rise_MFH)</f>
        <v>0</v>
      </c>
      <c r="H37">
        <f>OLD_values_no_RT!H37*(1-high_rise_MFH)</f>
        <v>9.0733570088330247</v>
      </c>
      <c r="I37">
        <f>OLD_values_no_RT!I37*(1-high_rise_MFH)</f>
        <v>0</v>
      </c>
      <c r="J37">
        <f>OLD_values_no_RT!J37*(1-high_rise_MFH)</f>
        <v>0</v>
      </c>
      <c r="K37">
        <f>OLD_values_no_RT!G37*(high_rise_MFH)</f>
        <v>0</v>
      </c>
      <c r="L37">
        <f>OLD_values_no_RT!H37*(high_rise_MFH)</f>
        <v>0.18517055120067397</v>
      </c>
      <c r="M37">
        <f>OLD_values_no_RT!I37*(high_rise_MFH)</f>
        <v>0</v>
      </c>
      <c r="N37">
        <f>OLD_values_no_RT!J37*(high_rise_MFH)</f>
        <v>0</v>
      </c>
      <c r="O37">
        <f>OLD_values_no_RT!K37</f>
        <v>2.6499672521651219</v>
      </c>
      <c r="P37">
        <f>OLD_values_no_RT!L37</f>
        <v>0</v>
      </c>
      <c r="Q37">
        <f>OLD_values_no_RT!M37</f>
        <v>0</v>
      </c>
      <c r="R37">
        <f>OLD_values_no_RT!N37</f>
        <v>0</v>
      </c>
      <c r="S37">
        <f>OLD_values_no_RT!O37</f>
        <v>0</v>
      </c>
      <c r="T37">
        <f>OLD_values_no_RT!P37</f>
        <v>6.4866958278596343</v>
      </c>
      <c r="U37">
        <f>OLD_values_no_RT!Q37*(1-high_rise_MFH)</f>
        <v>0.89503493577044324</v>
      </c>
      <c r="V37">
        <f>OLD_values_no_RT!Q37*high_rise_MFH</f>
        <v>1.8266019097355986E-2</v>
      </c>
      <c r="W37">
        <f>OLD_values_no_RT!R37</f>
        <v>0.26140416022717927</v>
      </c>
      <c r="X37" s="12">
        <f>OLD_values_no_RT!S37</f>
        <v>0</v>
      </c>
      <c r="Y37" s="12">
        <f>OLD_values_no_RT!T37*(1-high_rise_MFH)</f>
        <v>0</v>
      </c>
      <c r="Z37" s="12">
        <f>OLD_values_no_RT!T37*high_rise_MFH</f>
        <v>0</v>
      </c>
      <c r="AA37" s="12">
        <f>OLD_values_no_RT!U37</f>
        <v>0</v>
      </c>
      <c r="AB37">
        <f>OLD_values_no_RT!V37</f>
        <v>6.6713095514457423</v>
      </c>
      <c r="AC37">
        <f>OLD_values_no_RT!W37*(1-high_rise_MFH)</f>
        <v>3.8823527388721235</v>
      </c>
      <c r="AD37">
        <f>OLD_values_no_RT!W37*high_rise_MFH</f>
        <v>7.9231688548410686E-2</v>
      </c>
      <c r="AE37">
        <f>OLD_values_no_RT!X37</f>
        <v>0</v>
      </c>
      <c r="AF37">
        <f>OLD_values_no_RT!Y37</f>
        <v>10.824026752476497</v>
      </c>
      <c r="AG37">
        <f>OLD_values_no_RT!Z37*(1-high_rise_MFH)</f>
        <v>5.2123625044692616</v>
      </c>
      <c r="AH37">
        <f>OLD_values_no_RT!Z37*high_rise_MFH</f>
        <v>0.10637474498916862</v>
      </c>
      <c r="AI37">
        <f>OLD_values_no_RT!AA37</f>
        <v>0</v>
      </c>
      <c r="AJ37">
        <f>OLD_values_no_RT!AB37</f>
        <v>2.4522078481206036</v>
      </c>
      <c r="AK37">
        <f>OLD_values_no_RT!AC37*(1-high_rise_MFH)</f>
        <v>6.4300314563673115</v>
      </c>
      <c r="AL37">
        <f>OLD_values_no_RT!AC37*high_rise_MFH</f>
        <v>0.1312251317625982</v>
      </c>
      <c r="AM37">
        <f>OLD_values_no_RT!AD37</f>
        <v>0</v>
      </c>
      <c r="AN37">
        <f>OLD_values_no_RT!AE37</f>
        <v>1.8791111111111112</v>
      </c>
      <c r="AO37">
        <f>OLD_values_no_RT!AF37*(1-high_rise_MFH)</f>
        <v>1.449311111111111</v>
      </c>
      <c r="AP37">
        <f>OLD_values_no_RT!AF37*high_rise_MFH</f>
        <v>2.9577777777777776E-2</v>
      </c>
      <c r="AQ37">
        <f>OLD_values_no_RT!AG37</f>
        <v>0</v>
      </c>
      <c r="AR37">
        <f>OLD_values_no_RT!AH37</f>
        <v>3.1000000000000005</v>
      </c>
      <c r="AS37">
        <f>OLD_values_no_RT!AI37*(1-high_rise_MFH)</f>
        <v>2.8777765333333334</v>
      </c>
      <c r="AT37">
        <f>OLD_values_no_RT!AI37*high_rise_MFH</f>
        <v>5.8730133333333337E-2</v>
      </c>
      <c r="AU37">
        <f>OLD_values_no_RT!AJ37</f>
        <v>0</v>
      </c>
      <c r="AV37">
        <f>OLD_values_no_RT!AK37</f>
        <v>12.025673467891247</v>
      </c>
      <c r="AW37">
        <f>OLD_values_no_RT!AL37*(1-high_rise_MFH)</f>
        <v>3.0368879356175182</v>
      </c>
      <c r="AX37">
        <f>OLD_values_no_RT!AL37*high_rise_MFH</f>
        <v>6.1977304808520782E-2</v>
      </c>
      <c r="AY37">
        <f>OLD_values_no_RT!AM37</f>
        <v>0</v>
      </c>
      <c r="AZ37" s="91">
        <f>OLD_values_no_RT!AN37</f>
        <v>2.2206651196381348</v>
      </c>
      <c r="BA37" s="91">
        <f>OLD_values_no_RT!AO37*(1-high_rise_MFH)</f>
        <v>0.92686075132383205</v>
      </c>
      <c r="BB37" s="91">
        <f>OLD_values_no_RT!AO37*high_rise_MFH</f>
        <v>1.8915525537221062E-2</v>
      </c>
      <c r="BC37">
        <f>OLD_values_no_RT!AP37</f>
        <v>0</v>
      </c>
      <c r="BD37" s="91">
        <f>OLD_values_no_RT!AQ37</f>
        <v>3.2531332405018665</v>
      </c>
      <c r="BE37" s="91">
        <f>OLD_values_no_RT!AR37*(1-high_rise_MFH)</f>
        <v>1.3577555702461956</v>
      </c>
      <c r="BF37" s="91">
        <f>OLD_values_no_RT!AR37*high_rise_MFH</f>
        <v>2.7709297351963178E-2</v>
      </c>
      <c r="BG37">
        <f>OLD_values_no_RT!AS37</f>
        <v>0</v>
      </c>
      <c r="BH37" s="91">
        <f>OLD_values_no_RT!AT37</f>
        <v>8.0617663581419947</v>
      </c>
      <c r="BI37" s="91">
        <f>OLD_values_no_RT!AU37*(1-high_rise_MFH)</f>
        <v>4.5662932821916185</v>
      </c>
      <c r="BJ37" s="91">
        <f>OLD_values_no_RT!AU37*high_rise_MFH</f>
        <v>9.3189658820237109E-2</v>
      </c>
      <c r="BK37">
        <f>OLD_values_no_RT!AV37</f>
        <v>0</v>
      </c>
      <c r="BL37" s="12">
        <f>OLD_values_no_RT!AX37*0.32</f>
        <v>2.9675744000000004E-2</v>
      </c>
      <c r="BM37" s="12">
        <f>OLD_values_no_RT!AX37*0.6</f>
        <v>5.564202E-2</v>
      </c>
      <c r="BN37" s="12">
        <f>OLD_values_no_RT!AX37*0.08</f>
        <v>7.418936000000001E-3</v>
      </c>
      <c r="BO37" s="12">
        <f>OLD_values_no_RT!AY37</f>
        <v>0</v>
      </c>
      <c r="BP37" s="12">
        <f>OLD_values_no_RT!AZ37</f>
        <v>0</v>
      </c>
      <c r="BQ37" s="12">
        <f>OLD_values_no_RT!BA37*(1-high_rise_MFH)</f>
        <v>0</v>
      </c>
      <c r="BR37" s="12">
        <f>OLD_values_no_RT!BA37*high_rise_MFH</f>
        <v>0</v>
      </c>
      <c r="BS37" s="12">
        <f>OLD_values_no_RT!BB37</f>
        <v>0</v>
      </c>
      <c r="BT37" s="12">
        <f>OLD_values_no_RT!BC37</f>
        <v>3.6621858516904364</v>
      </c>
      <c r="BU37" s="12">
        <f>OLD_values_no_RT!BD37*(1-high_rise_MFH)</f>
        <v>5.3834132019849408</v>
      </c>
      <c r="BV37" s="12">
        <f>OLD_values_no_RT!BD37*high_rise_MFH</f>
        <v>0.10986557555071308</v>
      </c>
      <c r="BW37" s="12">
        <f>OLD_values_no_RT!BE37</f>
        <v>0</v>
      </c>
      <c r="BX37" s="12">
        <f>OLD_values_no_RT!BF37</f>
        <v>6.7714481732889444</v>
      </c>
      <c r="BY37" s="12">
        <f>OLD_values_no_RT!BG37*(1-high_rise_MFH)</f>
        <v>19.908057629469496</v>
      </c>
      <c r="BZ37" s="12">
        <f>OLD_values_no_RT!BG37*high_rise_MFH</f>
        <v>0.40628689039733668</v>
      </c>
      <c r="CA37" s="12">
        <f>OLD_values_no_RT!BH37</f>
        <v>0</v>
      </c>
      <c r="CB37" s="12">
        <f>OLD_values_no_RT!BI37</f>
        <v>0</v>
      </c>
      <c r="CC37" s="12">
        <f>OLD_values_no_RT!BJ37*(1-high_rise_MFH)</f>
        <v>0</v>
      </c>
      <c r="CD37" s="12">
        <f>OLD_values_no_RT!BJ37*high_rise_MFH</f>
        <v>0</v>
      </c>
      <c r="CE37" s="12">
        <f>OLD_values_no_RT!BK37</f>
        <v>0</v>
      </c>
      <c r="CF37" s="12">
        <f>OLD_values_no_RT!BL37</f>
        <v>0</v>
      </c>
      <c r="CG37" s="12">
        <f>OLD_values_no_RT!BM37*(1-high_rise_MFH)</f>
        <v>0</v>
      </c>
      <c r="CH37" s="12">
        <f>OLD_values_no_RT!BM37*high_rise_MFH</f>
        <v>0</v>
      </c>
      <c r="CI37" s="12">
        <f>OLD_values_no_RT!BN37</f>
        <v>0</v>
      </c>
      <c r="CJ37" s="12">
        <f>OLD_values_no_RT!BO37</f>
        <v>0</v>
      </c>
      <c r="CK37" s="12">
        <f>OLD_values_no_RT!BP37*(1-high_rise_MFH)</f>
        <v>0</v>
      </c>
      <c r="CL37" s="12">
        <f>OLD_values_no_RT!BP37*high_rise_MFH</f>
        <v>0</v>
      </c>
      <c r="CM37" s="12">
        <f>OLD_values_no_RT!BQ37</f>
        <v>0</v>
      </c>
      <c r="CN37" s="12">
        <f>OLD_values_no_RT!BR37</f>
        <v>0</v>
      </c>
      <c r="CO37" s="12">
        <f>OLD_values_no_RT!BS37*(1-high_rise_MFH)</f>
        <v>0</v>
      </c>
      <c r="CP37" s="12">
        <f>OLD_values_no_RT!BS37*high_rise_MFH</f>
        <v>0</v>
      </c>
      <c r="CQ37" s="12">
        <f>OLD_values_no_RT!BT37</f>
        <v>0</v>
      </c>
      <c r="CR37" s="12">
        <v>0</v>
      </c>
      <c r="CS37" s="12">
        <v>0</v>
      </c>
      <c r="CT37" s="12">
        <v>0</v>
      </c>
      <c r="CU37" s="12">
        <v>0</v>
      </c>
    </row>
    <row r="38" spans="1:99" x14ac:dyDescent="0.45">
      <c r="A38" s="21">
        <v>2015</v>
      </c>
      <c r="B38" s="2">
        <v>1935</v>
      </c>
      <c r="C38">
        <f>OLD_values_no_RT!C38</f>
        <v>0</v>
      </c>
      <c r="D38">
        <f>OLD_values_no_RT!D38</f>
        <v>65.758446627801177</v>
      </c>
      <c r="E38">
        <f>OLD_values_no_RT!E38</f>
        <v>0</v>
      </c>
      <c r="F38">
        <f>OLD_values_no_RT!F38</f>
        <v>0</v>
      </c>
      <c r="G38">
        <f>OLD_values_no_RT!G38*(1-high_rise_MFH)</f>
        <v>0</v>
      </c>
      <c r="H38">
        <f>OLD_values_no_RT!H38*(1-high_rise_MFH)</f>
        <v>9.0733570088330247</v>
      </c>
      <c r="I38">
        <f>OLD_values_no_RT!I38*(1-high_rise_MFH)</f>
        <v>0</v>
      </c>
      <c r="J38">
        <f>OLD_values_no_RT!J38*(1-high_rise_MFH)</f>
        <v>0</v>
      </c>
      <c r="K38">
        <f>OLD_values_no_RT!G38*(high_rise_MFH)</f>
        <v>0</v>
      </c>
      <c r="L38">
        <f>OLD_values_no_RT!H38*(high_rise_MFH)</f>
        <v>0.18517055120067397</v>
      </c>
      <c r="M38">
        <f>OLD_values_no_RT!I38*(high_rise_MFH)</f>
        <v>0</v>
      </c>
      <c r="N38">
        <f>OLD_values_no_RT!J38*(high_rise_MFH)</f>
        <v>0</v>
      </c>
      <c r="O38">
        <f>OLD_values_no_RT!K38</f>
        <v>2.6499672521651219</v>
      </c>
      <c r="P38">
        <f>OLD_values_no_RT!L38</f>
        <v>0</v>
      </c>
      <c r="Q38">
        <f>OLD_values_no_RT!M38</f>
        <v>0</v>
      </c>
      <c r="R38">
        <f>OLD_values_no_RT!N38</f>
        <v>0</v>
      </c>
      <c r="S38">
        <f>OLD_values_no_RT!O38</f>
        <v>0</v>
      </c>
      <c r="T38">
        <f>OLD_values_no_RT!P38</f>
        <v>6.4866958278596343</v>
      </c>
      <c r="U38">
        <f>OLD_values_no_RT!Q38*(1-high_rise_MFH)</f>
        <v>0.89503493577044324</v>
      </c>
      <c r="V38">
        <f>OLD_values_no_RT!Q38*high_rise_MFH</f>
        <v>1.8266019097355986E-2</v>
      </c>
      <c r="W38">
        <f>OLD_values_no_RT!R38</f>
        <v>0.26140416022717927</v>
      </c>
      <c r="X38" s="12">
        <f>OLD_values_no_RT!S38</f>
        <v>0</v>
      </c>
      <c r="Y38" s="12">
        <f>OLD_values_no_RT!T38*(1-high_rise_MFH)</f>
        <v>0</v>
      </c>
      <c r="Z38" s="12">
        <f>OLD_values_no_RT!T38*high_rise_MFH</f>
        <v>0</v>
      </c>
      <c r="AA38" s="12">
        <f>OLD_values_no_RT!U38</f>
        <v>0</v>
      </c>
      <c r="AB38">
        <f>OLD_values_no_RT!V38</f>
        <v>6.6713095514457423</v>
      </c>
      <c r="AC38">
        <f>OLD_values_no_RT!W38*(1-high_rise_MFH)</f>
        <v>3.8823527388721235</v>
      </c>
      <c r="AD38">
        <f>OLD_values_no_RT!W38*high_rise_MFH</f>
        <v>7.9231688548410686E-2</v>
      </c>
      <c r="AE38">
        <f>OLD_values_no_RT!X38</f>
        <v>0</v>
      </c>
      <c r="AF38">
        <f>OLD_values_no_RT!Y38</f>
        <v>10.824026752476497</v>
      </c>
      <c r="AG38">
        <f>OLD_values_no_RT!Z38*(1-high_rise_MFH)</f>
        <v>5.2123625044692616</v>
      </c>
      <c r="AH38">
        <f>OLD_values_no_RT!Z38*high_rise_MFH</f>
        <v>0.10637474498916862</v>
      </c>
      <c r="AI38">
        <f>OLD_values_no_RT!AA38</f>
        <v>0</v>
      </c>
      <c r="AJ38">
        <f>OLD_values_no_RT!AB38</f>
        <v>2.4522078481206036</v>
      </c>
      <c r="AK38">
        <f>OLD_values_no_RT!AC38*(1-high_rise_MFH)</f>
        <v>6.4300314563673115</v>
      </c>
      <c r="AL38">
        <f>OLD_values_no_RT!AC38*high_rise_MFH</f>
        <v>0.1312251317625982</v>
      </c>
      <c r="AM38">
        <f>OLD_values_no_RT!AD38</f>
        <v>0</v>
      </c>
      <c r="AN38">
        <f>OLD_values_no_RT!AE38</f>
        <v>1.8791111111111112</v>
      </c>
      <c r="AO38">
        <f>OLD_values_no_RT!AF38*(1-high_rise_MFH)</f>
        <v>1.449311111111111</v>
      </c>
      <c r="AP38">
        <f>OLD_values_no_RT!AF38*high_rise_MFH</f>
        <v>2.9577777777777776E-2</v>
      </c>
      <c r="AQ38">
        <f>OLD_values_no_RT!AG38</f>
        <v>0</v>
      </c>
      <c r="AR38">
        <f>OLD_values_no_RT!AH38</f>
        <v>3.1000000000000005</v>
      </c>
      <c r="AS38">
        <f>OLD_values_no_RT!AI38*(1-high_rise_MFH)</f>
        <v>2.8777765333333334</v>
      </c>
      <c r="AT38">
        <f>OLD_values_no_RT!AI38*high_rise_MFH</f>
        <v>5.8730133333333337E-2</v>
      </c>
      <c r="AU38">
        <f>OLD_values_no_RT!AJ38</f>
        <v>0</v>
      </c>
      <c r="AV38">
        <f>OLD_values_no_RT!AK38</f>
        <v>12.025673467891247</v>
      </c>
      <c r="AW38">
        <f>OLD_values_no_RT!AL38*(1-high_rise_MFH)</f>
        <v>3.0368879356175182</v>
      </c>
      <c r="AX38">
        <f>OLD_values_no_RT!AL38*high_rise_MFH</f>
        <v>6.1977304808520782E-2</v>
      </c>
      <c r="AY38">
        <f>OLD_values_no_RT!AM38</f>
        <v>0</v>
      </c>
      <c r="AZ38" s="91">
        <f>OLD_values_no_RT!AN38</f>
        <v>2.2206651196381348</v>
      </c>
      <c r="BA38" s="91">
        <f>OLD_values_no_RT!AO38*(1-high_rise_MFH)</f>
        <v>0.92686075132383205</v>
      </c>
      <c r="BB38" s="91">
        <f>OLD_values_no_RT!AO38*high_rise_MFH</f>
        <v>1.8915525537221062E-2</v>
      </c>
      <c r="BC38">
        <f>OLD_values_no_RT!AP38</f>
        <v>0</v>
      </c>
      <c r="BD38" s="91">
        <f>OLD_values_no_RT!AQ38</f>
        <v>3.2531332405018665</v>
      </c>
      <c r="BE38" s="91">
        <f>OLD_values_no_RT!AR38*(1-high_rise_MFH)</f>
        <v>1.3577555702461956</v>
      </c>
      <c r="BF38" s="91">
        <f>OLD_values_no_RT!AR38*high_rise_MFH</f>
        <v>2.7709297351963178E-2</v>
      </c>
      <c r="BG38">
        <f>OLD_values_no_RT!AS38</f>
        <v>0</v>
      </c>
      <c r="BH38" s="91">
        <f>OLD_values_no_RT!AT38</f>
        <v>8.0617663581419947</v>
      </c>
      <c r="BI38" s="91">
        <f>OLD_values_no_RT!AU38*(1-high_rise_MFH)</f>
        <v>4.5662932821916185</v>
      </c>
      <c r="BJ38" s="91">
        <f>OLD_values_no_RT!AU38*high_rise_MFH</f>
        <v>9.3189658820237109E-2</v>
      </c>
      <c r="BK38">
        <f>OLD_values_no_RT!AV38</f>
        <v>0</v>
      </c>
      <c r="BL38" s="12">
        <f>OLD_values_no_RT!AX38*0.32</f>
        <v>3.4383040000000004E-2</v>
      </c>
      <c r="BM38" s="12">
        <f>OLD_values_no_RT!AX38*0.6</f>
        <v>6.4468200000000003E-2</v>
      </c>
      <c r="BN38" s="12">
        <f>OLD_values_no_RT!AX38*0.08</f>
        <v>8.5957600000000009E-3</v>
      </c>
      <c r="BO38" s="12">
        <f>OLD_values_no_RT!AY38</f>
        <v>0</v>
      </c>
      <c r="BP38" s="12">
        <f>OLD_values_no_RT!AZ38</f>
        <v>0</v>
      </c>
      <c r="BQ38" s="12">
        <f>OLD_values_no_RT!BA38*(1-high_rise_MFH)</f>
        <v>0</v>
      </c>
      <c r="BR38" s="12">
        <f>OLD_values_no_RT!BA38*high_rise_MFH</f>
        <v>0</v>
      </c>
      <c r="BS38" s="12">
        <f>OLD_values_no_RT!BB38</f>
        <v>0</v>
      </c>
      <c r="BT38" s="12">
        <f>OLD_values_no_RT!BC38</f>
        <v>3.6621858516904364</v>
      </c>
      <c r="BU38" s="12">
        <f>OLD_values_no_RT!BD38*(1-high_rise_MFH)</f>
        <v>5.3834132019849408</v>
      </c>
      <c r="BV38" s="12">
        <f>OLD_values_no_RT!BD38*high_rise_MFH</f>
        <v>0.10986557555071308</v>
      </c>
      <c r="BW38" s="12">
        <f>OLD_values_no_RT!BE38</f>
        <v>0</v>
      </c>
      <c r="BX38" s="12">
        <f>OLD_values_no_RT!BF38</f>
        <v>6.7714481732889444</v>
      </c>
      <c r="BY38" s="12">
        <f>OLD_values_no_RT!BG38*(1-high_rise_MFH)</f>
        <v>19.908057629469496</v>
      </c>
      <c r="BZ38" s="12">
        <f>OLD_values_no_RT!BG38*high_rise_MFH</f>
        <v>0.40628689039733668</v>
      </c>
      <c r="CA38" s="12">
        <f>OLD_values_no_RT!BH38</f>
        <v>0</v>
      </c>
      <c r="CB38" s="12">
        <f>OLD_values_no_RT!BI38</f>
        <v>0</v>
      </c>
      <c r="CC38" s="12">
        <f>OLD_values_no_RT!BJ38*(1-high_rise_MFH)</f>
        <v>0</v>
      </c>
      <c r="CD38" s="12">
        <f>OLD_values_no_RT!BJ38*high_rise_MFH</f>
        <v>0</v>
      </c>
      <c r="CE38" s="12">
        <f>OLD_values_no_RT!BK38</f>
        <v>0</v>
      </c>
      <c r="CF38" s="12">
        <f>OLD_values_no_RT!BL38</f>
        <v>0</v>
      </c>
      <c r="CG38" s="12">
        <f>OLD_values_no_RT!BM38*(1-high_rise_MFH)</f>
        <v>0</v>
      </c>
      <c r="CH38" s="12">
        <f>OLD_values_no_RT!BM38*high_rise_MFH</f>
        <v>0</v>
      </c>
      <c r="CI38" s="12">
        <f>OLD_values_no_RT!BN38</f>
        <v>0</v>
      </c>
      <c r="CJ38" s="12">
        <f>OLD_values_no_RT!BO38</f>
        <v>0</v>
      </c>
      <c r="CK38" s="12">
        <f>OLD_values_no_RT!BP38*(1-high_rise_MFH)</f>
        <v>0</v>
      </c>
      <c r="CL38" s="12">
        <f>OLD_values_no_RT!BP38*high_rise_MFH</f>
        <v>0</v>
      </c>
      <c r="CM38" s="12">
        <f>OLD_values_no_RT!BQ38</f>
        <v>0</v>
      </c>
      <c r="CN38" s="12">
        <f>OLD_values_no_RT!BR38</f>
        <v>0</v>
      </c>
      <c r="CO38" s="12">
        <f>OLD_values_no_RT!BS38*(1-high_rise_MFH)</f>
        <v>0</v>
      </c>
      <c r="CP38" s="12">
        <f>OLD_values_no_RT!BS38*high_rise_MFH</f>
        <v>0</v>
      </c>
      <c r="CQ38" s="12">
        <f>OLD_values_no_RT!BT38</f>
        <v>0</v>
      </c>
      <c r="CR38" s="12">
        <v>0</v>
      </c>
      <c r="CS38" s="12">
        <v>0</v>
      </c>
      <c r="CT38" s="12">
        <v>0</v>
      </c>
      <c r="CU38" s="12">
        <v>0</v>
      </c>
    </row>
    <row r="39" spans="1:99" x14ac:dyDescent="0.45">
      <c r="A39" s="21">
        <v>2015</v>
      </c>
      <c r="B39" s="2">
        <v>1936</v>
      </c>
      <c r="C39">
        <f>OLD_values_no_RT!C39</f>
        <v>0</v>
      </c>
      <c r="D39">
        <f>OLD_values_no_RT!D39</f>
        <v>65.758446627801177</v>
      </c>
      <c r="E39">
        <f>OLD_values_no_RT!E39</f>
        <v>0</v>
      </c>
      <c r="F39">
        <f>OLD_values_no_RT!F39</f>
        <v>0</v>
      </c>
      <c r="G39">
        <f>OLD_values_no_RT!G39*(1-high_rise_MFH)</f>
        <v>0</v>
      </c>
      <c r="H39">
        <f>OLD_values_no_RT!H39*(1-high_rise_MFH)</f>
        <v>9.0733570088330247</v>
      </c>
      <c r="I39">
        <f>OLD_values_no_RT!I39*(1-high_rise_MFH)</f>
        <v>0</v>
      </c>
      <c r="J39">
        <f>OLD_values_no_RT!J39*(1-high_rise_MFH)</f>
        <v>0</v>
      </c>
      <c r="K39">
        <f>OLD_values_no_RT!G39*(high_rise_MFH)</f>
        <v>0</v>
      </c>
      <c r="L39">
        <f>OLD_values_no_RT!H39*(high_rise_MFH)</f>
        <v>0.18517055120067397</v>
      </c>
      <c r="M39">
        <f>OLD_values_no_RT!I39*(high_rise_MFH)</f>
        <v>0</v>
      </c>
      <c r="N39">
        <f>OLD_values_no_RT!J39*(high_rise_MFH)</f>
        <v>0</v>
      </c>
      <c r="O39">
        <f>OLD_values_no_RT!K39</f>
        <v>2.6499672521651219</v>
      </c>
      <c r="P39">
        <f>OLD_values_no_RT!L39</f>
        <v>0</v>
      </c>
      <c r="Q39">
        <f>OLD_values_no_RT!M39</f>
        <v>0</v>
      </c>
      <c r="R39">
        <f>OLD_values_no_RT!N39</f>
        <v>0</v>
      </c>
      <c r="S39">
        <f>OLD_values_no_RT!O39</f>
        <v>0</v>
      </c>
      <c r="T39">
        <f>OLD_values_no_RT!P39</f>
        <v>6.4866958278596343</v>
      </c>
      <c r="U39">
        <f>OLD_values_no_RT!Q39*(1-high_rise_MFH)</f>
        <v>0.89503493577044324</v>
      </c>
      <c r="V39">
        <f>OLD_values_no_RT!Q39*high_rise_MFH</f>
        <v>1.8266019097355986E-2</v>
      </c>
      <c r="W39">
        <f>OLD_values_no_RT!R39</f>
        <v>0.26140416022717927</v>
      </c>
      <c r="X39" s="12">
        <f>OLD_values_no_RT!S39</f>
        <v>0</v>
      </c>
      <c r="Y39" s="12">
        <f>OLD_values_no_RT!T39*(1-high_rise_MFH)</f>
        <v>0</v>
      </c>
      <c r="Z39" s="12">
        <f>OLD_values_no_RT!T39*high_rise_MFH</f>
        <v>0</v>
      </c>
      <c r="AA39" s="12">
        <f>OLD_values_no_RT!U39</f>
        <v>0</v>
      </c>
      <c r="AB39">
        <f>OLD_values_no_RT!V39</f>
        <v>6.6713095514457423</v>
      </c>
      <c r="AC39">
        <f>OLD_values_no_RT!W39*(1-high_rise_MFH)</f>
        <v>3.8823527388721235</v>
      </c>
      <c r="AD39">
        <f>OLD_values_no_RT!W39*high_rise_MFH</f>
        <v>7.9231688548410686E-2</v>
      </c>
      <c r="AE39">
        <f>OLD_values_no_RT!X39</f>
        <v>0</v>
      </c>
      <c r="AF39">
        <f>OLD_values_no_RT!Y39</f>
        <v>10.824026752476497</v>
      </c>
      <c r="AG39">
        <f>OLD_values_no_RT!Z39*(1-high_rise_MFH)</f>
        <v>5.2123625044692616</v>
      </c>
      <c r="AH39">
        <f>OLD_values_no_RT!Z39*high_rise_MFH</f>
        <v>0.10637474498916862</v>
      </c>
      <c r="AI39">
        <f>OLD_values_no_RT!AA39</f>
        <v>0</v>
      </c>
      <c r="AJ39">
        <f>OLD_values_no_RT!AB39</f>
        <v>2.4522078481206036</v>
      </c>
      <c r="AK39">
        <f>OLD_values_no_RT!AC39*(1-high_rise_MFH)</f>
        <v>6.4300314563673115</v>
      </c>
      <c r="AL39">
        <f>OLD_values_no_RT!AC39*high_rise_MFH</f>
        <v>0.1312251317625982</v>
      </c>
      <c r="AM39">
        <f>OLD_values_no_RT!AD39</f>
        <v>0</v>
      </c>
      <c r="AN39">
        <f>OLD_values_no_RT!AE39</f>
        <v>1.8791111111111112</v>
      </c>
      <c r="AO39">
        <f>OLD_values_no_RT!AF39*(1-high_rise_MFH)</f>
        <v>1.449311111111111</v>
      </c>
      <c r="AP39">
        <f>OLD_values_no_RT!AF39*high_rise_MFH</f>
        <v>2.9577777777777776E-2</v>
      </c>
      <c r="AQ39">
        <f>OLD_values_no_RT!AG39</f>
        <v>0</v>
      </c>
      <c r="AR39">
        <f>OLD_values_no_RT!AH39</f>
        <v>3.1000000000000005</v>
      </c>
      <c r="AS39">
        <f>OLD_values_no_RT!AI39*(1-high_rise_MFH)</f>
        <v>2.8777765333333334</v>
      </c>
      <c r="AT39">
        <f>OLD_values_no_RT!AI39*high_rise_MFH</f>
        <v>5.8730133333333337E-2</v>
      </c>
      <c r="AU39">
        <f>OLD_values_no_RT!AJ39</f>
        <v>0</v>
      </c>
      <c r="AV39">
        <f>OLD_values_no_RT!AK39</f>
        <v>12.025673467891247</v>
      </c>
      <c r="AW39">
        <f>OLD_values_no_RT!AL39*(1-high_rise_MFH)</f>
        <v>3.0368879356175182</v>
      </c>
      <c r="AX39">
        <f>OLD_values_no_RT!AL39*high_rise_MFH</f>
        <v>6.1977304808520782E-2</v>
      </c>
      <c r="AY39">
        <f>OLD_values_no_RT!AM39</f>
        <v>0</v>
      </c>
      <c r="AZ39" s="91">
        <f>OLD_values_no_RT!AN39</f>
        <v>2.2206651196381348</v>
      </c>
      <c r="BA39" s="91">
        <f>OLD_values_no_RT!AO39*(1-high_rise_MFH)</f>
        <v>0.92686075132383205</v>
      </c>
      <c r="BB39" s="91">
        <f>OLD_values_no_RT!AO39*high_rise_MFH</f>
        <v>1.8915525537221062E-2</v>
      </c>
      <c r="BC39">
        <f>OLD_values_no_RT!AP39</f>
        <v>0</v>
      </c>
      <c r="BD39" s="91">
        <f>OLD_values_no_RT!AQ39</f>
        <v>3.2531332405018665</v>
      </c>
      <c r="BE39" s="91">
        <f>OLD_values_no_RT!AR39*(1-high_rise_MFH)</f>
        <v>1.3577555702461956</v>
      </c>
      <c r="BF39" s="91">
        <f>OLD_values_no_RT!AR39*high_rise_MFH</f>
        <v>2.7709297351963178E-2</v>
      </c>
      <c r="BG39">
        <f>OLD_values_no_RT!AS39</f>
        <v>0</v>
      </c>
      <c r="BH39" s="91">
        <f>OLD_values_no_RT!AT39</f>
        <v>8.0617663581419947</v>
      </c>
      <c r="BI39" s="91">
        <f>OLD_values_no_RT!AU39*(1-high_rise_MFH)</f>
        <v>4.5662932821916185</v>
      </c>
      <c r="BJ39" s="91">
        <f>OLD_values_no_RT!AU39*high_rise_MFH</f>
        <v>9.3189658820237109E-2</v>
      </c>
      <c r="BK39">
        <f>OLD_values_no_RT!AV39</f>
        <v>0</v>
      </c>
      <c r="BL39" s="12">
        <f>OLD_values_no_RT!AX39*0.32</f>
        <v>4.0488639999999999E-2</v>
      </c>
      <c r="BM39" s="12">
        <f>OLD_values_no_RT!AX39*0.6</f>
        <v>7.5916200000000003E-2</v>
      </c>
      <c r="BN39" s="12">
        <f>OLD_values_no_RT!AX39*0.08</f>
        <v>1.012216E-2</v>
      </c>
      <c r="BO39" s="12">
        <f>OLD_values_no_RT!AY39</f>
        <v>0</v>
      </c>
      <c r="BP39" s="12">
        <f>OLD_values_no_RT!AZ39</f>
        <v>0</v>
      </c>
      <c r="BQ39" s="12">
        <f>OLD_values_no_RT!BA39*(1-high_rise_MFH)</f>
        <v>0</v>
      </c>
      <c r="BR39" s="12">
        <f>OLD_values_no_RT!BA39*high_rise_MFH</f>
        <v>0</v>
      </c>
      <c r="BS39" s="12">
        <f>OLD_values_no_RT!BB39</f>
        <v>0</v>
      </c>
      <c r="BT39" s="12">
        <f>OLD_values_no_RT!BC39</f>
        <v>3.6621858516904364</v>
      </c>
      <c r="BU39" s="12">
        <f>OLD_values_no_RT!BD39*(1-high_rise_MFH)</f>
        <v>5.3834132019849408</v>
      </c>
      <c r="BV39" s="12">
        <f>OLD_values_no_RT!BD39*high_rise_MFH</f>
        <v>0.10986557555071308</v>
      </c>
      <c r="BW39" s="12">
        <f>OLD_values_no_RT!BE39</f>
        <v>0</v>
      </c>
      <c r="BX39" s="12">
        <f>OLD_values_no_RT!BF39</f>
        <v>6.7714481732889444</v>
      </c>
      <c r="BY39" s="12">
        <f>OLD_values_no_RT!BG39*(1-high_rise_MFH)</f>
        <v>19.908057629469496</v>
      </c>
      <c r="BZ39" s="12">
        <f>OLD_values_no_RT!BG39*high_rise_MFH</f>
        <v>0.40628689039733668</v>
      </c>
      <c r="CA39" s="12">
        <f>OLD_values_no_RT!BH39</f>
        <v>0</v>
      </c>
      <c r="CB39" s="12">
        <f>OLD_values_no_RT!BI39</f>
        <v>0</v>
      </c>
      <c r="CC39" s="12">
        <f>OLD_values_no_RT!BJ39*(1-high_rise_MFH)</f>
        <v>0</v>
      </c>
      <c r="CD39" s="12">
        <f>OLD_values_no_RT!BJ39*high_rise_MFH</f>
        <v>0</v>
      </c>
      <c r="CE39" s="12">
        <f>OLD_values_no_RT!BK39</f>
        <v>0</v>
      </c>
      <c r="CF39" s="12">
        <f>OLD_values_no_RT!BL39</f>
        <v>0</v>
      </c>
      <c r="CG39" s="12">
        <f>OLD_values_no_RT!BM39*(1-high_rise_MFH)</f>
        <v>0</v>
      </c>
      <c r="CH39" s="12">
        <f>OLD_values_no_RT!BM39*high_rise_MFH</f>
        <v>0</v>
      </c>
      <c r="CI39" s="12">
        <f>OLD_values_no_RT!BN39</f>
        <v>0</v>
      </c>
      <c r="CJ39" s="12">
        <f>OLD_values_no_RT!BO39</f>
        <v>0</v>
      </c>
      <c r="CK39" s="12">
        <f>OLD_values_no_RT!BP39*(1-high_rise_MFH)</f>
        <v>0</v>
      </c>
      <c r="CL39" s="12">
        <f>OLD_values_no_RT!BP39*high_rise_MFH</f>
        <v>0</v>
      </c>
      <c r="CM39" s="12">
        <f>OLD_values_no_RT!BQ39</f>
        <v>0</v>
      </c>
      <c r="CN39" s="12">
        <f>OLD_values_no_RT!BR39</f>
        <v>0</v>
      </c>
      <c r="CO39" s="12">
        <f>OLD_values_no_RT!BS39*(1-high_rise_MFH)</f>
        <v>0</v>
      </c>
      <c r="CP39" s="12">
        <f>OLD_values_no_RT!BS39*high_rise_MFH</f>
        <v>0</v>
      </c>
      <c r="CQ39" s="12">
        <f>OLD_values_no_RT!BT39</f>
        <v>0</v>
      </c>
      <c r="CR39" s="12">
        <v>0</v>
      </c>
      <c r="CS39" s="12">
        <v>0</v>
      </c>
      <c r="CT39" s="12">
        <v>0</v>
      </c>
      <c r="CU39" s="12">
        <v>0</v>
      </c>
    </row>
    <row r="40" spans="1:99" x14ac:dyDescent="0.45">
      <c r="A40" s="21">
        <v>2015</v>
      </c>
      <c r="B40" s="2">
        <v>1937</v>
      </c>
      <c r="C40">
        <f>OLD_values_no_RT!C40</f>
        <v>0</v>
      </c>
      <c r="D40">
        <f>OLD_values_no_RT!D40</f>
        <v>65.758446627801177</v>
      </c>
      <c r="E40">
        <f>OLD_values_no_RT!E40</f>
        <v>0</v>
      </c>
      <c r="F40">
        <f>OLD_values_no_RT!F40</f>
        <v>0</v>
      </c>
      <c r="G40">
        <f>OLD_values_no_RT!G40*(1-high_rise_MFH)</f>
        <v>0</v>
      </c>
      <c r="H40">
        <f>OLD_values_no_RT!H40*(1-high_rise_MFH)</f>
        <v>9.0733570088330247</v>
      </c>
      <c r="I40">
        <f>OLD_values_no_RT!I40*(1-high_rise_MFH)</f>
        <v>0</v>
      </c>
      <c r="J40">
        <f>OLD_values_no_RT!J40*(1-high_rise_MFH)</f>
        <v>0</v>
      </c>
      <c r="K40">
        <f>OLD_values_no_RT!G40*(high_rise_MFH)</f>
        <v>0</v>
      </c>
      <c r="L40">
        <f>OLD_values_no_RT!H40*(high_rise_MFH)</f>
        <v>0.18517055120067397</v>
      </c>
      <c r="M40">
        <f>OLD_values_no_RT!I40*(high_rise_MFH)</f>
        <v>0</v>
      </c>
      <c r="N40">
        <f>OLD_values_no_RT!J40*(high_rise_MFH)</f>
        <v>0</v>
      </c>
      <c r="O40">
        <f>OLD_values_no_RT!K40</f>
        <v>2.6499672521651219</v>
      </c>
      <c r="P40">
        <f>OLD_values_no_RT!L40</f>
        <v>0</v>
      </c>
      <c r="Q40">
        <f>OLD_values_no_RT!M40</f>
        <v>0</v>
      </c>
      <c r="R40">
        <f>OLD_values_no_RT!N40</f>
        <v>0</v>
      </c>
      <c r="S40">
        <f>OLD_values_no_RT!O40</f>
        <v>0</v>
      </c>
      <c r="T40">
        <f>OLD_values_no_RT!P40</f>
        <v>6.4866958278596343</v>
      </c>
      <c r="U40">
        <f>OLD_values_no_RT!Q40*(1-high_rise_MFH)</f>
        <v>0.89503493577044324</v>
      </c>
      <c r="V40">
        <f>OLD_values_no_RT!Q40*high_rise_MFH</f>
        <v>1.8266019097355986E-2</v>
      </c>
      <c r="W40">
        <f>OLD_values_no_RT!R40</f>
        <v>0.26140416022717927</v>
      </c>
      <c r="X40" s="12">
        <f>OLD_values_no_RT!S40</f>
        <v>0</v>
      </c>
      <c r="Y40" s="12">
        <f>OLD_values_no_RT!T40*(1-high_rise_MFH)</f>
        <v>0</v>
      </c>
      <c r="Z40" s="12">
        <f>OLD_values_no_RT!T40*high_rise_MFH</f>
        <v>0</v>
      </c>
      <c r="AA40" s="12">
        <f>OLD_values_no_RT!U40</f>
        <v>0</v>
      </c>
      <c r="AB40">
        <f>OLD_values_no_RT!V40</f>
        <v>6.6713095514457423</v>
      </c>
      <c r="AC40">
        <f>OLD_values_no_RT!W40*(1-high_rise_MFH)</f>
        <v>3.8823527388721235</v>
      </c>
      <c r="AD40">
        <f>OLD_values_no_RT!W40*high_rise_MFH</f>
        <v>7.9231688548410686E-2</v>
      </c>
      <c r="AE40">
        <f>OLD_values_no_RT!X40</f>
        <v>0</v>
      </c>
      <c r="AF40">
        <f>OLD_values_no_RT!Y40</f>
        <v>10.824026752476497</v>
      </c>
      <c r="AG40">
        <f>OLD_values_no_RT!Z40*(1-high_rise_MFH)</f>
        <v>5.2123625044692616</v>
      </c>
      <c r="AH40">
        <f>OLD_values_no_RT!Z40*high_rise_MFH</f>
        <v>0.10637474498916862</v>
      </c>
      <c r="AI40">
        <f>OLD_values_no_RT!AA40</f>
        <v>0</v>
      </c>
      <c r="AJ40">
        <f>OLD_values_no_RT!AB40</f>
        <v>2.4522078481206036</v>
      </c>
      <c r="AK40">
        <f>OLD_values_no_RT!AC40*(1-high_rise_MFH)</f>
        <v>6.4300314563673115</v>
      </c>
      <c r="AL40">
        <f>OLD_values_no_RT!AC40*high_rise_MFH</f>
        <v>0.1312251317625982</v>
      </c>
      <c r="AM40">
        <f>OLD_values_no_RT!AD40</f>
        <v>0</v>
      </c>
      <c r="AN40">
        <f>OLD_values_no_RT!AE40</f>
        <v>1.8791111111111112</v>
      </c>
      <c r="AO40">
        <f>OLD_values_no_RT!AF40*(1-high_rise_MFH)</f>
        <v>1.449311111111111</v>
      </c>
      <c r="AP40">
        <f>OLD_values_no_RT!AF40*high_rise_MFH</f>
        <v>2.9577777777777776E-2</v>
      </c>
      <c r="AQ40">
        <f>OLD_values_no_RT!AG40</f>
        <v>0</v>
      </c>
      <c r="AR40">
        <f>OLD_values_no_RT!AH40</f>
        <v>3.1000000000000005</v>
      </c>
      <c r="AS40">
        <f>OLD_values_no_RT!AI40*(1-high_rise_MFH)</f>
        <v>2.8777765333333334</v>
      </c>
      <c r="AT40">
        <f>OLD_values_no_RT!AI40*high_rise_MFH</f>
        <v>5.8730133333333337E-2</v>
      </c>
      <c r="AU40">
        <f>OLD_values_no_RT!AJ40</f>
        <v>0</v>
      </c>
      <c r="AV40">
        <f>OLD_values_no_RT!AK40</f>
        <v>12.025673467891247</v>
      </c>
      <c r="AW40">
        <f>OLD_values_no_RT!AL40*(1-high_rise_MFH)</f>
        <v>3.0368879356175182</v>
      </c>
      <c r="AX40">
        <f>OLD_values_no_RT!AL40*high_rise_MFH</f>
        <v>6.1977304808520782E-2</v>
      </c>
      <c r="AY40">
        <f>OLD_values_no_RT!AM40</f>
        <v>0</v>
      </c>
      <c r="AZ40" s="91">
        <f>OLD_values_no_RT!AN40</f>
        <v>2.2206651196381348</v>
      </c>
      <c r="BA40" s="91">
        <f>OLD_values_no_RT!AO40*(1-high_rise_MFH)</f>
        <v>0.92686075132383205</v>
      </c>
      <c r="BB40" s="91">
        <f>OLD_values_no_RT!AO40*high_rise_MFH</f>
        <v>1.8915525537221062E-2</v>
      </c>
      <c r="BC40">
        <f>OLD_values_no_RT!AP40</f>
        <v>0</v>
      </c>
      <c r="BD40" s="91">
        <f>OLD_values_no_RT!AQ40</f>
        <v>3.2531332405018665</v>
      </c>
      <c r="BE40" s="91">
        <f>OLD_values_no_RT!AR40*(1-high_rise_MFH)</f>
        <v>1.3577555702461956</v>
      </c>
      <c r="BF40" s="91">
        <f>OLD_values_no_RT!AR40*high_rise_MFH</f>
        <v>2.7709297351963178E-2</v>
      </c>
      <c r="BG40">
        <f>OLD_values_no_RT!AS40</f>
        <v>0</v>
      </c>
      <c r="BH40" s="91">
        <f>OLD_values_no_RT!AT40</f>
        <v>8.0617663581419947</v>
      </c>
      <c r="BI40" s="91">
        <f>OLD_values_no_RT!AU40*(1-high_rise_MFH)</f>
        <v>4.5662932821916185</v>
      </c>
      <c r="BJ40" s="91">
        <f>OLD_values_no_RT!AU40*high_rise_MFH</f>
        <v>9.3189658820237109E-2</v>
      </c>
      <c r="BK40">
        <f>OLD_values_no_RT!AV40</f>
        <v>0</v>
      </c>
      <c r="BL40" s="12">
        <f>OLD_values_no_RT!AX40*0.32</f>
        <v>4.7392320000000002E-2</v>
      </c>
      <c r="BM40" s="12">
        <f>OLD_values_no_RT!AX40*0.6</f>
        <v>8.8860599999999998E-2</v>
      </c>
      <c r="BN40" s="12">
        <f>OLD_values_no_RT!AX40*0.08</f>
        <v>1.184808E-2</v>
      </c>
      <c r="BO40" s="12">
        <f>OLD_values_no_RT!AY40</f>
        <v>0</v>
      </c>
      <c r="BP40" s="12">
        <f>OLD_values_no_RT!AZ40</f>
        <v>0</v>
      </c>
      <c r="BQ40" s="12">
        <f>OLD_values_no_RT!BA40*(1-high_rise_MFH)</f>
        <v>0</v>
      </c>
      <c r="BR40" s="12">
        <f>OLD_values_no_RT!BA40*high_rise_MFH</f>
        <v>0</v>
      </c>
      <c r="BS40" s="12">
        <f>OLD_values_no_RT!BB40</f>
        <v>0</v>
      </c>
      <c r="BT40" s="12">
        <f>OLD_values_no_RT!BC40</f>
        <v>3.6621858516904364</v>
      </c>
      <c r="BU40" s="12">
        <f>OLD_values_no_RT!BD40*(1-high_rise_MFH)</f>
        <v>5.3834132019849408</v>
      </c>
      <c r="BV40" s="12">
        <f>OLD_values_no_RT!BD40*high_rise_MFH</f>
        <v>0.10986557555071308</v>
      </c>
      <c r="BW40" s="12">
        <f>OLD_values_no_RT!BE40</f>
        <v>0</v>
      </c>
      <c r="BX40" s="12">
        <f>OLD_values_no_RT!BF40</f>
        <v>6.7714481732889444</v>
      </c>
      <c r="BY40" s="12">
        <f>OLD_values_no_RT!BG40*(1-high_rise_MFH)</f>
        <v>19.908057629469496</v>
      </c>
      <c r="BZ40" s="12">
        <f>OLD_values_no_RT!BG40*high_rise_MFH</f>
        <v>0.40628689039733668</v>
      </c>
      <c r="CA40" s="12">
        <f>OLD_values_no_RT!BH40</f>
        <v>0</v>
      </c>
      <c r="CB40" s="12">
        <f>OLD_values_no_RT!BI40</f>
        <v>0</v>
      </c>
      <c r="CC40" s="12">
        <f>OLD_values_no_RT!BJ40*(1-high_rise_MFH)</f>
        <v>0</v>
      </c>
      <c r="CD40" s="12">
        <f>OLD_values_no_RT!BJ40*high_rise_MFH</f>
        <v>0</v>
      </c>
      <c r="CE40" s="12">
        <f>OLD_values_no_RT!BK40</f>
        <v>0</v>
      </c>
      <c r="CF40" s="12">
        <f>OLD_values_no_RT!BL40</f>
        <v>0</v>
      </c>
      <c r="CG40" s="12">
        <f>OLD_values_no_RT!BM40*(1-high_rise_MFH)</f>
        <v>0</v>
      </c>
      <c r="CH40" s="12">
        <f>OLD_values_no_RT!BM40*high_rise_MFH</f>
        <v>0</v>
      </c>
      <c r="CI40" s="12">
        <f>OLD_values_no_RT!BN40</f>
        <v>0</v>
      </c>
      <c r="CJ40" s="12">
        <f>OLD_values_no_RT!BO40</f>
        <v>0</v>
      </c>
      <c r="CK40" s="12">
        <f>OLD_values_no_RT!BP40*(1-high_rise_MFH)</f>
        <v>0</v>
      </c>
      <c r="CL40" s="12">
        <f>OLD_values_no_RT!BP40*high_rise_MFH</f>
        <v>0</v>
      </c>
      <c r="CM40" s="12">
        <f>OLD_values_no_RT!BQ40</f>
        <v>0</v>
      </c>
      <c r="CN40" s="12">
        <f>OLD_values_no_RT!BR40</f>
        <v>0</v>
      </c>
      <c r="CO40" s="12">
        <f>OLD_values_no_RT!BS40*(1-high_rise_MFH)</f>
        <v>0</v>
      </c>
      <c r="CP40" s="12">
        <f>OLD_values_no_RT!BS40*high_rise_MFH</f>
        <v>0</v>
      </c>
      <c r="CQ40" s="12">
        <f>OLD_values_no_RT!BT40</f>
        <v>0</v>
      </c>
      <c r="CR40" s="12">
        <v>0</v>
      </c>
      <c r="CS40" s="12">
        <v>0</v>
      </c>
      <c r="CT40" s="12">
        <v>0</v>
      </c>
      <c r="CU40" s="12">
        <v>0</v>
      </c>
    </row>
    <row r="41" spans="1:99" x14ac:dyDescent="0.45">
      <c r="A41" s="21">
        <v>2015</v>
      </c>
      <c r="B41" s="2">
        <v>1938</v>
      </c>
      <c r="C41">
        <f>OLD_values_no_RT!C41</f>
        <v>0</v>
      </c>
      <c r="D41">
        <f>OLD_values_no_RT!D41</f>
        <v>65.758446627801177</v>
      </c>
      <c r="E41">
        <f>OLD_values_no_RT!E41</f>
        <v>0</v>
      </c>
      <c r="F41">
        <f>OLD_values_no_RT!F41</f>
        <v>0</v>
      </c>
      <c r="G41">
        <f>OLD_values_no_RT!G41*(1-high_rise_MFH)</f>
        <v>0</v>
      </c>
      <c r="H41">
        <f>OLD_values_no_RT!H41*(1-high_rise_MFH)</f>
        <v>9.0733570088330247</v>
      </c>
      <c r="I41">
        <f>OLD_values_no_RT!I41*(1-high_rise_MFH)</f>
        <v>0</v>
      </c>
      <c r="J41">
        <f>OLD_values_no_RT!J41*(1-high_rise_MFH)</f>
        <v>0</v>
      </c>
      <c r="K41">
        <f>OLD_values_no_RT!G41*(high_rise_MFH)</f>
        <v>0</v>
      </c>
      <c r="L41">
        <f>OLD_values_no_RT!H41*(high_rise_MFH)</f>
        <v>0.18517055120067397</v>
      </c>
      <c r="M41">
        <f>OLD_values_no_RT!I41*(high_rise_MFH)</f>
        <v>0</v>
      </c>
      <c r="N41">
        <f>OLD_values_no_RT!J41*(high_rise_MFH)</f>
        <v>0</v>
      </c>
      <c r="O41">
        <f>OLD_values_no_RT!K41</f>
        <v>2.6499672521651219</v>
      </c>
      <c r="P41">
        <f>OLD_values_no_RT!L41</f>
        <v>0</v>
      </c>
      <c r="Q41">
        <f>OLD_values_no_RT!M41</f>
        <v>0</v>
      </c>
      <c r="R41">
        <f>OLD_values_no_RT!N41</f>
        <v>0</v>
      </c>
      <c r="S41">
        <f>OLD_values_no_RT!O41</f>
        <v>0</v>
      </c>
      <c r="T41">
        <f>OLD_values_no_RT!P41</f>
        <v>6.4866958278596343</v>
      </c>
      <c r="U41">
        <f>OLD_values_no_RT!Q41*(1-high_rise_MFH)</f>
        <v>0.89503493577044324</v>
      </c>
      <c r="V41">
        <f>OLD_values_no_RT!Q41*high_rise_MFH</f>
        <v>1.8266019097355986E-2</v>
      </c>
      <c r="W41">
        <f>OLD_values_no_RT!R41</f>
        <v>0.26140416022717927</v>
      </c>
      <c r="X41" s="12">
        <f>OLD_values_no_RT!S41</f>
        <v>0</v>
      </c>
      <c r="Y41" s="12">
        <f>OLD_values_no_RT!T41*(1-high_rise_MFH)</f>
        <v>0</v>
      </c>
      <c r="Z41" s="12">
        <f>OLD_values_no_RT!T41*high_rise_MFH</f>
        <v>0</v>
      </c>
      <c r="AA41" s="12">
        <f>OLD_values_no_RT!U41</f>
        <v>0</v>
      </c>
      <c r="AB41">
        <f>OLD_values_no_RT!V41</f>
        <v>6.6713095514457423</v>
      </c>
      <c r="AC41">
        <f>OLD_values_no_RT!W41*(1-high_rise_MFH)</f>
        <v>3.8823527388721235</v>
      </c>
      <c r="AD41">
        <f>OLD_values_no_RT!W41*high_rise_MFH</f>
        <v>7.9231688548410686E-2</v>
      </c>
      <c r="AE41">
        <f>OLD_values_no_RT!X41</f>
        <v>0</v>
      </c>
      <c r="AF41">
        <f>OLD_values_no_RT!Y41</f>
        <v>10.824026752476497</v>
      </c>
      <c r="AG41">
        <f>OLD_values_no_RT!Z41*(1-high_rise_MFH)</f>
        <v>5.2123625044692616</v>
      </c>
      <c r="AH41">
        <f>OLD_values_no_RT!Z41*high_rise_MFH</f>
        <v>0.10637474498916862</v>
      </c>
      <c r="AI41">
        <f>OLD_values_no_RT!AA41</f>
        <v>0</v>
      </c>
      <c r="AJ41">
        <f>OLD_values_no_RT!AB41</f>
        <v>2.4522078481206036</v>
      </c>
      <c r="AK41">
        <f>OLD_values_no_RT!AC41*(1-high_rise_MFH)</f>
        <v>6.4300314563673115</v>
      </c>
      <c r="AL41">
        <f>OLD_values_no_RT!AC41*high_rise_MFH</f>
        <v>0.1312251317625982</v>
      </c>
      <c r="AM41">
        <f>OLD_values_no_RT!AD41</f>
        <v>0</v>
      </c>
      <c r="AN41">
        <f>OLD_values_no_RT!AE41</f>
        <v>1.8791111111111112</v>
      </c>
      <c r="AO41">
        <f>OLD_values_no_RT!AF41*(1-high_rise_MFH)</f>
        <v>1.449311111111111</v>
      </c>
      <c r="AP41">
        <f>OLD_values_no_RT!AF41*high_rise_MFH</f>
        <v>2.9577777777777776E-2</v>
      </c>
      <c r="AQ41">
        <f>OLD_values_no_RT!AG41</f>
        <v>0</v>
      </c>
      <c r="AR41">
        <f>OLD_values_no_RT!AH41</f>
        <v>3.1000000000000005</v>
      </c>
      <c r="AS41">
        <f>OLD_values_no_RT!AI41*(1-high_rise_MFH)</f>
        <v>2.8777765333333334</v>
      </c>
      <c r="AT41">
        <f>OLD_values_no_RT!AI41*high_rise_MFH</f>
        <v>5.8730133333333337E-2</v>
      </c>
      <c r="AU41">
        <f>OLD_values_no_RT!AJ41</f>
        <v>0</v>
      </c>
      <c r="AV41">
        <f>OLD_values_no_RT!AK41</f>
        <v>12.025673467891247</v>
      </c>
      <c r="AW41">
        <f>OLD_values_no_RT!AL41*(1-high_rise_MFH)</f>
        <v>3.0368879356175182</v>
      </c>
      <c r="AX41">
        <f>OLD_values_no_RT!AL41*high_rise_MFH</f>
        <v>6.1977304808520782E-2</v>
      </c>
      <c r="AY41">
        <f>OLD_values_no_RT!AM41</f>
        <v>0</v>
      </c>
      <c r="AZ41" s="91">
        <f>OLD_values_no_RT!AN41</f>
        <v>2.2206651196381348</v>
      </c>
      <c r="BA41" s="91">
        <f>OLD_values_no_RT!AO41*(1-high_rise_MFH)</f>
        <v>0.92686075132383205</v>
      </c>
      <c r="BB41" s="91">
        <f>OLD_values_no_RT!AO41*high_rise_MFH</f>
        <v>1.8915525537221062E-2</v>
      </c>
      <c r="BC41">
        <f>OLD_values_no_RT!AP41</f>
        <v>0</v>
      </c>
      <c r="BD41" s="91">
        <f>OLD_values_no_RT!AQ41</f>
        <v>3.2531332405018665</v>
      </c>
      <c r="BE41" s="91">
        <f>OLD_values_no_RT!AR41*(1-high_rise_MFH)</f>
        <v>1.3577555702461956</v>
      </c>
      <c r="BF41" s="91">
        <f>OLD_values_no_RT!AR41*high_rise_MFH</f>
        <v>2.7709297351963178E-2</v>
      </c>
      <c r="BG41">
        <f>OLD_values_no_RT!AS41</f>
        <v>0</v>
      </c>
      <c r="BH41" s="91">
        <f>OLD_values_no_RT!AT41</f>
        <v>8.0617663581419947</v>
      </c>
      <c r="BI41" s="91">
        <f>OLD_values_no_RT!AU41*(1-high_rise_MFH)</f>
        <v>4.5662932821916185</v>
      </c>
      <c r="BJ41" s="91">
        <f>OLD_values_no_RT!AU41*high_rise_MFH</f>
        <v>9.3189658820237109E-2</v>
      </c>
      <c r="BK41">
        <f>OLD_values_no_RT!AV41</f>
        <v>0</v>
      </c>
      <c r="BL41" s="12">
        <f>OLD_values_no_RT!AX41*0.32</f>
        <v>5.6496000000000005E-2</v>
      </c>
      <c r="BM41" s="12">
        <f>OLD_values_no_RT!AX41*0.6</f>
        <v>0.10593000000000001</v>
      </c>
      <c r="BN41" s="12">
        <f>OLD_values_no_RT!AX41*0.08</f>
        <v>1.4124000000000001E-2</v>
      </c>
      <c r="BO41" s="12">
        <f>OLD_values_no_RT!AY41</f>
        <v>0</v>
      </c>
      <c r="BP41" s="12">
        <f>OLD_values_no_RT!AZ41</f>
        <v>0</v>
      </c>
      <c r="BQ41" s="12">
        <f>OLD_values_no_RT!BA41*(1-high_rise_MFH)</f>
        <v>0</v>
      </c>
      <c r="BR41" s="12">
        <f>OLD_values_no_RT!BA41*high_rise_MFH</f>
        <v>0</v>
      </c>
      <c r="BS41" s="12">
        <f>OLD_values_no_RT!BB41</f>
        <v>0</v>
      </c>
      <c r="BT41" s="12">
        <f>OLD_values_no_RT!BC41</f>
        <v>3.6621858516904364</v>
      </c>
      <c r="BU41" s="12">
        <f>OLD_values_no_RT!BD41*(1-high_rise_MFH)</f>
        <v>5.3834132019849408</v>
      </c>
      <c r="BV41" s="12">
        <f>OLD_values_no_RT!BD41*high_rise_MFH</f>
        <v>0.10986557555071308</v>
      </c>
      <c r="BW41" s="12">
        <f>OLD_values_no_RT!BE41</f>
        <v>0</v>
      </c>
      <c r="BX41" s="12">
        <f>OLD_values_no_RT!BF41</f>
        <v>10.267246249297418</v>
      </c>
      <c r="BY41" s="12">
        <f>OLD_values_no_RT!BG41*(1-high_rise_MFH)</f>
        <v>30.185703972934409</v>
      </c>
      <c r="BZ41" s="12">
        <f>OLD_values_no_RT!BG41*high_rise_MFH</f>
        <v>0.61603477495784509</v>
      </c>
      <c r="CA41" s="12">
        <f>OLD_values_no_RT!BH41</f>
        <v>0</v>
      </c>
      <c r="CB41" s="12">
        <f>OLD_values_no_RT!BI41</f>
        <v>0</v>
      </c>
      <c r="CC41" s="12">
        <f>OLD_values_no_RT!BJ41*(1-high_rise_MFH)</f>
        <v>0</v>
      </c>
      <c r="CD41" s="12">
        <f>OLD_values_no_RT!BJ41*high_rise_MFH</f>
        <v>0</v>
      </c>
      <c r="CE41" s="12">
        <f>OLD_values_no_RT!BK41</f>
        <v>0</v>
      </c>
      <c r="CF41" s="12">
        <f>OLD_values_no_RT!BL41</f>
        <v>0</v>
      </c>
      <c r="CG41" s="12">
        <f>OLD_values_no_RT!BM41*(1-high_rise_MFH)</f>
        <v>0</v>
      </c>
      <c r="CH41" s="12">
        <f>OLD_values_no_RT!BM41*high_rise_MFH</f>
        <v>0</v>
      </c>
      <c r="CI41" s="12">
        <f>OLD_values_no_RT!BN41</f>
        <v>0</v>
      </c>
      <c r="CJ41" s="12">
        <f>OLD_values_no_RT!BO41</f>
        <v>0</v>
      </c>
      <c r="CK41" s="12">
        <f>OLD_values_no_RT!BP41*(1-high_rise_MFH)</f>
        <v>0</v>
      </c>
      <c r="CL41" s="12">
        <f>OLD_values_no_RT!BP41*high_rise_MFH</f>
        <v>0</v>
      </c>
      <c r="CM41" s="12">
        <f>OLD_values_no_RT!BQ41</f>
        <v>0</v>
      </c>
      <c r="CN41" s="12">
        <f>OLD_values_no_RT!BR41</f>
        <v>0</v>
      </c>
      <c r="CO41" s="12">
        <f>OLD_values_no_RT!BS41*(1-high_rise_MFH)</f>
        <v>0</v>
      </c>
      <c r="CP41" s="12">
        <f>OLD_values_no_RT!BS41*high_rise_MFH</f>
        <v>0</v>
      </c>
      <c r="CQ41" s="12">
        <f>OLD_values_no_RT!BT41</f>
        <v>0</v>
      </c>
      <c r="CR41" s="12">
        <v>0</v>
      </c>
      <c r="CS41" s="12">
        <v>0</v>
      </c>
      <c r="CT41" s="12">
        <v>0</v>
      </c>
      <c r="CU41" s="12">
        <v>0</v>
      </c>
    </row>
    <row r="42" spans="1:99" x14ac:dyDescent="0.45">
      <c r="A42" s="21">
        <v>2015</v>
      </c>
      <c r="B42" s="2">
        <v>1939</v>
      </c>
      <c r="C42">
        <f>OLD_values_no_RT!C42</f>
        <v>0</v>
      </c>
      <c r="D42">
        <f>OLD_values_no_RT!D42</f>
        <v>65.758446627801177</v>
      </c>
      <c r="E42">
        <f>OLD_values_no_RT!E42</f>
        <v>0</v>
      </c>
      <c r="F42">
        <f>OLD_values_no_RT!F42</f>
        <v>0</v>
      </c>
      <c r="G42">
        <f>OLD_values_no_RT!G42*(1-high_rise_MFH)</f>
        <v>0</v>
      </c>
      <c r="H42">
        <f>OLD_values_no_RT!H42*(1-high_rise_MFH)</f>
        <v>9.0733570088330247</v>
      </c>
      <c r="I42">
        <f>OLD_values_no_RT!I42*(1-high_rise_MFH)</f>
        <v>0</v>
      </c>
      <c r="J42">
        <f>OLD_values_no_RT!J42*(1-high_rise_MFH)</f>
        <v>0</v>
      </c>
      <c r="K42">
        <f>OLD_values_no_RT!G42*(high_rise_MFH)</f>
        <v>0</v>
      </c>
      <c r="L42">
        <f>OLD_values_no_RT!H42*(high_rise_MFH)</f>
        <v>0.18517055120067397</v>
      </c>
      <c r="M42">
        <f>OLD_values_no_RT!I42*(high_rise_MFH)</f>
        <v>0</v>
      </c>
      <c r="N42">
        <f>OLD_values_no_RT!J42*(high_rise_MFH)</f>
        <v>0</v>
      </c>
      <c r="O42">
        <f>OLD_values_no_RT!K42</f>
        <v>2.6499672521651219</v>
      </c>
      <c r="P42">
        <f>OLD_values_no_RT!L42</f>
        <v>0</v>
      </c>
      <c r="Q42">
        <f>OLD_values_no_RT!M42</f>
        <v>0</v>
      </c>
      <c r="R42">
        <f>OLD_values_no_RT!N42</f>
        <v>0</v>
      </c>
      <c r="S42">
        <f>OLD_values_no_RT!O42</f>
        <v>0</v>
      </c>
      <c r="T42">
        <f>OLD_values_no_RT!P42</f>
        <v>6.4866958278596343</v>
      </c>
      <c r="U42">
        <f>OLD_values_no_RT!Q42*(1-high_rise_MFH)</f>
        <v>0.89503493577044324</v>
      </c>
      <c r="V42">
        <f>OLD_values_no_RT!Q42*high_rise_MFH</f>
        <v>1.8266019097355986E-2</v>
      </c>
      <c r="W42">
        <f>OLD_values_no_RT!R42</f>
        <v>0.26140416022717927</v>
      </c>
      <c r="X42" s="12">
        <f>OLD_values_no_RT!S42</f>
        <v>0</v>
      </c>
      <c r="Y42" s="12">
        <f>OLD_values_no_RT!T42*(1-high_rise_MFH)</f>
        <v>0</v>
      </c>
      <c r="Z42" s="12">
        <f>OLD_values_no_RT!T42*high_rise_MFH</f>
        <v>0</v>
      </c>
      <c r="AA42" s="12">
        <f>OLD_values_no_RT!U42</f>
        <v>0</v>
      </c>
      <c r="AB42">
        <f>OLD_values_no_RT!V42</f>
        <v>6.6713095514457423</v>
      </c>
      <c r="AC42">
        <f>OLD_values_no_RT!W42*(1-high_rise_MFH)</f>
        <v>3.8823527388721235</v>
      </c>
      <c r="AD42">
        <f>OLD_values_no_RT!W42*high_rise_MFH</f>
        <v>7.9231688548410686E-2</v>
      </c>
      <c r="AE42">
        <f>OLD_values_no_RT!X42</f>
        <v>0</v>
      </c>
      <c r="AF42">
        <f>OLD_values_no_RT!Y42</f>
        <v>10.824026752476497</v>
      </c>
      <c r="AG42">
        <f>OLD_values_no_RT!Z42*(1-high_rise_MFH)</f>
        <v>5.2123625044692616</v>
      </c>
      <c r="AH42">
        <f>OLD_values_no_RT!Z42*high_rise_MFH</f>
        <v>0.10637474498916862</v>
      </c>
      <c r="AI42">
        <f>OLD_values_no_RT!AA42</f>
        <v>0</v>
      </c>
      <c r="AJ42">
        <f>OLD_values_no_RT!AB42</f>
        <v>2.4522078481206036</v>
      </c>
      <c r="AK42">
        <f>OLD_values_no_RT!AC42*(1-high_rise_MFH)</f>
        <v>6.4300314563673115</v>
      </c>
      <c r="AL42">
        <f>OLD_values_no_RT!AC42*high_rise_MFH</f>
        <v>0.1312251317625982</v>
      </c>
      <c r="AM42">
        <f>OLD_values_no_RT!AD42</f>
        <v>0</v>
      </c>
      <c r="AN42">
        <f>OLD_values_no_RT!AE42</f>
        <v>1.8791111111111112</v>
      </c>
      <c r="AO42">
        <f>OLD_values_no_RT!AF42*(1-high_rise_MFH)</f>
        <v>1.449311111111111</v>
      </c>
      <c r="AP42">
        <f>OLD_values_no_RT!AF42*high_rise_MFH</f>
        <v>2.9577777777777776E-2</v>
      </c>
      <c r="AQ42">
        <f>OLD_values_no_RT!AG42</f>
        <v>0</v>
      </c>
      <c r="AR42">
        <f>OLD_values_no_RT!AH42</f>
        <v>3.1000000000000005</v>
      </c>
      <c r="AS42">
        <f>OLD_values_no_RT!AI42*(1-high_rise_MFH)</f>
        <v>2.8777765333333334</v>
      </c>
      <c r="AT42">
        <f>OLD_values_no_RT!AI42*high_rise_MFH</f>
        <v>5.8730133333333337E-2</v>
      </c>
      <c r="AU42">
        <f>OLD_values_no_RT!AJ42</f>
        <v>0</v>
      </c>
      <c r="AV42">
        <f>OLD_values_no_RT!AK42</f>
        <v>12.025673467891247</v>
      </c>
      <c r="AW42">
        <f>OLD_values_no_RT!AL42*(1-high_rise_MFH)</f>
        <v>3.0368879356175182</v>
      </c>
      <c r="AX42">
        <f>OLD_values_no_RT!AL42*high_rise_MFH</f>
        <v>6.1977304808520782E-2</v>
      </c>
      <c r="AY42">
        <f>OLD_values_no_RT!AM42</f>
        <v>0</v>
      </c>
      <c r="AZ42" s="91">
        <f>OLD_values_no_RT!AN42</f>
        <v>2.2206651196381348</v>
      </c>
      <c r="BA42" s="91">
        <f>OLD_values_no_RT!AO42*(1-high_rise_MFH)</f>
        <v>0.92686075132383205</v>
      </c>
      <c r="BB42" s="91">
        <f>OLD_values_no_RT!AO42*high_rise_MFH</f>
        <v>1.8915525537221062E-2</v>
      </c>
      <c r="BC42">
        <f>OLD_values_no_RT!AP42</f>
        <v>0</v>
      </c>
      <c r="BD42" s="91">
        <f>OLD_values_no_RT!AQ42</f>
        <v>3.2531332405018665</v>
      </c>
      <c r="BE42" s="91">
        <f>OLD_values_no_RT!AR42*(1-high_rise_MFH)</f>
        <v>1.3577555702461956</v>
      </c>
      <c r="BF42" s="91">
        <f>OLD_values_no_RT!AR42*high_rise_MFH</f>
        <v>2.7709297351963178E-2</v>
      </c>
      <c r="BG42">
        <f>OLD_values_no_RT!AS42</f>
        <v>0</v>
      </c>
      <c r="BH42" s="91">
        <f>OLD_values_no_RT!AT42</f>
        <v>8.0617663581419947</v>
      </c>
      <c r="BI42" s="91">
        <f>OLD_values_no_RT!AU42*(1-high_rise_MFH)</f>
        <v>4.5662932821916185</v>
      </c>
      <c r="BJ42" s="91">
        <f>OLD_values_no_RT!AU42*high_rise_MFH</f>
        <v>9.3189658820237109E-2</v>
      </c>
      <c r="BK42">
        <f>OLD_values_no_RT!AV42</f>
        <v>0</v>
      </c>
      <c r="BL42" s="12">
        <f>OLD_values_no_RT!AX42*0.32</f>
        <v>7.14592E-2</v>
      </c>
      <c r="BM42" s="12">
        <f>OLD_values_no_RT!AX42*0.6</f>
        <v>0.13398599999999999</v>
      </c>
      <c r="BN42" s="12">
        <f>OLD_values_no_RT!AX42*0.08</f>
        <v>1.78648E-2</v>
      </c>
      <c r="BO42" s="12">
        <f>OLD_values_no_RT!AY42</f>
        <v>0</v>
      </c>
      <c r="BP42" s="12">
        <f>OLD_values_no_RT!AZ42</f>
        <v>0</v>
      </c>
      <c r="BQ42" s="12">
        <f>OLD_values_no_RT!BA42*(1-high_rise_MFH)</f>
        <v>0</v>
      </c>
      <c r="BR42" s="12">
        <f>OLD_values_no_RT!BA42*high_rise_MFH</f>
        <v>0</v>
      </c>
      <c r="BS42" s="12">
        <f>OLD_values_no_RT!BB42</f>
        <v>0</v>
      </c>
      <c r="BT42" s="12">
        <f>OLD_values_no_RT!BC42</f>
        <v>3.6621858516904364</v>
      </c>
      <c r="BU42" s="12">
        <f>OLD_values_no_RT!BD42*(1-high_rise_MFH)</f>
        <v>5.3834132019849408</v>
      </c>
      <c r="BV42" s="12">
        <f>OLD_values_no_RT!BD42*high_rise_MFH</f>
        <v>0.10986557555071308</v>
      </c>
      <c r="BW42" s="12">
        <f>OLD_values_no_RT!BE42</f>
        <v>0</v>
      </c>
      <c r="BX42" s="12">
        <f>OLD_values_no_RT!BF42</f>
        <v>10.267246249297418</v>
      </c>
      <c r="BY42" s="12">
        <f>OLD_values_no_RT!BG42*(1-high_rise_MFH)</f>
        <v>30.185703972934409</v>
      </c>
      <c r="BZ42" s="12">
        <f>OLD_values_no_RT!BG42*high_rise_MFH</f>
        <v>0.61603477495784509</v>
      </c>
      <c r="CA42" s="12">
        <f>OLD_values_no_RT!BH42</f>
        <v>0</v>
      </c>
      <c r="CB42" s="12">
        <f>OLD_values_no_RT!BI42</f>
        <v>0</v>
      </c>
      <c r="CC42" s="12">
        <f>OLD_values_no_RT!BJ42*(1-high_rise_MFH)</f>
        <v>0</v>
      </c>
      <c r="CD42" s="12">
        <f>OLD_values_no_RT!BJ42*high_rise_MFH</f>
        <v>0</v>
      </c>
      <c r="CE42" s="12">
        <f>OLD_values_no_RT!BK42</f>
        <v>0</v>
      </c>
      <c r="CF42" s="12">
        <f>OLD_values_no_RT!BL42</f>
        <v>0</v>
      </c>
      <c r="CG42" s="12">
        <f>OLD_values_no_RT!BM42*(1-high_rise_MFH)</f>
        <v>0</v>
      </c>
      <c r="CH42" s="12">
        <f>OLD_values_no_RT!BM42*high_rise_MFH</f>
        <v>0</v>
      </c>
      <c r="CI42" s="12">
        <f>OLD_values_no_RT!BN42</f>
        <v>0</v>
      </c>
      <c r="CJ42" s="12">
        <f>OLD_values_no_RT!BO42</f>
        <v>0</v>
      </c>
      <c r="CK42" s="12">
        <f>OLD_values_no_RT!BP42*(1-high_rise_MFH)</f>
        <v>0</v>
      </c>
      <c r="CL42" s="12">
        <f>OLD_values_no_RT!BP42*high_rise_MFH</f>
        <v>0</v>
      </c>
      <c r="CM42" s="12">
        <f>OLD_values_no_RT!BQ42</f>
        <v>0</v>
      </c>
      <c r="CN42" s="12">
        <f>OLD_values_no_RT!BR42</f>
        <v>0</v>
      </c>
      <c r="CO42" s="12">
        <f>OLD_values_no_RT!BS42*(1-high_rise_MFH)</f>
        <v>0</v>
      </c>
      <c r="CP42" s="12">
        <f>OLD_values_no_RT!BS42*high_rise_MFH</f>
        <v>0</v>
      </c>
      <c r="CQ42" s="12">
        <f>OLD_values_no_RT!BT42</f>
        <v>0</v>
      </c>
      <c r="CR42" s="12">
        <v>0</v>
      </c>
      <c r="CS42" s="12">
        <v>0</v>
      </c>
      <c r="CT42" s="12">
        <v>0</v>
      </c>
      <c r="CU42" s="12">
        <v>0</v>
      </c>
    </row>
    <row r="43" spans="1:99" x14ac:dyDescent="0.45">
      <c r="A43" s="21">
        <v>2015</v>
      </c>
      <c r="B43" s="2">
        <v>1940</v>
      </c>
      <c r="C43">
        <f>OLD_values_no_RT!C43</f>
        <v>0</v>
      </c>
      <c r="D43">
        <f>OLD_values_no_RT!D43</f>
        <v>65.758446627801177</v>
      </c>
      <c r="E43">
        <f>OLD_values_no_RT!E43</f>
        <v>0</v>
      </c>
      <c r="F43">
        <f>OLD_values_no_RT!F43</f>
        <v>0</v>
      </c>
      <c r="G43">
        <f>OLD_values_no_RT!G43*(1-high_rise_MFH)</f>
        <v>0</v>
      </c>
      <c r="H43">
        <f>OLD_values_no_RT!H43*(1-high_rise_MFH)</f>
        <v>9.0733570088330247</v>
      </c>
      <c r="I43">
        <f>OLD_values_no_RT!I43*(1-high_rise_MFH)</f>
        <v>0</v>
      </c>
      <c r="J43">
        <f>OLD_values_no_RT!J43*(1-high_rise_MFH)</f>
        <v>0</v>
      </c>
      <c r="K43">
        <f>OLD_values_no_RT!G43*(high_rise_MFH)</f>
        <v>0</v>
      </c>
      <c r="L43">
        <f>OLD_values_no_RT!H43*(high_rise_MFH)</f>
        <v>0.18517055120067397</v>
      </c>
      <c r="M43">
        <f>OLD_values_no_RT!I43*(high_rise_MFH)</f>
        <v>0</v>
      </c>
      <c r="N43">
        <f>OLD_values_no_RT!J43*(high_rise_MFH)</f>
        <v>0</v>
      </c>
      <c r="O43">
        <f>OLD_values_no_RT!K43</f>
        <v>2.6499672521651219</v>
      </c>
      <c r="P43">
        <f>OLD_values_no_RT!L43</f>
        <v>0</v>
      </c>
      <c r="Q43">
        <f>OLD_values_no_RT!M43</f>
        <v>0</v>
      </c>
      <c r="R43">
        <f>OLD_values_no_RT!N43</f>
        <v>0</v>
      </c>
      <c r="S43">
        <f>OLD_values_no_RT!O43</f>
        <v>0</v>
      </c>
      <c r="T43">
        <f>OLD_values_no_RT!P43</f>
        <v>6.4866958278596343</v>
      </c>
      <c r="U43">
        <f>OLD_values_no_RT!Q43*(1-high_rise_MFH)</f>
        <v>0.89503493577044324</v>
      </c>
      <c r="V43">
        <f>OLD_values_no_RT!Q43*high_rise_MFH</f>
        <v>1.8266019097355986E-2</v>
      </c>
      <c r="W43">
        <f>OLD_values_no_RT!R43</f>
        <v>0.26140416022717927</v>
      </c>
      <c r="X43" s="12">
        <f>OLD_values_no_RT!S43</f>
        <v>0</v>
      </c>
      <c r="Y43" s="12">
        <f>OLD_values_no_RT!T43*(1-high_rise_MFH)</f>
        <v>0</v>
      </c>
      <c r="Z43" s="12">
        <f>OLD_values_no_RT!T43*high_rise_MFH</f>
        <v>0</v>
      </c>
      <c r="AA43" s="12">
        <f>OLD_values_no_RT!U43</f>
        <v>0</v>
      </c>
      <c r="AB43">
        <f>OLD_values_no_RT!V43</f>
        <v>6.6713095514457423</v>
      </c>
      <c r="AC43">
        <f>OLD_values_no_RT!W43*(1-high_rise_MFH)</f>
        <v>3.8823527388721235</v>
      </c>
      <c r="AD43">
        <f>OLD_values_no_RT!W43*high_rise_MFH</f>
        <v>7.9231688548410686E-2</v>
      </c>
      <c r="AE43">
        <f>OLD_values_no_RT!X43</f>
        <v>0</v>
      </c>
      <c r="AF43">
        <f>OLD_values_no_RT!Y43</f>
        <v>10.824026752476497</v>
      </c>
      <c r="AG43">
        <f>OLD_values_no_RT!Z43*(1-high_rise_MFH)</f>
        <v>5.2123625044692616</v>
      </c>
      <c r="AH43">
        <f>OLD_values_no_RT!Z43*high_rise_MFH</f>
        <v>0.10637474498916862</v>
      </c>
      <c r="AI43">
        <f>OLD_values_no_RT!AA43</f>
        <v>0</v>
      </c>
      <c r="AJ43">
        <f>OLD_values_no_RT!AB43</f>
        <v>2.4522078481206036</v>
      </c>
      <c r="AK43">
        <f>OLD_values_no_RT!AC43*(1-high_rise_MFH)</f>
        <v>6.4300314563673115</v>
      </c>
      <c r="AL43">
        <f>OLD_values_no_RT!AC43*high_rise_MFH</f>
        <v>0.1312251317625982</v>
      </c>
      <c r="AM43">
        <f>OLD_values_no_RT!AD43</f>
        <v>0</v>
      </c>
      <c r="AN43">
        <f>OLD_values_no_RT!AE43</f>
        <v>1.8791111111111112</v>
      </c>
      <c r="AO43">
        <f>OLD_values_no_RT!AF43*(1-high_rise_MFH)</f>
        <v>1.449311111111111</v>
      </c>
      <c r="AP43">
        <f>OLD_values_no_RT!AF43*high_rise_MFH</f>
        <v>2.9577777777777776E-2</v>
      </c>
      <c r="AQ43">
        <f>OLD_values_no_RT!AG43</f>
        <v>0</v>
      </c>
      <c r="AR43">
        <f>OLD_values_no_RT!AH43</f>
        <v>3.1000000000000005</v>
      </c>
      <c r="AS43">
        <f>OLD_values_no_RT!AI43*(1-high_rise_MFH)</f>
        <v>2.8777765333333334</v>
      </c>
      <c r="AT43">
        <f>OLD_values_no_RT!AI43*high_rise_MFH</f>
        <v>5.8730133333333337E-2</v>
      </c>
      <c r="AU43">
        <f>OLD_values_no_RT!AJ43</f>
        <v>0</v>
      </c>
      <c r="AV43">
        <f>OLD_values_no_RT!AK43</f>
        <v>12.025673467891247</v>
      </c>
      <c r="AW43">
        <f>OLD_values_no_RT!AL43*(1-high_rise_MFH)</f>
        <v>3.0368879356175182</v>
      </c>
      <c r="AX43">
        <f>OLD_values_no_RT!AL43*high_rise_MFH</f>
        <v>6.1977304808520782E-2</v>
      </c>
      <c r="AY43">
        <f>OLD_values_no_RT!AM43</f>
        <v>0</v>
      </c>
      <c r="AZ43" s="91">
        <f>OLD_values_no_RT!AN43</f>
        <v>2.2206651196381348</v>
      </c>
      <c r="BA43" s="91">
        <f>OLD_values_no_RT!AO43*(1-high_rise_MFH)</f>
        <v>0.92686075132383205</v>
      </c>
      <c r="BB43" s="91">
        <f>OLD_values_no_RT!AO43*high_rise_MFH</f>
        <v>1.8915525537221062E-2</v>
      </c>
      <c r="BC43">
        <f>OLD_values_no_RT!AP43</f>
        <v>0</v>
      </c>
      <c r="BD43" s="91">
        <f>OLD_values_no_RT!AQ43</f>
        <v>3.2531332405018665</v>
      </c>
      <c r="BE43" s="91">
        <f>OLD_values_no_RT!AR43*(1-high_rise_MFH)</f>
        <v>1.3577555702461956</v>
      </c>
      <c r="BF43" s="91">
        <f>OLD_values_no_RT!AR43*high_rise_MFH</f>
        <v>2.7709297351963178E-2</v>
      </c>
      <c r="BG43">
        <f>OLD_values_no_RT!AS43</f>
        <v>0</v>
      </c>
      <c r="BH43" s="91">
        <f>OLD_values_no_RT!AT43</f>
        <v>8.0617663581419947</v>
      </c>
      <c r="BI43" s="91">
        <f>OLD_values_no_RT!AU43*(1-high_rise_MFH)</f>
        <v>4.5662932821916185</v>
      </c>
      <c r="BJ43" s="91">
        <f>OLD_values_no_RT!AU43*high_rise_MFH</f>
        <v>9.3189658820237109E-2</v>
      </c>
      <c r="BK43">
        <f>OLD_values_no_RT!AV43</f>
        <v>0</v>
      </c>
      <c r="BL43" s="12">
        <f>OLD_values_no_RT!AX43*0.32</f>
        <v>8.7331199999999998E-2</v>
      </c>
      <c r="BM43" s="12">
        <f>OLD_values_no_RT!AX43*0.6</f>
        <v>0.16374599999999997</v>
      </c>
      <c r="BN43" s="12">
        <f>OLD_values_no_RT!AX43*0.08</f>
        <v>2.1832799999999999E-2</v>
      </c>
      <c r="BO43" s="12">
        <f>OLD_values_no_RT!AY43</f>
        <v>0</v>
      </c>
      <c r="BP43" s="12">
        <f>OLD_values_no_RT!AZ43</f>
        <v>0</v>
      </c>
      <c r="BQ43" s="12">
        <f>OLD_values_no_RT!BA43*(1-high_rise_MFH)</f>
        <v>0</v>
      </c>
      <c r="BR43" s="12">
        <f>OLD_values_no_RT!BA43*high_rise_MFH</f>
        <v>0</v>
      </c>
      <c r="BS43" s="12">
        <f>OLD_values_no_RT!BB43</f>
        <v>0</v>
      </c>
      <c r="BT43" s="12">
        <f>OLD_values_no_RT!BC43</f>
        <v>3.6621858516904364</v>
      </c>
      <c r="BU43" s="12">
        <f>OLD_values_no_RT!BD43*(1-high_rise_MFH)</f>
        <v>5.3834132019849408</v>
      </c>
      <c r="BV43" s="12">
        <f>OLD_values_no_RT!BD43*high_rise_MFH</f>
        <v>0.10986557555071308</v>
      </c>
      <c r="BW43" s="12">
        <f>OLD_values_no_RT!BE43</f>
        <v>0</v>
      </c>
      <c r="BX43" s="12">
        <f>OLD_values_no_RT!BF43</f>
        <v>10.267246249297418</v>
      </c>
      <c r="BY43" s="12">
        <f>OLD_values_no_RT!BG43*(1-high_rise_MFH)</f>
        <v>30.185703972934409</v>
      </c>
      <c r="BZ43" s="12">
        <f>OLD_values_no_RT!BG43*high_rise_MFH</f>
        <v>0.61603477495784509</v>
      </c>
      <c r="CA43" s="12">
        <f>OLD_values_no_RT!BH43</f>
        <v>0</v>
      </c>
      <c r="CB43" s="12">
        <f>OLD_values_no_RT!BI43</f>
        <v>0</v>
      </c>
      <c r="CC43" s="12">
        <f>OLD_values_no_RT!BJ43*(1-high_rise_MFH)</f>
        <v>0</v>
      </c>
      <c r="CD43" s="12">
        <f>OLD_values_no_RT!BJ43*high_rise_MFH</f>
        <v>0</v>
      </c>
      <c r="CE43" s="12">
        <f>OLD_values_no_RT!BK43</f>
        <v>0</v>
      </c>
      <c r="CF43" s="12">
        <f>OLD_values_no_RT!BL43</f>
        <v>0</v>
      </c>
      <c r="CG43" s="12">
        <f>OLD_values_no_RT!BM43*(1-high_rise_MFH)</f>
        <v>0</v>
      </c>
      <c r="CH43" s="12">
        <f>OLD_values_no_RT!BM43*high_rise_MFH</f>
        <v>0</v>
      </c>
      <c r="CI43" s="12">
        <f>OLD_values_no_RT!BN43</f>
        <v>0</v>
      </c>
      <c r="CJ43" s="12">
        <f>OLD_values_no_RT!BO43</f>
        <v>0</v>
      </c>
      <c r="CK43" s="12">
        <f>OLD_values_no_RT!BP43*(1-high_rise_MFH)</f>
        <v>0</v>
      </c>
      <c r="CL43" s="12">
        <f>OLD_values_no_RT!BP43*high_rise_MFH</f>
        <v>0</v>
      </c>
      <c r="CM43" s="12">
        <f>OLD_values_no_RT!BQ43</f>
        <v>0</v>
      </c>
      <c r="CN43" s="12">
        <f>OLD_values_no_RT!BR43</f>
        <v>0</v>
      </c>
      <c r="CO43" s="12">
        <f>OLD_values_no_RT!BS43*(1-high_rise_MFH)</f>
        <v>0</v>
      </c>
      <c r="CP43" s="12">
        <f>OLD_values_no_RT!BS43*high_rise_MFH</f>
        <v>0</v>
      </c>
      <c r="CQ43" s="12">
        <f>OLD_values_no_RT!BT43</f>
        <v>0</v>
      </c>
      <c r="CR43" s="12">
        <v>0</v>
      </c>
      <c r="CS43" s="12">
        <v>0</v>
      </c>
      <c r="CT43" s="12">
        <v>0</v>
      </c>
      <c r="CU43" s="12">
        <v>0</v>
      </c>
    </row>
    <row r="44" spans="1:99" x14ac:dyDescent="0.45">
      <c r="A44" s="21">
        <v>2015</v>
      </c>
      <c r="B44" s="2">
        <v>1941</v>
      </c>
      <c r="C44">
        <f>OLD_values_no_RT!C44</f>
        <v>0</v>
      </c>
      <c r="D44">
        <f>OLD_values_no_RT!D44</f>
        <v>65.758446627801177</v>
      </c>
      <c r="E44">
        <f>OLD_values_no_RT!E44</f>
        <v>0</v>
      </c>
      <c r="F44">
        <f>OLD_values_no_RT!F44</f>
        <v>0</v>
      </c>
      <c r="G44">
        <f>OLD_values_no_RT!G44*(1-high_rise_MFH)</f>
        <v>0</v>
      </c>
      <c r="H44">
        <f>OLD_values_no_RT!H44*(1-high_rise_MFH)</f>
        <v>9.0733570088330247</v>
      </c>
      <c r="I44">
        <f>OLD_values_no_RT!I44*(1-high_rise_MFH)</f>
        <v>0</v>
      </c>
      <c r="J44">
        <f>OLD_values_no_RT!J44*(1-high_rise_MFH)</f>
        <v>0</v>
      </c>
      <c r="K44">
        <f>OLD_values_no_RT!G44*(high_rise_MFH)</f>
        <v>0</v>
      </c>
      <c r="L44">
        <f>OLD_values_no_RT!H44*(high_rise_MFH)</f>
        <v>0.18517055120067397</v>
      </c>
      <c r="M44">
        <f>OLD_values_no_RT!I44*(high_rise_MFH)</f>
        <v>0</v>
      </c>
      <c r="N44">
        <f>OLD_values_no_RT!J44*(high_rise_MFH)</f>
        <v>0</v>
      </c>
      <c r="O44">
        <f>OLD_values_no_RT!K44</f>
        <v>2.6499672521651219</v>
      </c>
      <c r="P44">
        <f>OLD_values_no_RT!L44</f>
        <v>0</v>
      </c>
      <c r="Q44">
        <f>OLD_values_no_RT!M44</f>
        <v>0</v>
      </c>
      <c r="R44">
        <f>OLD_values_no_RT!N44</f>
        <v>0</v>
      </c>
      <c r="S44">
        <f>OLD_values_no_RT!O44</f>
        <v>0</v>
      </c>
      <c r="T44">
        <f>OLD_values_no_RT!P44</f>
        <v>6.4866958278596343</v>
      </c>
      <c r="U44">
        <f>OLD_values_no_RT!Q44*(1-high_rise_MFH)</f>
        <v>0.89503493577044324</v>
      </c>
      <c r="V44">
        <f>OLD_values_no_RT!Q44*high_rise_MFH</f>
        <v>1.8266019097355986E-2</v>
      </c>
      <c r="W44">
        <f>OLD_values_no_RT!R44</f>
        <v>0.26140416022717927</v>
      </c>
      <c r="X44" s="12">
        <f>OLD_values_no_RT!S44</f>
        <v>0</v>
      </c>
      <c r="Y44" s="12">
        <f>OLD_values_no_RT!T44*(1-high_rise_MFH)</f>
        <v>0</v>
      </c>
      <c r="Z44" s="12">
        <f>OLD_values_no_RT!T44*high_rise_MFH</f>
        <v>0</v>
      </c>
      <c r="AA44" s="12">
        <f>OLD_values_no_RT!U44</f>
        <v>0</v>
      </c>
      <c r="AB44">
        <f>OLD_values_no_RT!V44</f>
        <v>6.6713095514457423</v>
      </c>
      <c r="AC44">
        <f>OLD_values_no_RT!W44*(1-high_rise_MFH)</f>
        <v>3.8823527388721235</v>
      </c>
      <c r="AD44">
        <f>OLD_values_no_RT!W44*high_rise_MFH</f>
        <v>7.9231688548410686E-2</v>
      </c>
      <c r="AE44">
        <f>OLD_values_no_RT!X44</f>
        <v>0</v>
      </c>
      <c r="AF44">
        <f>OLD_values_no_RT!Y44</f>
        <v>10.824026752476497</v>
      </c>
      <c r="AG44">
        <f>OLD_values_no_RT!Z44*(1-high_rise_MFH)</f>
        <v>5.2123625044692616</v>
      </c>
      <c r="AH44">
        <f>OLD_values_no_RT!Z44*high_rise_MFH</f>
        <v>0.10637474498916862</v>
      </c>
      <c r="AI44">
        <f>OLD_values_no_RT!AA44</f>
        <v>0</v>
      </c>
      <c r="AJ44">
        <f>OLD_values_no_RT!AB44</f>
        <v>2.4522078481206036</v>
      </c>
      <c r="AK44">
        <f>OLD_values_no_RT!AC44*(1-high_rise_MFH)</f>
        <v>6.4300314563673115</v>
      </c>
      <c r="AL44">
        <f>OLD_values_no_RT!AC44*high_rise_MFH</f>
        <v>0.1312251317625982</v>
      </c>
      <c r="AM44">
        <f>OLD_values_no_RT!AD44</f>
        <v>0</v>
      </c>
      <c r="AN44">
        <f>OLD_values_no_RT!AE44</f>
        <v>1.8791111111111112</v>
      </c>
      <c r="AO44">
        <f>OLD_values_no_RT!AF44*(1-high_rise_MFH)</f>
        <v>1.449311111111111</v>
      </c>
      <c r="AP44">
        <f>OLD_values_no_RT!AF44*high_rise_MFH</f>
        <v>2.9577777777777776E-2</v>
      </c>
      <c r="AQ44">
        <f>OLD_values_no_RT!AG44</f>
        <v>0</v>
      </c>
      <c r="AR44">
        <f>OLD_values_no_RT!AH44</f>
        <v>3.1000000000000005</v>
      </c>
      <c r="AS44">
        <f>OLD_values_no_RT!AI44*(1-high_rise_MFH)</f>
        <v>2.8777765333333334</v>
      </c>
      <c r="AT44">
        <f>OLD_values_no_RT!AI44*high_rise_MFH</f>
        <v>5.8730133333333337E-2</v>
      </c>
      <c r="AU44">
        <f>OLD_values_no_RT!AJ44</f>
        <v>0</v>
      </c>
      <c r="AV44">
        <f>OLD_values_no_RT!AK44</f>
        <v>12.025673467891247</v>
      </c>
      <c r="AW44">
        <f>OLD_values_no_RT!AL44*(1-high_rise_MFH)</f>
        <v>3.0368879356175182</v>
      </c>
      <c r="AX44">
        <f>OLD_values_no_RT!AL44*high_rise_MFH</f>
        <v>6.1977304808520782E-2</v>
      </c>
      <c r="AY44">
        <f>OLD_values_no_RT!AM44</f>
        <v>0</v>
      </c>
      <c r="AZ44" s="91">
        <f>OLD_values_no_RT!AN44</f>
        <v>2.2206651196381348</v>
      </c>
      <c r="BA44" s="91">
        <f>OLD_values_no_RT!AO44*(1-high_rise_MFH)</f>
        <v>0.92686075132383205</v>
      </c>
      <c r="BB44" s="91">
        <f>OLD_values_no_RT!AO44*high_rise_MFH</f>
        <v>1.8915525537221062E-2</v>
      </c>
      <c r="BC44">
        <f>OLD_values_no_RT!AP44</f>
        <v>0</v>
      </c>
      <c r="BD44" s="91">
        <f>OLD_values_no_RT!AQ44</f>
        <v>3.2531332405018665</v>
      </c>
      <c r="BE44" s="91">
        <f>OLD_values_no_RT!AR44*(1-high_rise_MFH)</f>
        <v>1.3577555702461956</v>
      </c>
      <c r="BF44" s="91">
        <f>OLD_values_no_RT!AR44*high_rise_MFH</f>
        <v>2.7709297351963178E-2</v>
      </c>
      <c r="BG44">
        <f>OLD_values_no_RT!AS44</f>
        <v>0</v>
      </c>
      <c r="BH44" s="91">
        <f>OLD_values_no_RT!AT44</f>
        <v>8.0617663581419947</v>
      </c>
      <c r="BI44" s="91">
        <f>OLD_values_no_RT!AU44*(1-high_rise_MFH)</f>
        <v>4.5662932821916185</v>
      </c>
      <c r="BJ44" s="91">
        <f>OLD_values_no_RT!AU44*high_rise_MFH</f>
        <v>9.3189658820237109E-2</v>
      </c>
      <c r="BK44">
        <f>OLD_values_no_RT!AV44</f>
        <v>0</v>
      </c>
      <c r="BL44" s="12">
        <f>OLD_values_no_RT!AX44*0.32</f>
        <v>0.11042719999999999</v>
      </c>
      <c r="BM44" s="12">
        <f>OLD_values_no_RT!AX44*0.6</f>
        <v>0.20705099999999999</v>
      </c>
      <c r="BN44" s="12">
        <f>OLD_values_no_RT!AX44*0.08</f>
        <v>2.7606799999999997E-2</v>
      </c>
      <c r="BO44" s="12">
        <f>OLD_values_no_RT!AY44</f>
        <v>0</v>
      </c>
      <c r="BP44" s="12">
        <f>OLD_values_no_RT!AZ44</f>
        <v>0</v>
      </c>
      <c r="BQ44" s="12">
        <f>OLD_values_no_RT!BA44*(1-high_rise_MFH)</f>
        <v>0</v>
      </c>
      <c r="BR44" s="12">
        <f>OLD_values_no_RT!BA44*high_rise_MFH</f>
        <v>0</v>
      </c>
      <c r="BS44" s="12">
        <f>OLD_values_no_RT!BB44</f>
        <v>0</v>
      </c>
      <c r="BT44" s="12">
        <f>OLD_values_no_RT!BC44</f>
        <v>3.6621858516904364</v>
      </c>
      <c r="BU44" s="12">
        <f>OLD_values_no_RT!BD44*(1-high_rise_MFH)</f>
        <v>5.3834132019849408</v>
      </c>
      <c r="BV44" s="12">
        <f>OLD_values_no_RT!BD44*high_rise_MFH</f>
        <v>0.10986557555071308</v>
      </c>
      <c r="BW44" s="12">
        <f>OLD_values_no_RT!BE44</f>
        <v>0</v>
      </c>
      <c r="BX44" s="12">
        <f>OLD_values_no_RT!BF44</f>
        <v>10.267246249297418</v>
      </c>
      <c r="BY44" s="12">
        <f>OLD_values_no_RT!BG44*(1-high_rise_MFH)</f>
        <v>30.185703972934409</v>
      </c>
      <c r="BZ44" s="12">
        <f>OLD_values_no_RT!BG44*high_rise_MFH</f>
        <v>0.61603477495784509</v>
      </c>
      <c r="CA44" s="12">
        <f>OLD_values_no_RT!BH44</f>
        <v>0</v>
      </c>
      <c r="CB44" s="12">
        <f>OLD_values_no_RT!BI44</f>
        <v>0</v>
      </c>
      <c r="CC44" s="12">
        <f>OLD_values_no_RT!BJ44*(1-high_rise_MFH)</f>
        <v>0</v>
      </c>
      <c r="CD44" s="12">
        <f>OLD_values_no_RT!BJ44*high_rise_MFH</f>
        <v>0</v>
      </c>
      <c r="CE44" s="12">
        <f>OLD_values_no_RT!BK44</f>
        <v>0</v>
      </c>
      <c r="CF44" s="12">
        <f>OLD_values_no_RT!BL44</f>
        <v>0</v>
      </c>
      <c r="CG44" s="12">
        <f>OLD_values_no_RT!BM44*(1-high_rise_MFH)</f>
        <v>0</v>
      </c>
      <c r="CH44" s="12">
        <f>OLD_values_no_RT!BM44*high_rise_MFH</f>
        <v>0</v>
      </c>
      <c r="CI44" s="12">
        <f>OLD_values_no_RT!BN44</f>
        <v>0</v>
      </c>
      <c r="CJ44" s="12">
        <f>OLD_values_no_RT!BO44</f>
        <v>0</v>
      </c>
      <c r="CK44" s="12">
        <f>OLD_values_no_RT!BP44*(1-high_rise_MFH)</f>
        <v>0</v>
      </c>
      <c r="CL44" s="12">
        <f>OLD_values_no_RT!BP44*high_rise_MFH</f>
        <v>0</v>
      </c>
      <c r="CM44" s="12">
        <f>OLD_values_no_RT!BQ44</f>
        <v>0</v>
      </c>
      <c r="CN44" s="12">
        <f>OLD_values_no_RT!BR44</f>
        <v>0</v>
      </c>
      <c r="CO44" s="12">
        <f>OLD_values_no_RT!BS44*(1-high_rise_MFH)</f>
        <v>0</v>
      </c>
      <c r="CP44" s="12">
        <f>OLD_values_no_RT!BS44*high_rise_MFH</f>
        <v>0</v>
      </c>
      <c r="CQ44" s="12">
        <f>OLD_values_no_RT!BT44</f>
        <v>0</v>
      </c>
      <c r="CR44" s="12">
        <v>0</v>
      </c>
      <c r="CS44" s="12">
        <v>0</v>
      </c>
      <c r="CT44" s="12">
        <v>0</v>
      </c>
      <c r="CU44" s="12">
        <v>0</v>
      </c>
    </row>
    <row r="45" spans="1:99" x14ac:dyDescent="0.45">
      <c r="A45" s="21">
        <v>2015</v>
      </c>
      <c r="B45" s="2">
        <v>1942</v>
      </c>
      <c r="C45">
        <f>OLD_values_no_RT!C45</f>
        <v>0</v>
      </c>
      <c r="D45">
        <f>OLD_values_no_RT!D45</f>
        <v>65.758446627801177</v>
      </c>
      <c r="E45">
        <f>OLD_values_no_RT!E45</f>
        <v>0</v>
      </c>
      <c r="F45">
        <f>OLD_values_no_RT!F45</f>
        <v>0</v>
      </c>
      <c r="G45">
        <f>OLD_values_no_RT!G45*(1-high_rise_MFH)</f>
        <v>0</v>
      </c>
      <c r="H45">
        <f>OLD_values_no_RT!H45*(1-high_rise_MFH)</f>
        <v>9.0733570088330247</v>
      </c>
      <c r="I45">
        <f>OLD_values_no_RT!I45*(1-high_rise_MFH)</f>
        <v>0</v>
      </c>
      <c r="J45">
        <f>OLD_values_no_RT!J45*(1-high_rise_MFH)</f>
        <v>0</v>
      </c>
      <c r="K45">
        <f>OLD_values_no_RT!G45*(high_rise_MFH)</f>
        <v>0</v>
      </c>
      <c r="L45">
        <f>OLD_values_no_RT!H45*(high_rise_MFH)</f>
        <v>0.18517055120067397</v>
      </c>
      <c r="M45">
        <f>OLD_values_no_RT!I45*(high_rise_MFH)</f>
        <v>0</v>
      </c>
      <c r="N45">
        <f>OLD_values_no_RT!J45*(high_rise_MFH)</f>
        <v>0</v>
      </c>
      <c r="O45">
        <f>OLD_values_no_RT!K45</f>
        <v>2.6499672521651219</v>
      </c>
      <c r="P45">
        <f>OLD_values_no_RT!L45</f>
        <v>0</v>
      </c>
      <c r="Q45">
        <f>OLD_values_no_RT!M45</f>
        <v>0</v>
      </c>
      <c r="R45">
        <f>OLD_values_no_RT!N45</f>
        <v>0</v>
      </c>
      <c r="S45">
        <f>OLD_values_no_RT!O45</f>
        <v>0</v>
      </c>
      <c r="T45">
        <f>OLD_values_no_RT!P45</f>
        <v>6.4866958278596343</v>
      </c>
      <c r="U45">
        <f>OLD_values_no_RT!Q45*(1-high_rise_MFH)</f>
        <v>0.89503493577044324</v>
      </c>
      <c r="V45">
        <f>OLD_values_no_RT!Q45*high_rise_MFH</f>
        <v>1.8266019097355986E-2</v>
      </c>
      <c r="W45">
        <f>OLD_values_no_RT!R45</f>
        <v>0.26140416022717927</v>
      </c>
      <c r="X45" s="12">
        <f>OLD_values_no_RT!S45</f>
        <v>0</v>
      </c>
      <c r="Y45" s="12">
        <f>OLD_values_no_RT!T45*(1-high_rise_MFH)</f>
        <v>0</v>
      </c>
      <c r="Z45" s="12">
        <f>OLD_values_no_RT!T45*high_rise_MFH</f>
        <v>0</v>
      </c>
      <c r="AA45" s="12">
        <f>OLD_values_no_RT!U45</f>
        <v>0</v>
      </c>
      <c r="AB45">
        <f>OLD_values_no_RT!V45</f>
        <v>6.6713095514457423</v>
      </c>
      <c r="AC45">
        <f>OLD_values_no_RT!W45*(1-high_rise_MFH)</f>
        <v>3.8823527388721235</v>
      </c>
      <c r="AD45">
        <f>OLD_values_no_RT!W45*high_rise_MFH</f>
        <v>7.9231688548410686E-2</v>
      </c>
      <c r="AE45">
        <f>OLD_values_no_RT!X45</f>
        <v>0</v>
      </c>
      <c r="AF45">
        <f>OLD_values_no_RT!Y45</f>
        <v>10.824026752476497</v>
      </c>
      <c r="AG45">
        <f>OLD_values_no_RT!Z45*(1-high_rise_MFH)</f>
        <v>5.2123625044692616</v>
      </c>
      <c r="AH45">
        <f>OLD_values_no_RT!Z45*high_rise_MFH</f>
        <v>0.10637474498916862</v>
      </c>
      <c r="AI45">
        <f>OLD_values_no_RT!AA45</f>
        <v>0</v>
      </c>
      <c r="AJ45">
        <f>OLD_values_no_RT!AB45</f>
        <v>2.4522078481206036</v>
      </c>
      <c r="AK45">
        <f>OLD_values_no_RT!AC45*(1-high_rise_MFH)</f>
        <v>6.4300314563673115</v>
      </c>
      <c r="AL45">
        <f>OLD_values_no_RT!AC45*high_rise_MFH</f>
        <v>0.1312251317625982</v>
      </c>
      <c r="AM45">
        <f>OLD_values_no_RT!AD45</f>
        <v>0</v>
      </c>
      <c r="AN45">
        <f>OLD_values_no_RT!AE45</f>
        <v>1.8791111111111112</v>
      </c>
      <c r="AO45">
        <f>OLD_values_no_RT!AF45*(1-high_rise_MFH)</f>
        <v>1.449311111111111</v>
      </c>
      <c r="AP45">
        <f>OLD_values_no_RT!AF45*high_rise_MFH</f>
        <v>2.9577777777777776E-2</v>
      </c>
      <c r="AQ45">
        <f>OLD_values_no_RT!AG45</f>
        <v>0</v>
      </c>
      <c r="AR45">
        <f>OLD_values_no_RT!AH45</f>
        <v>3.1000000000000005</v>
      </c>
      <c r="AS45">
        <f>OLD_values_no_RT!AI45*(1-high_rise_MFH)</f>
        <v>2.8777765333333334</v>
      </c>
      <c r="AT45">
        <f>OLD_values_no_RT!AI45*high_rise_MFH</f>
        <v>5.8730133333333337E-2</v>
      </c>
      <c r="AU45">
        <f>OLD_values_no_RT!AJ45</f>
        <v>0</v>
      </c>
      <c r="AV45">
        <f>OLD_values_no_RT!AK45</f>
        <v>12.025673467891247</v>
      </c>
      <c r="AW45">
        <f>OLD_values_no_RT!AL45*(1-high_rise_MFH)</f>
        <v>3.0368879356175182</v>
      </c>
      <c r="AX45">
        <f>OLD_values_no_RT!AL45*high_rise_MFH</f>
        <v>6.1977304808520782E-2</v>
      </c>
      <c r="AY45">
        <f>OLD_values_no_RT!AM45</f>
        <v>0</v>
      </c>
      <c r="AZ45" s="91">
        <f>OLD_values_no_RT!AN45</f>
        <v>2.2206651196381348</v>
      </c>
      <c r="BA45" s="91">
        <f>OLD_values_no_RT!AO45*(1-high_rise_MFH)</f>
        <v>0.92686075132383205</v>
      </c>
      <c r="BB45" s="91">
        <f>OLD_values_no_RT!AO45*high_rise_MFH</f>
        <v>1.8915525537221062E-2</v>
      </c>
      <c r="BC45">
        <f>OLD_values_no_RT!AP45</f>
        <v>0</v>
      </c>
      <c r="BD45" s="91">
        <f>OLD_values_no_RT!AQ45</f>
        <v>3.2531332405018665</v>
      </c>
      <c r="BE45" s="91">
        <f>OLD_values_no_RT!AR45*(1-high_rise_MFH)</f>
        <v>1.3577555702461956</v>
      </c>
      <c r="BF45" s="91">
        <f>OLD_values_no_RT!AR45*high_rise_MFH</f>
        <v>2.7709297351963178E-2</v>
      </c>
      <c r="BG45">
        <f>OLD_values_no_RT!AS45</f>
        <v>0</v>
      </c>
      <c r="BH45" s="91">
        <f>OLD_values_no_RT!AT45</f>
        <v>8.0617663581419947</v>
      </c>
      <c r="BI45" s="91">
        <f>OLD_values_no_RT!AU45*(1-high_rise_MFH)</f>
        <v>4.5662932821916185</v>
      </c>
      <c r="BJ45" s="91">
        <f>OLD_values_no_RT!AU45*high_rise_MFH</f>
        <v>9.3189658820237109E-2</v>
      </c>
      <c r="BK45">
        <f>OLD_values_no_RT!AV45</f>
        <v>0</v>
      </c>
      <c r="BL45" s="12">
        <f>OLD_values_no_RT!AX45*0.32</f>
        <v>0.13965920000000001</v>
      </c>
      <c r="BM45" s="12">
        <f>OLD_values_no_RT!AX45*0.6</f>
        <v>0.26186100000000001</v>
      </c>
      <c r="BN45" s="12">
        <f>OLD_values_no_RT!AX45*0.08</f>
        <v>3.4914800000000003E-2</v>
      </c>
      <c r="BO45" s="12">
        <f>OLD_values_no_RT!AY45</f>
        <v>0</v>
      </c>
      <c r="BP45" s="12">
        <f>OLD_values_no_RT!AZ45</f>
        <v>0</v>
      </c>
      <c r="BQ45" s="12">
        <f>OLD_values_no_RT!BA45*(1-high_rise_MFH)</f>
        <v>0</v>
      </c>
      <c r="BR45" s="12">
        <f>OLD_values_no_RT!BA45*high_rise_MFH</f>
        <v>0</v>
      </c>
      <c r="BS45" s="12">
        <f>OLD_values_no_RT!BB45</f>
        <v>0</v>
      </c>
      <c r="BT45" s="12">
        <f>OLD_values_no_RT!BC45</f>
        <v>3.6621858516904364</v>
      </c>
      <c r="BU45" s="12">
        <f>OLD_values_no_RT!BD45*(1-high_rise_MFH)</f>
        <v>5.3834132019849408</v>
      </c>
      <c r="BV45" s="12">
        <f>OLD_values_no_RT!BD45*high_rise_MFH</f>
        <v>0.10986557555071308</v>
      </c>
      <c r="BW45" s="12">
        <f>OLD_values_no_RT!BE45</f>
        <v>0</v>
      </c>
      <c r="BX45" s="12">
        <f>OLD_values_no_RT!BF45</f>
        <v>11.538790609191924</v>
      </c>
      <c r="BY45" s="12">
        <f>OLD_values_no_RT!BG45*(1-high_rise_MFH)</f>
        <v>33.92404439102426</v>
      </c>
      <c r="BZ45" s="12">
        <f>OLD_values_no_RT!BG45*high_rise_MFH</f>
        <v>0.69232743655151552</v>
      </c>
      <c r="CA45" s="12">
        <f>OLD_values_no_RT!BH45</f>
        <v>0</v>
      </c>
      <c r="CB45" s="12">
        <f>OLD_values_no_RT!BI45</f>
        <v>0</v>
      </c>
      <c r="CC45" s="12">
        <f>OLD_values_no_RT!BJ45*(1-high_rise_MFH)</f>
        <v>0</v>
      </c>
      <c r="CD45" s="12">
        <f>OLD_values_no_RT!BJ45*high_rise_MFH</f>
        <v>0</v>
      </c>
      <c r="CE45" s="12">
        <f>OLD_values_no_RT!BK45</f>
        <v>0</v>
      </c>
      <c r="CF45" s="12">
        <f>OLD_values_no_RT!BL45</f>
        <v>0</v>
      </c>
      <c r="CG45" s="12">
        <f>OLD_values_no_RT!BM45*(1-high_rise_MFH)</f>
        <v>0</v>
      </c>
      <c r="CH45" s="12">
        <f>OLD_values_no_RT!BM45*high_rise_MFH</f>
        <v>0</v>
      </c>
      <c r="CI45" s="12">
        <f>OLD_values_no_RT!BN45</f>
        <v>0</v>
      </c>
      <c r="CJ45" s="12">
        <f>OLD_values_no_RT!BO45</f>
        <v>0</v>
      </c>
      <c r="CK45" s="12">
        <f>OLD_values_no_RT!BP45*(1-high_rise_MFH)</f>
        <v>0</v>
      </c>
      <c r="CL45" s="12">
        <f>OLD_values_no_RT!BP45*high_rise_MFH</f>
        <v>0</v>
      </c>
      <c r="CM45" s="12">
        <f>OLD_values_no_RT!BQ45</f>
        <v>0</v>
      </c>
      <c r="CN45" s="12">
        <f>OLD_values_no_RT!BR45</f>
        <v>0</v>
      </c>
      <c r="CO45" s="12">
        <f>OLD_values_no_RT!BS45*(1-high_rise_MFH)</f>
        <v>0</v>
      </c>
      <c r="CP45" s="12">
        <f>OLD_values_no_RT!BS45*high_rise_MFH</f>
        <v>0</v>
      </c>
      <c r="CQ45" s="12">
        <f>OLD_values_no_RT!BT45</f>
        <v>0</v>
      </c>
      <c r="CR45" s="12">
        <v>0</v>
      </c>
      <c r="CS45" s="12">
        <v>0</v>
      </c>
      <c r="CT45" s="12">
        <v>0</v>
      </c>
      <c r="CU45" s="12">
        <v>0</v>
      </c>
    </row>
    <row r="46" spans="1:99" x14ac:dyDescent="0.45">
      <c r="A46" s="21">
        <v>2015</v>
      </c>
      <c r="B46" s="2">
        <v>1943</v>
      </c>
      <c r="C46">
        <f>OLD_values_no_RT!C46</f>
        <v>0</v>
      </c>
      <c r="D46">
        <f>OLD_values_no_RT!D46</f>
        <v>65.758446627801177</v>
      </c>
      <c r="E46">
        <f>OLD_values_no_RT!E46</f>
        <v>0</v>
      </c>
      <c r="F46">
        <f>OLD_values_no_RT!F46</f>
        <v>0</v>
      </c>
      <c r="G46">
        <f>OLD_values_no_RT!G46*(1-high_rise_MFH)</f>
        <v>0</v>
      </c>
      <c r="H46">
        <f>OLD_values_no_RT!H46*(1-high_rise_MFH)</f>
        <v>9.0733570088330247</v>
      </c>
      <c r="I46">
        <f>OLD_values_no_RT!I46*(1-high_rise_MFH)</f>
        <v>0</v>
      </c>
      <c r="J46">
        <f>OLD_values_no_RT!J46*(1-high_rise_MFH)</f>
        <v>0</v>
      </c>
      <c r="K46">
        <f>OLD_values_no_RT!G46*(high_rise_MFH)</f>
        <v>0</v>
      </c>
      <c r="L46">
        <f>OLD_values_no_RT!H46*(high_rise_MFH)</f>
        <v>0.18517055120067397</v>
      </c>
      <c r="M46">
        <f>OLD_values_no_RT!I46*(high_rise_MFH)</f>
        <v>0</v>
      </c>
      <c r="N46">
        <f>OLD_values_no_RT!J46*(high_rise_MFH)</f>
        <v>0</v>
      </c>
      <c r="O46">
        <f>OLD_values_no_RT!K46</f>
        <v>2.6499672521651219</v>
      </c>
      <c r="P46">
        <f>OLD_values_no_RT!L46</f>
        <v>0</v>
      </c>
      <c r="Q46">
        <f>OLD_values_no_RT!M46</f>
        <v>0</v>
      </c>
      <c r="R46">
        <f>OLD_values_no_RT!N46</f>
        <v>0</v>
      </c>
      <c r="S46">
        <f>OLD_values_no_RT!O46</f>
        <v>0</v>
      </c>
      <c r="T46">
        <f>OLD_values_no_RT!P46</f>
        <v>6.4866958278596343</v>
      </c>
      <c r="U46">
        <f>OLD_values_no_RT!Q46*(1-high_rise_MFH)</f>
        <v>0.89503493577044324</v>
      </c>
      <c r="V46">
        <f>OLD_values_no_RT!Q46*high_rise_MFH</f>
        <v>1.8266019097355986E-2</v>
      </c>
      <c r="W46">
        <f>OLD_values_no_RT!R46</f>
        <v>0.26140416022717927</v>
      </c>
      <c r="X46" s="12">
        <f>OLD_values_no_RT!S46</f>
        <v>0</v>
      </c>
      <c r="Y46" s="12">
        <f>OLD_values_no_RT!T46*(1-high_rise_MFH)</f>
        <v>0</v>
      </c>
      <c r="Z46" s="12">
        <f>OLD_values_no_RT!T46*high_rise_MFH</f>
        <v>0</v>
      </c>
      <c r="AA46" s="12">
        <f>OLD_values_no_RT!U46</f>
        <v>0</v>
      </c>
      <c r="AB46">
        <f>OLD_values_no_RT!V46</f>
        <v>6.6713095514457423</v>
      </c>
      <c r="AC46">
        <f>OLD_values_no_RT!W46*(1-high_rise_MFH)</f>
        <v>3.8823527388721235</v>
      </c>
      <c r="AD46">
        <f>OLD_values_no_RT!W46*high_rise_MFH</f>
        <v>7.9231688548410686E-2</v>
      </c>
      <c r="AE46">
        <f>OLD_values_no_RT!X46</f>
        <v>0</v>
      </c>
      <c r="AF46">
        <f>OLD_values_no_RT!Y46</f>
        <v>10.824026752476497</v>
      </c>
      <c r="AG46">
        <f>OLD_values_no_RT!Z46*(1-high_rise_MFH)</f>
        <v>5.2123625044692616</v>
      </c>
      <c r="AH46">
        <f>OLD_values_no_RT!Z46*high_rise_MFH</f>
        <v>0.10637474498916862</v>
      </c>
      <c r="AI46">
        <f>OLD_values_no_RT!AA46</f>
        <v>0</v>
      </c>
      <c r="AJ46">
        <f>OLD_values_no_RT!AB46</f>
        <v>2.4522078481206036</v>
      </c>
      <c r="AK46">
        <f>OLD_values_no_RT!AC46*(1-high_rise_MFH)</f>
        <v>6.4300314563673115</v>
      </c>
      <c r="AL46">
        <f>OLD_values_no_RT!AC46*high_rise_MFH</f>
        <v>0.1312251317625982</v>
      </c>
      <c r="AM46">
        <f>OLD_values_no_RT!AD46</f>
        <v>0</v>
      </c>
      <c r="AN46">
        <f>OLD_values_no_RT!AE46</f>
        <v>1.8791111111111112</v>
      </c>
      <c r="AO46">
        <f>OLD_values_no_RT!AF46*(1-high_rise_MFH)</f>
        <v>1.449311111111111</v>
      </c>
      <c r="AP46">
        <f>OLD_values_no_RT!AF46*high_rise_MFH</f>
        <v>2.9577777777777776E-2</v>
      </c>
      <c r="AQ46">
        <f>OLD_values_no_RT!AG46</f>
        <v>0</v>
      </c>
      <c r="AR46">
        <f>OLD_values_no_RT!AH46</f>
        <v>3.1000000000000005</v>
      </c>
      <c r="AS46">
        <f>OLD_values_no_RT!AI46*(1-high_rise_MFH)</f>
        <v>2.8777765333333334</v>
      </c>
      <c r="AT46">
        <f>OLD_values_no_RT!AI46*high_rise_MFH</f>
        <v>5.8730133333333337E-2</v>
      </c>
      <c r="AU46">
        <f>OLD_values_no_RT!AJ46</f>
        <v>0</v>
      </c>
      <c r="AV46">
        <f>OLD_values_no_RT!AK46</f>
        <v>12.025673467891247</v>
      </c>
      <c r="AW46">
        <f>OLD_values_no_RT!AL46*(1-high_rise_MFH)</f>
        <v>3.0368879356175182</v>
      </c>
      <c r="AX46">
        <f>OLD_values_no_RT!AL46*high_rise_MFH</f>
        <v>6.1977304808520782E-2</v>
      </c>
      <c r="AY46">
        <f>OLD_values_no_RT!AM46</f>
        <v>0</v>
      </c>
      <c r="AZ46" s="91">
        <f>OLD_values_no_RT!AN46</f>
        <v>2.2206651196381348</v>
      </c>
      <c r="BA46" s="91">
        <f>OLD_values_no_RT!AO46*(1-high_rise_MFH)</f>
        <v>0.92686075132383205</v>
      </c>
      <c r="BB46" s="91">
        <f>OLD_values_no_RT!AO46*high_rise_MFH</f>
        <v>1.8915525537221062E-2</v>
      </c>
      <c r="BC46">
        <f>OLD_values_no_RT!AP46</f>
        <v>0</v>
      </c>
      <c r="BD46" s="91">
        <f>OLD_values_no_RT!AQ46</f>
        <v>3.2531332405018665</v>
      </c>
      <c r="BE46" s="91">
        <f>OLD_values_no_RT!AR46*(1-high_rise_MFH)</f>
        <v>1.3577555702461956</v>
      </c>
      <c r="BF46" s="91">
        <f>OLD_values_no_RT!AR46*high_rise_MFH</f>
        <v>2.7709297351963178E-2</v>
      </c>
      <c r="BG46">
        <f>OLD_values_no_RT!AS46</f>
        <v>0</v>
      </c>
      <c r="BH46" s="91">
        <f>OLD_values_no_RT!AT46</f>
        <v>8.0617663581419947</v>
      </c>
      <c r="BI46" s="91">
        <f>OLD_values_no_RT!AU46*(1-high_rise_MFH)</f>
        <v>4.5662932821916185</v>
      </c>
      <c r="BJ46" s="91">
        <f>OLD_values_no_RT!AU46*high_rise_MFH</f>
        <v>9.3189658820237109E-2</v>
      </c>
      <c r="BK46">
        <f>OLD_values_no_RT!AV46</f>
        <v>0</v>
      </c>
      <c r="BL46" s="12">
        <f>OLD_values_no_RT!AX46*0.32</f>
        <v>0.17365472000000001</v>
      </c>
      <c r="BM46" s="12">
        <f>OLD_values_no_RT!AX46*0.6</f>
        <v>0.32560260000000002</v>
      </c>
      <c r="BN46" s="12">
        <f>OLD_values_no_RT!AX46*0.08</f>
        <v>4.3413680000000003E-2</v>
      </c>
      <c r="BO46" s="12">
        <f>OLD_values_no_RT!AY46</f>
        <v>0</v>
      </c>
      <c r="BP46" s="12">
        <f>OLD_values_no_RT!AZ46</f>
        <v>0</v>
      </c>
      <c r="BQ46" s="12">
        <f>OLD_values_no_RT!BA46*(1-high_rise_MFH)</f>
        <v>0</v>
      </c>
      <c r="BR46" s="12">
        <f>OLD_values_no_RT!BA46*high_rise_MFH</f>
        <v>0</v>
      </c>
      <c r="BS46" s="12">
        <f>OLD_values_no_RT!BB46</f>
        <v>0</v>
      </c>
      <c r="BT46" s="12">
        <f>OLD_values_no_RT!BC46</f>
        <v>3.6621858516904364</v>
      </c>
      <c r="BU46" s="12">
        <f>OLD_values_no_RT!BD46*(1-high_rise_MFH)</f>
        <v>5.3834132019849408</v>
      </c>
      <c r="BV46" s="12">
        <f>OLD_values_no_RT!BD46*high_rise_MFH</f>
        <v>0.10986557555071308</v>
      </c>
      <c r="BW46" s="12">
        <f>OLD_values_no_RT!BE46</f>
        <v>0</v>
      </c>
      <c r="BX46" s="12">
        <f>OLD_values_no_RT!BF46</f>
        <v>11.538790609191924</v>
      </c>
      <c r="BY46" s="12">
        <f>OLD_values_no_RT!BG46*(1-high_rise_MFH)</f>
        <v>33.92404439102426</v>
      </c>
      <c r="BZ46" s="12">
        <f>OLD_values_no_RT!BG46*high_rise_MFH</f>
        <v>0.69232743655151552</v>
      </c>
      <c r="CA46" s="12">
        <f>OLD_values_no_RT!BH46</f>
        <v>0</v>
      </c>
      <c r="CB46" s="12">
        <f>OLD_values_no_RT!BI46</f>
        <v>0</v>
      </c>
      <c r="CC46" s="12">
        <f>OLD_values_no_RT!BJ46*(1-high_rise_MFH)</f>
        <v>0</v>
      </c>
      <c r="CD46" s="12">
        <f>OLD_values_no_RT!BJ46*high_rise_MFH</f>
        <v>0</v>
      </c>
      <c r="CE46" s="12">
        <f>OLD_values_no_RT!BK46</f>
        <v>0</v>
      </c>
      <c r="CF46" s="12">
        <f>OLD_values_no_RT!BL46</f>
        <v>0</v>
      </c>
      <c r="CG46" s="12">
        <f>OLD_values_no_RT!BM46*(1-high_rise_MFH)</f>
        <v>0</v>
      </c>
      <c r="CH46" s="12">
        <f>OLD_values_no_RT!BM46*high_rise_MFH</f>
        <v>0</v>
      </c>
      <c r="CI46" s="12">
        <f>OLD_values_no_RT!BN46</f>
        <v>0</v>
      </c>
      <c r="CJ46" s="12">
        <f>OLD_values_no_RT!BO46</f>
        <v>0</v>
      </c>
      <c r="CK46" s="12">
        <f>OLD_values_no_RT!BP46*(1-high_rise_MFH)</f>
        <v>0</v>
      </c>
      <c r="CL46" s="12">
        <f>OLD_values_no_RT!BP46*high_rise_MFH</f>
        <v>0</v>
      </c>
      <c r="CM46" s="12">
        <f>OLD_values_no_RT!BQ46</f>
        <v>0</v>
      </c>
      <c r="CN46" s="12">
        <f>OLD_values_no_RT!BR46</f>
        <v>0</v>
      </c>
      <c r="CO46" s="12">
        <f>OLD_values_no_RT!BS46*(1-high_rise_MFH)</f>
        <v>0</v>
      </c>
      <c r="CP46" s="12">
        <f>OLD_values_no_RT!BS46*high_rise_MFH</f>
        <v>0</v>
      </c>
      <c r="CQ46" s="12">
        <f>OLD_values_no_RT!BT46</f>
        <v>0</v>
      </c>
      <c r="CR46" s="12">
        <v>0</v>
      </c>
      <c r="CS46" s="12">
        <v>0</v>
      </c>
      <c r="CT46" s="12">
        <v>0</v>
      </c>
      <c r="CU46" s="12">
        <v>0</v>
      </c>
    </row>
    <row r="47" spans="1:99" x14ac:dyDescent="0.45">
      <c r="A47" s="21">
        <v>2015</v>
      </c>
      <c r="B47" s="2">
        <v>1944</v>
      </c>
      <c r="C47">
        <f>OLD_values_no_RT!C47</f>
        <v>0</v>
      </c>
      <c r="D47">
        <f>OLD_values_no_RT!D47</f>
        <v>65.758446627801177</v>
      </c>
      <c r="E47">
        <f>OLD_values_no_RT!E47</f>
        <v>0</v>
      </c>
      <c r="F47">
        <f>OLD_values_no_RT!F47</f>
        <v>0</v>
      </c>
      <c r="G47">
        <f>OLD_values_no_RT!G47*(1-high_rise_MFH)</f>
        <v>0</v>
      </c>
      <c r="H47">
        <f>OLD_values_no_RT!H47*(1-high_rise_MFH)</f>
        <v>9.0733570088330247</v>
      </c>
      <c r="I47">
        <f>OLD_values_no_RT!I47*(1-high_rise_MFH)</f>
        <v>0</v>
      </c>
      <c r="J47">
        <f>OLD_values_no_RT!J47*(1-high_rise_MFH)</f>
        <v>0</v>
      </c>
      <c r="K47">
        <f>OLD_values_no_RT!G47*(high_rise_MFH)</f>
        <v>0</v>
      </c>
      <c r="L47">
        <f>OLD_values_no_RT!H47*(high_rise_MFH)</f>
        <v>0.18517055120067397</v>
      </c>
      <c r="M47">
        <f>OLD_values_no_RT!I47*(high_rise_MFH)</f>
        <v>0</v>
      </c>
      <c r="N47">
        <f>OLD_values_no_RT!J47*(high_rise_MFH)</f>
        <v>0</v>
      </c>
      <c r="O47">
        <f>OLD_values_no_RT!K47</f>
        <v>2.6499672521651219</v>
      </c>
      <c r="P47">
        <f>OLD_values_no_RT!L47</f>
        <v>0</v>
      </c>
      <c r="Q47">
        <f>OLD_values_no_RT!M47</f>
        <v>0</v>
      </c>
      <c r="R47">
        <f>OLD_values_no_RT!N47</f>
        <v>0</v>
      </c>
      <c r="S47">
        <f>OLD_values_no_RT!O47</f>
        <v>0</v>
      </c>
      <c r="T47">
        <f>OLD_values_no_RT!P47</f>
        <v>6.4866958278596343</v>
      </c>
      <c r="U47">
        <f>OLD_values_no_RT!Q47*(1-high_rise_MFH)</f>
        <v>0.89503493577044324</v>
      </c>
      <c r="V47">
        <f>OLD_values_no_RT!Q47*high_rise_MFH</f>
        <v>1.8266019097355986E-2</v>
      </c>
      <c r="W47">
        <f>OLD_values_no_RT!R47</f>
        <v>0.26140416022717927</v>
      </c>
      <c r="X47" s="12">
        <f>OLD_values_no_RT!S47</f>
        <v>0</v>
      </c>
      <c r="Y47" s="12">
        <f>OLD_values_no_RT!T47*(1-high_rise_MFH)</f>
        <v>0</v>
      </c>
      <c r="Z47" s="12">
        <f>OLD_values_no_RT!T47*high_rise_MFH</f>
        <v>0</v>
      </c>
      <c r="AA47" s="12">
        <f>OLD_values_no_RT!U47</f>
        <v>0</v>
      </c>
      <c r="AB47">
        <f>OLD_values_no_RT!V47</f>
        <v>6.6713095514457423</v>
      </c>
      <c r="AC47">
        <f>OLD_values_no_RT!W47*(1-high_rise_MFH)</f>
        <v>3.8823527388721235</v>
      </c>
      <c r="AD47">
        <f>OLD_values_no_RT!W47*high_rise_MFH</f>
        <v>7.9231688548410686E-2</v>
      </c>
      <c r="AE47">
        <f>OLD_values_no_RT!X47</f>
        <v>0</v>
      </c>
      <c r="AF47">
        <f>OLD_values_no_RT!Y47</f>
        <v>10.824026752476497</v>
      </c>
      <c r="AG47">
        <f>OLD_values_no_RT!Z47*(1-high_rise_MFH)</f>
        <v>5.2123625044692616</v>
      </c>
      <c r="AH47">
        <f>OLD_values_no_RT!Z47*high_rise_MFH</f>
        <v>0.10637474498916862</v>
      </c>
      <c r="AI47">
        <f>OLD_values_no_RT!AA47</f>
        <v>0</v>
      </c>
      <c r="AJ47">
        <f>OLD_values_no_RT!AB47</f>
        <v>2.4522078481206036</v>
      </c>
      <c r="AK47">
        <f>OLD_values_no_RT!AC47*(1-high_rise_MFH)</f>
        <v>6.4300314563673115</v>
      </c>
      <c r="AL47">
        <f>OLD_values_no_RT!AC47*high_rise_MFH</f>
        <v>0.1312251317625982</v>
      </c>
      <c r="AM47">
        <f>OLD_values_no_RT!AD47</f>
        <v>0</v>
      </c>
      <c r="AN47">
        <f>OLD_values_no_RT!AE47</f>
        <v>1.8791111111111112</v>
      </c>
      <c r="AO47">
        <f>OLD_values_no_RT!AF47*(1-high_rise_MFH)</f>
        <v>1.449311111111111</v>
      </c>
      <c r="AP47">
        <f>OLD_values_no_RT!AF47*high_rise_MFH</f>
        <v>2.9577777777777776E-2</v>
      </c>
      <c r="AQ47">
        <f>OLD_values_no_RT!AG47</f>
        <v>0</v>
      </c>
      <c r="AR47">
        <f>OLD_values_no_RT!AH47</f>
        <v>3.1000000000000005</v>
      </c>
      <c r="AS47">
        <f>OLD_values_no_RT!AI47*(1-high_rise_MFH)</f>
        <v>2.8777765333333334</v>
      </c>
      <c r="AT47">
        <f>OLD_values_no_RT!AI47*high_rise_MFH</f>
        <v>5.8730133333333337E-2</v>
      </c>
      <c r="AU47">
        <f>OLD_values_no_RT!AJ47</f>
        <v>0</v>
      </c>
      <c r="AV47">
        <f>OLD_values_no_RT!AK47</f>
        <v>12.025673467891247</v>
      </c>
      <c r="AW47">
        <f>OLD_values_no_RT!AL47*(1-high_rise_MFH)</f>
        <v>3.0368879356175182</v>
      </c>
      <c r="AX47">
        <f>OLD_values_no_RT!AL47*high_rise_MFH</f>
        <v>6.1977304808520782E-2</v>
      </c>
      <c r="AY47">
        <f>OLD_values_no_RT!AM47</f>
        <v>0</v>
      </c>
      <c r="AZ47" s="91">
        <f>OLD_values_no_RT!AN47</f>
        <v>2.2206651196381348</v>
      </c>
      <c r="BA47" s="91">
        <f>OLD_values_no_RT!AO47*(1-high_rise_MFH)</f>
        <v>0.92686075132383205</v>
      </c>
      <c r="BB47" s="91">
        <f>OLD_values_no_RT!AO47*high_rise_MFH</f>
        <v>1.8915525537221062E-2</v>
      </c>
      <c r="BC47">
        <f>OLD_values_no_RT!AP47</f>
        <v>0</v>
      </c>
      <c r="BD47" s="91">
        <f>OLD_values_no_RT!AQ47</f>
        <v>3.2531332405018665</v>
      </c>
      <c r="BE47" s="91">
        <f>OLD_values_no_RT!AR47*(1-high_rise_MFH)</f>
        <v>1.3577555702461956</v>
      </c>
      <c r="BF47" s="91">
        <f>OLD_values_no_RT!AR47*high_rise_MFH</f>
        <v>2.7709297351963178E-2</v>
      </c>
      <c r="BG47">
        <f>OLD_values_no_RT!AS47</f>
        <v>0</v>
      </c>
      <c r="BH47" s="91">
        <f>OLD_values_no_RT!AT47</f>
        <v>8.0617663581419947</v>
      </c>
      <c r="BI47" s="91">
        <f>OLD_values_no_RT!AU47*(1-high_rise_MFH)</f>
        <v>4.5662932821916185</v>
      </c>
      <c r="BJ47" s="91">
        <f>OLD_values_no_RT!AU47*high_rise_MFH</f>
        <v>9.3189658820237109E-2</v>
      </c>
      <c r="BK47">
        <f>OLD_values_no_RT!AV47</f>
        <v>0</v>
      </c>
      <c r="BL47" s="12">
        <f>OLD_values_no_RT!AX47*0.32</f>
        <v>0.21897664</v>
      </c>
      <c r="BM47" s="12">
        <f>OLD_values_no_RT!AX47*0.6</f>
        <v>0.41058119999999998</v>
      </c>
      <c r="BN47" s="12">
        <f>OLD_values_no_RT!AX47*0.08</f>
        <v>5.474416E-2</v>
      </c>
      <c r="BO47" s="12">
        <f>OLD_values_no_RT!AY47</f>
        <v>0</v>
      </c>
      <c r="BP47" s="12">
        <f>OLD_values_no_RT!AZ47</f>
        <v>0</v>
      </c>
      <c r="BQ47" s="12">
        <f>OLD_values_no_RT!BA47*(1-high_rise_MFH)</f>
        <v>0</v>
      </c>
      <c r="BR47" s="12">
        <f>OLD_values_no_RT!BA47*high_rise_MFH</f>
        <v>0</v>
      </c>
      <c r="BS47" s="12">
        <f>OLD_values_no_RT!BB47</f>
        <v>0</v>
      </c>
      <c r="BT47" s="12">
        <f>OLD_values_no_RT!BC47</f>
        <v>3.6621858516904364</v>
      </c>
      <c r="BU47" s="12">
        <f>OLD_values_no_RT!BD47*(1-high_rise_MFH)</f>
        <v>5.3834132019849408</v>
      </c>
      <c r="BV47" s="12">
        <f>OLD_values_no_RT!BD47*high_rise_MFH</f>
        <v>0.10986557555071308</v>
      </c>
      <c r="BW47" s="12">
        <f>OLD_values_no_RT!BE47</f>
        <v>0</v>
      </c>
      <c r="BX47" s="12">
        <f>OLD_values_no_RT!BF47</f>
        <v>11.538790609191924</v>
      </c>
      <c r="BY47" s="12">
        <f>OLD_values_no_RT!BG47*(1-high_rise_MFH)</f>
        <v>33.92404439102426</v>
      </c>
      <c r="BZ47" s="12">
        <f>OLD_values_no_RT!BG47*high_rise_MFH</f>
        <v>0.69232743655151552</v>
      </c>
      <c r="CA47" s="12">
        <f>OLD_values_no_RT!BH47</f>
        <v>0</v>
      </c>
      <c r="CB47" s="12">
        <f>OLD_values_no_RT!BI47</f>
        <v>0</v>
      </c>
      <c r="CC47" s="12">
        <f>OLD_values_no_RT!BJ47*(1-high_rise_MFH)</f>
        <v>0</v>
      </c>
      <c r="CD47" s="12">
        <f>OLD_values_no_RT!BJ47*high_rise_MFH</f>
        <v>0</v>
      </c>
      <c r="CE47" s="12">
        <f>OLD_values_no_RT!BK47</f>
        <v>0</v>
      </c>
      <c r="CF47" s="12">
        <f>OLD_values_no_RT!BL47</f>
        <v>0</v>
      </c>
      <c r="CG47" s="12">
        <f>OLD_values_no_RT!BM47*(1-high_rise_MFH)</f>
        <v>0</v>
      </c>
      <c r="CH47" s="12">
        <f>OLD_values_no_RT!BM47*high_rise_MFH</f>
        <v>0</v>
      </c>
      <c r="CI47" s="12">
        <f>OLD_values_no_RT!BN47</f>
        <v>0</v>
      </c>
      <c r="CJ47" s="12">
        <f>OLD_values_no_RT!BO47</f>
        <v>0</v>
      </c>
      <c r="CK47" s="12">
        <f>OLD_values_no_RT!BP47*(1-high_rise_MFH)</f>
        <v>0</v>
      </c>
      <c r="CL47" s="12">
        <f>OLD_values_no_RT!BP47*high_rise_MFH</f>
        <v>0</v>
      </c>
      <c r="CM47" s="12">
        <f>OLD_values_no_RT!BQ47</f>
        <v>0</v>
      </c>
      <c r="CN47" s="12">
        <f>OLD_values_no_RT!BR47</f>
        <v>0</v>
      </c>
      <c r="CO47" s="12">
        <f>OLD_values_no_RT!BS47*(1-high_rise_MFH)</f>
        <v>0</v>
      </c>
      <c r="CP47" s="12">
        <f>OLD_values_no_RT!BS47*high_rise_MFH</f>
        <v>0</v>
      </c>
      <c r="CQ47" s="12">
        <f>OLD_values_no_RT!BT47</f>
        <v>0</v>
      </c>
      <c r="CR47" s="12">
        <v>0</v>
      </c>
      <c r="CS47" s="12">
        <v>0</v>
      </c>
      <c r="CT47" s="12">
        <v>0</v>
      </c>
      <c r="CU47" s="12">
        <v>0</v>
      </c>
    </row>
    <row r="48" spans="1:99" x14ac:dyDescent="0.45">
      <c r="A48" s="21">
        <v>2015</v>
      </c>
      <c r="B48" s="2">
        <v>1945</v>
      </c>
      <c r="C48">
        <f>OLD_values_no_RT!C48</f>
        <v>0</v>
      </c>
      <c r="D48">
        <f>OLD_values_no_RT!D48</f>
        <v>65.758446627801177</v>
      </c>
      <c r="E48">
        <f>OLD_values_no_RT!E48</f>
        <v>0</v>
      </c>
      <c r="F48">
        <f>OLD_values_no_RT!F48</f>
        <v>0</v>
      </c>
      <c r="G48">
        <f>OLD_values_no_RT!G48*(1-high_rise_MFH)</f>
        <v>0</v>
      </c>
      <c r="H48">
        <f>OLD_values_no_RT!H48*(1-high_rise_MFH)</f>
        <v>9.0733570088330247</v>
      </c>
      <c r="I48">
        <f>OLD_values_no_RT!I48*(1-high_rise_MFH)</f>
        <v>0</v>
      </c>
      <c r="J48">
        <f>OLD_values_no_RT!J48*(1-high_rise_MFH)</f>
        <v>0</v>
      </c>
      <c r="K48">
        <f>OLD_values_no_RT!G48*(high_rise_MFH)</f>
        <v>0</v>
      </c>
      <c r="L48">
        <f>OLD_values_no_RT!H48*(high_rise_MFH)</f>
        <v>0.18517055120067397</v>
      </c>
      <c r="M48">
        <f>OLD_values_no_RT!I48*(high_rise_MFH)</f>
        <v>0</v>
      </c>
      <c r="N48">
        <f>OLD_values_no_RT!J48*(high_rise_MFH)</f>
        <v>0</v>
      </c>
      <c r="O48">
        <f>OLD_values_no_RT!K48</f>
        <v>2.6499672521651219</v>
      </c>
      <c r="P48">
        <f>OLD_values_no_RT!L48</f>
        <v>0</v>
      </c>
      <c r="Q48">
        <f>OLD_values_no_RT!M48</f>
        <v>0</v>
      </c>
      <c r="R48">
        <f>OLD_values_no_RT!N48</f>
        <v>0</v>
      </c>
      <c r="S48">
        <f>OLD_values_no_RT!O48</f>
        <v>0</v>
      </c>
      <c r="T48">
        <f>OLD_values_no_RT!P48</f>
        <v>6.4866958278596343</v>
      </c>
      <c r="U48">
        <f>OLD_values_no_RT!Q48*(1-high_rise_MFH)</f>
        <v>0.89503493577044324</v>
      </c>
      <c r="V48">
        <f>OLD_values_no_RT!Q48*high_rise_MFH</f>
        <v>1.8266019097355986E-2</v>
      </c>
      <c r="W48">
        <f>OLD_values_no_RT!R48</f>
        <v>0.26140416022717927</v>
      </c>
      <c r="X48" s="12">
        <f>OLD_values_no_RT!S48</f>
        <v>0</v>
      </c>
      <c r="Y48" s="12">
        <f>OLD_values_no_RT!T48*(1-high_rise_MFH)</f>
        <v>0</v>
      </c>
      <c r="Z48" s="12">
        <f>OLD_values_no_RT!T48*high_rise_MFH</f>
        <v>0</v>
      </c>
      <c r="AA48" s="12">
        <f>OLD_values_no_RT!U48</f>
        <v>0</v>
      </c>
      <c r="AB48">
        <f>OLD_values_no_RT!V48</f>
        <v>4.3154066393252339</v>
      </c>
      <c r="AC48">
        <f>OLD_values_no_RT!W48*(1-high_rise_MFH)</f>
        <v>10.305811344115144</v>
      </c>
      <c r="AD48">
        <f>OLD_values_no_RT!W48*high_rise_MFH</f>
        <v>0.21032268049214581</v>
      </c>
      <c r="AE48">
        <f>OLD_values_no_RT!X48</f>
        <v>0</v>
      </c>
      <c r="AF48">
        <f>OLD_values_no_RT!Y48</f>
        <v>22.771152754116979</v>
      </c>
      <c r="AG48">
        <f>OLD_values_no_RT!Z48*(1-high_rise_MFH)</f>
        <v>17.908975960628428</v>
      </c>
      <c r="AH48">
        <f>OLD_values_no_RT!Z48*high_rise_MFH</f>
        <v>0.36548930531894758</v>
      </c>
      <c r="AI48">
        <f>OLD_values_no_RT!AA48</f>
        <v>0</v>
      </c>
      <c r="AJ48">
        <f>OLD_values_no_RT!AB48</f>
        <v>3.6497718892569213</v>
      </c>
      <c r="AK48">
        <f>OLD_values_no_RT!AC48*(1-high_rise_MFH)</f>
        <v>11.57405662146116</v>
      </c>
      <c r="AL48">
        <f>OLD_values_no_RT!AC48*high_rise_MFH</f>
        <v>0.23620523717267675</v>
      </c>
      <c r="AM48">
        <f>OLD_values_no_RT!AD48</f>
        <v>0</v>
      </c>
      <c r="AN48">
        <f>OLD_values_no_RT!AE48</f>
        <v>4.3739999999999997</v>
      </c>
      <c r="AO48">
        <f>OLD_values_no_RT!AF48*(1-high_rise_MFH)</f>
        <v>2.6087599999999997</v>
      </c>
      <c r="AP48">
        <f>OLD_values_no_RT!AF48*high_rise_MFH</f>
        <v>5.3240000000000003E-2</v>
      </c>
      <c r="AQ48">
        <f>OLD_values_no_RT!AG48</f>
        <v>0</v>
      </c>
      <c r="AR48">
        <f>OLD_values_no_RT!AH48</f>
        <v>4.4892000000000003</v>
      </c>
      <c r="AS48">
        <f>OLD_values_no_RT!AI48*(1-high_rise_MFH)</f>
        <v>5.17999776</v>
      </c>
      <c r="AT48">
        <f>OLD_values_no_RT!AI48*high_rise_MFH</f>
        <v>0.10571424</v>
      </c>
      <c r="AU48">
        <f>OLD_values_no_RT!AJ48</f>
        <v>0</v>
      </c>
      <c r="AV48">
        <f>OLD_values_no_RT!AK48</f>
        <v>15.312984655997361</v>
      </c>
      <c r="AW48">
        <f>OLD_values_no_RT!AL48*(1-high_rise_MFH)</f>
        <v>2.0929087609305395</v>
      </c>
      <c r="AX48">
        <f>OLD_values_no_RT!AL48*high_rise_MFH</f>
        <v>4.2712423692459991E-2</v>
      </c>
      <c r="AY48">
        <f>OLD_values_no_RT!AM48</f>
        <v>0</v>
      </c>
      <c r="AZ48" s="91">
        <f>OLD_values_no_RT!AN48</f>
        <v>5.6438704846597076</v>
      </c>
      <c r="BA48" s="91">
        <f>OLD_values_no_RT!AO48*(1-high_rise_MFH)</f>
        <v>3.3967994398372334</v>
      </c>
      <c r="BB48" s="91">
        <f>OLD_values_no_RT!AO48*high_rise_MFH</f>
        <v>6.9322437547698637E-2</v>
      </c>
      <c r="BC48">
        <f>OLD_values_no_RT!AP48</f>
        <v>0</v>
      </c>
      <c r="BD48" s="91">
        <f>OLD_values_no_RT!AQ48</f>
        <v>6.4328007668306659</v>
      </c>
      <c r="BE48" s="91">
        <f>OLD_values_no_RT!AR48*(1-high_rise_MFH)</f>
        <v>3.1080431845741399</v>
      </c>
      <c r="BF48" s="91">
        <f>OLD_values_no_RT!AR48*high_rise_MFH</f>
        <v>6.3429452746411027E-2</v>
      </c>
      <c r="BG48">
        <f>OLD_values_no_RT!AS48</f>
        <v>0</v>
      </c>
      <c r="BH48" s="91">
        <f>OLD_values_no_RT!AT48</f>
        <v>15.005649727920137</v>
      </c>
      <c r="BI48" s="91">
        <f>OLD_values_no_RT!AU48*(1-high_rise_MFH)</f>
        <v>10.863318450530132</v>
      </c>
      <c r="BJ48" s="91">
        <f>OLD_values_no_RT!AU48*high_rise_MFH</f>
        <v>0.22170037654143127</v>
      </c>
      <c r="BK48">
        <f>OLD_values_no_RT!AV48</f>
        <v>0</v>
      </c>
      <c r="BL48" s="12">
        <f>OLD_values_no_RT!AX48*0.32</f>
        <v>0.27566464000000002</v>
      </c>
      <c r="BM48" s="12">
        <f>OLD_values_no_RT!AX48*0.6</f>
        <v>0.51687119999999998</v>
      </c>
      <c r="BN48" s="12">
        <f>OLD_values_no_RT!AX48*0.08</f>
        <v>6.8916160000000004E-2</v>
      </c>
      <c r="BO48" s="12">
        <f>OLD_values_no_RT!AY48</f>
        <v>0</v>
      </c>
      <c r="BP48" s="12">
        <f>OLD_values_no_RT!AZ48</f>
        <v>0</v>
      </c>
      <c r="BQ48" s="12">
        <f>OLD_values_no_RT!BA48*(1-high_rise_MFH)</f>
        <v>0</v>
      </c>
      <c r="BR48" s="12">
        <f>OLD_values_no_RT!BA48*high_rise_MFH</f>
        <v>0</v>
      </c>
      <c r="BS48" s="12">
        <f>OLD_values_no_RT!BB48</f>
        <v>0</v>
      </c>
      <c r="BT48" s="12">
        <f>OLD_values_no_RT!BC48</f>
        <v>3.6621858516904364</v>
      </c>
      <c r="BU48" s="12">
        <f>OLD_values_no_RT!BD48*(1-high_rise_MFH)</f>
        <v>5.3834132019849408</v>
      </c>
      <c r="BV48" s="12">
        <f>OLD_values_no_RT!BD48*high_rise_MFH</f>
        <v>0.10986557555071308</v>
      </c>
      <c r="BW48" s="12">
        <f>OLD_values_no_RT!BE48</f>
        <v>0</v>
      </c>
      <c r="BX48" s="12">
        <f>OLD_values_no_RT!BF48</f>
        <v>11.538790609191924</v>
      </c>
      <c r="BY48" s="12">
        <f>OLD_values_no_RT!BG48*(1-high_rise_MFH)</f>
        <v>33.92404439102426</v>
      </c>
      <c r="BZ48" s="12">
        <f>OLD_values_no_RT!BG48*high_rise_MFH</f>
        <v>0.69232743655151552</v>
      </c>
      <c r="CA48" s="12">
        <f>OLD_values_no_RT!BH48</f>
        <v>0</v>
      </c>
      <c r="CB48" s="12">
        <f>OLD_values_no_RT!BI48</f>
        <v>0</v>
      </c>
      <c r="CC48" s="12">
        <f>OLD_values_no_RT!BJ48*(1-high_rise_MFH)</f>
        <v>0</v>
      </c>
      <c r="CD48" s="12">
        <f>OLD_values_no_RT!BJ48*high_rise_MFH</f>
        <v>0</v>
      </c>
      <c r="CE48" s="12">
        <f>OLD_values_no_RT!BK48</f>
        <v>0</v>
      </c>
      <c r="CF48" s="12">
        <f>OLD_values_no_RT!BL48</f>
        <v>0</v>
      </c>
      <c r="CG48" s="12">
        <f>OLD_values_no_RT!BM48*(1-high_rise_MFH)</f>
        <v>0</v>
      </c>
      <c r="CH48" s="12">
        <f>OLD_values_no_RT!BM48*high_rise_MFH</f>
        <v>0</v>
      </c>
      <c r="CI48" s="12">
        <f>OLD_values_no_RT!BN48</f>
        <v>0</v>
      </c>
      <c r="CJ48" s="12">
        <f>OLD_values_no_RT!BO48</f>
        <v>0</v>
      </c>
      <c r="CK48" s="12">
        <f>OLD_values_no_RT!BP48*(1-high_rise_MFH)</f>
        <v>0</v>
      </c>
      <c r="CL48" s="12">
        <f>OLD_values_no_RT!BP48*high_rise_MFH</f>
        <v>0</v>
      </c>
      <c r="CM48" s="12">
        <f>OLD_values_no_RT!BQ48</f>
        <v>0</v>
      </c>
      <c r="CN48" s="12">
        <f>OLD_values_no_RT!BR48</f>
        <v>0</v>
      </c>
      <c r="CO48" s="12">
        <f>OLD_values_no_RT!BS48*(1-high_rise_MFH)</f>
        <v>0</v>
      </c>
      <c r="CP48" s="12">
        <f>OLD_values_no_RT!BS48*high_rise_MFH</f>
        <v>0</v>
      </c>
      <c r="CQ48" s="12">
        <f>OLD_values_no_RT!BT48</f>
        <v>0</v>
      </c>
      <c r="CR48" s="12">
        <v>0</v>
      </c>
      <c r="CS48" s="12">
        <v>0</v>
      </c>
      <c r="CT48" s="12">
        <v>0</v>
      </c>
      <c r="CU48" s="12">
        <v>0</v>
      </c>
    </row>
    <row r="49" spans="1:99" x14ac:dyDescent="0.45">
      <c r="A49" s="21">
        <v>2015</v>
      </c>
      <c r="B49" s="2">
        <v>1946</v>
      </c>
      <c r="C49">
        <f>OLD_values_no_RT!C49</f>
        <v>0</v>
      </c>
      <c r="D49">
        <f>OLD_values_no_RT!D49</f>
        <v>65.758446627801177</v>
      </c>
      <c r="E49">
        <f>OLD_values_no_RT!E49</f>
        <v>0</v>
      </c>
      <c r="F49">
        <f>OLD_values_no_RT!F49</f>
        <v>0</v>
      </c>
      <c r="G49">
        <f>OLD_values_no_RT!G49*(1-high_rise_MFH)</f>
        <v>0</v>
      </c>
      <c r="H49">
        <f>OLD_values_no_RT!H49*(1-high_rise_MFH)</f>
        <v>9.0733570088330247</v>
      </c>
      <c r="I49">
        <f>OLD_values_no_RT!I49*(1-high_rise_MFH)</f>
        <v>0</v>
      </c>
      <c r="J49">
        <f>OLD_values_no_RT!J49*(1-high_rise_MFH)</f>
        <v>0</v>
      </c>
      <c r="K49">
        <f>OLD_values_no_RT!G49*(high_rise_MFH)</f>
        <v>0</v>
      </c>
      <c r="L49">
        <f>OLD_values_no_RT!H49*(high_rise_MFH)</f>
        <v>0.18517055120067397</v>
      </c>
      <c r="M49">
        <f>OLD_values_no_RT!I49*(high_rise_MFH)</f>
        <v>0</v>
      </c>
      <c r="N49">
        <f>OLD_values_no_RT!J49*(high_rise_MFH)</f>
        <v>0</v>
      </c>
      <c r="O49">
        <f>OLD_values_no_RT!K49</f>
        <v>2.6499672521651219</v>
      </c>
      <c r="P49">
        <f>OLD_values_no_RT!L49</f>
        <v>0</v>
      </c>
      <c r="Q49">
        <f>OLD_values_no_RT!M49</f>
        <v>0</v>
      </c>
      <c r="R49">
        <f>OLD_values_no_RT!N49</f>
        <v>0</v>
      </c>
      <c r="S49">
        <f>OLD_values_no_RT!O49</f>
        <v>0</v>
      </c>
      <c r="T49">
        <f>OLD_values_no_RT!P49</f>
        <v>6.4866958278596343</v>
      </c>
      <c r="U49">
        <f>OLD_values_no_RT!Q49*(1-high_rise_MFH)</f>
        <v>0.89503493577044324</v>
      </c>
      <c r="V49">
        <f>OLD_values_no_RT!Q49*high_rise_MFH</f>
        <v>1.8266019097355986E-2</v>
      </c>
      <c r="W49">
        <f>OLD_values_no_RT!R49</f>
        <v>0.26140416022717927</v>
      </c>
      <c r="X49" s="12">
        <f>OLD_values_no_RT!S49</f>
        <v>0</v>
      </c>
      <c r="Y49" s="12">
        <f>OLD_values_no_RT!T49*(1-high_rise_MFH)</f>
        <v>0</v>
      </c>
      <c r="Z49" s="12">
        <f>OLD_values_no_RT!T49*high_rise_MFH</f>
        <v>0</v>
      </c>
      <c r="AA49" s="12">
        <f>OLD_values_no_RT!U49</f>
        <v>0</v>
      </c>
      <c r="AB49">
        <f>OLD_values_no_RT!V49</f>
        <v>4.3154066393252339</v>
      </c>
      <c r="AC49">
        <f>OLD_values_no_RT!W49*(1-high_rise_MFH)</f>
        <v>10.305811344115144</v>
      </c>
      <c r="AD49">
        <f>OLD_values_no_RT!W49*high_rise_MFH</f>
        <v>0.21032268049214581</v>
      </c>
      <c r="AE49">
        <f>OLD_values_no_RT!X49</f>
        <v>0</v>
      </c>
      <c r="AF49">
        <f>OLD_values_no_RT!Y49</f>
        <v>22.771152754116979</v>
      </c>
      <c r="AG49">
        <f>OLD_values_no_RT!Z49*(1-high_rise_MFH)</f>
        <v>17.908975960628428</v>
      </c>
      <c r="AH49">
        <f>OLD_values_no_RT!Z49*high_rise_MFH</f>
        <v>0.36548930531894758</v>
      </c>
      <c r="AI49">
        <f>OLD_values_no_RT!AA49</f>
        <v>0</v>
      </c>
      <c r="AJ49">
        <f>OLD_values_no_RT!AB49</f>
        <v>3.6497718892569213</v>
      </c>
      <c r="AK49">
        <f>OLD_values_no_RT!AC49*(1-high_rise_MFH)</f>
        <v>11.57405662146116</v>
      </c>
      <c r="AL49">
        <f>OLD_values_no_RT!AC49*high_rise_MFH</f>
        <v>0.23620523717267675</v>
      </c>
      <c r="AM49">
        <f>OLD_values_no_RT!AD49</f>
        <v>0</v>
      </c>
      <c r="AN49">
        <f>OLD_values_no_RT!AE49</f>
        <v>4.3739999999999997</v>
      </c>
      <c r="AO49">
        <f>OLD_values_no_RT!AF49*(1-high_rise_MFH)</f>
        <v>2.6087599999999997</v>
      </c>
      <c r="AP49">
        <f>OLD_values_no_RT!AF49*high_rise_MFH</f>
        <v>5.3240000000000003E-2</v>
      </c>
      <c r="AQ49">
        <f>OLD_values_no_RT!AG49</f>
        <v>0</v>
      </c>
      <c r="AR49">
        <f>OLD_values_no_RT!AH49</f>
        <v>4.4892000000000003</v>
      </c>
      <c r="AS49">
        <f>OLD_values_no_RT!AI49*(1-high_rise_MFH)</f>
        <v>5.17999776</v>
      </c>
      <c r="AT49">
        <f>OLD_values_no_RT!AI49*high_rise_MFH</f>
        <v>0.10571424</v>
      </c>
      <c r="AU49">
        <f>OLD_values_no_RT!AJ49</f>
        <v>0</v>
      </c>
      <c r="AV49">
        <f>OLD_values_no_RT!AK49</f>
        <v>15.312984655997361</v>
      </c>
      <c r="AW49">
        <f>OLD_values_no_RT!AL49*(1-high_rise_MFH)</f>
        <v>2.0929087609305395</v>
      </c>
      <c r="AX49">
        <f>OLD_values_no_RT!AL49*high_rise_MFH</f>
        <v>4.2712423692459991E-2</v>
      </c>
      <c r="AY49">
        <f>OLD_values_no_RT!AM49</f>
        <v>0</v>
      </c>
      <c r="AZ49" s="91">
        <f>OLD_values_no_RT!AN49</f>
        <v>5.6438704846597076</v>
      </c>
      <c r="BA49" s="91">
        <f>OLD_values_no_RT!AO49*(1-high_rise_MFH)</f>
        <v>3.3967994398372334</v>
      </c>
      <c r="BB49" s="91">
        <f>OLD_values_no_RT!AO49*high_rise_MFH</f>
        <v>6.9322437547698637E-2</v>
      </c>
      <c r="BC49">
        <f>OLD_values_no_RT!AP49</f>
        <v>0</v>
      </c>
      <c r="BD49" s="91">
        <f>OLD_values_no_RT!AQ49</f>
        <v>6.4328007668306659</v>
      </c>
      <c r="BE49" s="91">
        <f>OLD_values_no_RT!AR49*(1-high_rise_MFH)</f>
        <v>3.1080431845741399</v>
      </c>
      <c r="BF49" s="91">
        <f>OLD_values_no_RT!AR49*high_rise_MFH</f>
        <v>6.3429452746411027E-2</v>
      </c>
      <c r="BG49">
        <f>OLD_values_no_RT!AS49</f>
        <v>0</v>
      </c>
      <c r="BH49" s="91">
        <f>OLD_values_no_RT!AT49</f>
        <v>15.005649727920137</v>
      </c>
      <c r="BI49" s="91">
        <f>OLD_values_no_RT!AU49*(1-high_rise_MFH)</f>
        <v>10.863318450530132</v>
      </c>
      <c r="BJ49" s="91">
        <f>OLD_values_no_RT!AU49*high_rise_MFH</f>
        <v>0.22170037654143127</v>
      </c>
      <c r="BK49">
        <f>OLD_values_no_RT!AV49</f>
        <v>0</v>
      </c>
      <c r="BL49" s="12">
        <f>OLD_values_no_RT!AX49*0.32</f>
        <v>0.35751680000000002</v>
      </c>
      <c r="BM49" s="12">
        <f>OLD_values_no_RT!AX49*0.6</f>
        <v>0.67034399999999994</v>
      </c>
      <c r="BN49" s="12">
        <f>OLD_values_no_RT!AX49*0.08</f>
        <v>8.9379200000000006E-2</v>
      </c>
      <c r="BO49" s="12">
        <f>OLD_values_no_RT!AY49</f>
        <v>0</v>
      </c>
      <c r="BP49" s="12">
        <f>OLD_values_no_RT!AZ49</f>
        <v>0</v>
      </c>
      <c r="BQ49" s="12">
        <f>OLD_values_no_RT!BA49*(1-high_rise_MFH)</f>
        <v>0</v>
      </c>
      <c r="BR49" s="12">
        <f>OLD_values_no_RT!BA49*high_rise_MFH</f>
        <v>0</v>
      </c>
      <c r="BS49" s="12">
        <f>OLD_values_no_RT!BB49</f>
        <v>0</v>
      </c>
      <c r="BT49" s="12">
        <f>OLD_values_no_RT!BC49</f>
        <v>3.6621858516904364</v>
      </c>
      <c r="BU49" s="12">
        <f>OLD_values_no_RT!BD49*(1-high_rise_MFH)</f>
        <v>5.3834132019849408</v>
      </c>
      <c r="BV49" s="12">
        <f>OLD_values_no_RT!BD49*high_rise_MFH</f>
        <v>0.10986557555071308</v>
      </c>
      <c r="BW49" s="12">
        <f>OLD_values_no_RT!BE49</f>
        <v>0</v>
      </c>
      <c r="BX49" s="12">
        <f>OLD_values_no_RT!BF49</f>
        <v>7.8949619957628965</v>
      </c>
      <c r="BY49" s="12">
        <f>OLD_values_no_RT!BG49*(1-high_rise_MFH)</f>
        <v>23.211188267542912</v>
      </c>
      <c r="BZ49" s="12">
        <f>OLD_values_no_RT!BG49*high_rise_MFH</f>
        <v>0.47369771974577374</v>
      </c>
      <c r="CA49" s="12">
        <f>OLD_values_no_RT!BH49</f>
        <v>0</v>
      </c>
      <c r="CB49" s="12">
        <f>OLD_values_no_RT!BI49</f>
        <v>0</v>
      </c>
      <c r="CC49" s="12">
        <f>OLD_values_no_RT!BJ49*(1-high_rise_MFH)</f>
        <v>0</v>
      </c>
      <c r="CD49" s="12">
        <f>OLD_values_no_RT!BJ49*high_rise_MFH</f>
        <v>0</v>
      </c>
      <c r="CE49" s="12">
        <f>OLD_values_no_RT!BK49</f>
        <v>0</v>
      </c>
      <c r="CF49" s="12">
        <f>OLD_values_no_RT!BL49</f>
        <v>0</v>
      </c>
      <c r="CG49" s="12">
        <f>OLD_values_no_RT!BM49*(1-high_rise_MFH)</f>
        <v>0</v>
      </c>
      <c r="CH49" s="12">
        <f>OLD_values_no_RT!BM49*high_rise_MFH</f>
        <v>0</v>
      </c>
      <c r="CI49" s="12">
        <f>OLD_values_no_RT!BN49</f>
        <v>0</v>
      </c>
      <c r="CJ49" s="12">
        <f>OLD_values_no_RT!BO49</f>
        <v>0</v>
      </c>
      <c r="CK49" s="12">
        <f>OLD_values_no_RT!BP49*(1-high_rise_MFH)</f>
        <v>0</v>
      </c>
      <c r="CL49" s="12">
        <f>OLD_values_no_RT!BP49*high_rise_MFH</f>
        <v>0</v>
      </c>
      <c r="CM49" s="12">
        <f>OLD_values_no_RT!BQ49</f>
        <v>0</v>
      </c>
      <c r="CN49" s="12">
        <f>OLD_values_no_RT!BR49</f>
        <v>0</v>
      </c>
      <c r="CO49" s="12">
        <f>OLD_values_no_RT!BS49*(1-high_rise_MFH)</f>
        <v>0</v>
      </c>
      <c r="CP49" s="12">
        <f>OLD_values_no_RT!BS49*high_rise_MFH</f>
        <v>0</v>
      </c>
      <c r="CQ49" s="12">
        <f>OLD_values_no_RT!BT49</f>
        <v>0</v>
      </c>
      <c r="CR49" s="12">
        <v>0</v>
      </c>
      <c r="CS49" s="12">
        <v>0</v>
      </c>
      <c r="CT49" s="12">
        <v>0</v>
      </c>
      <c r="CU49" s="12">
        <v>0</v>
      </c>
    </row>
    <row r="50" spans="1:99" x14ac:dyDescent="0.45">
      <c r="A50" s="21">
        <v>2015</v>
      </c>
      <c r="B50" s="2">
        <v>1947</v>
      </c>
      <c r="C50">
        <f>OLD_values_no_RT!C50</f>
        <v>0</v>
      </c>
      <c r="D50">
        <f>OLD_values_no_RT!D50</f>
        <v>65.758446627801177</v>
      </c>
      <c r="E50">
        <f>OLD_values_no_RT!E50</f>
        <v>0</v>
      </c>
      <c r="F50">
        <f>OLD_values_no_RT!F50</f>
        <v>0</v>
      </c>
      <c r="G50">
        <f>OLD_values_no_RT!G50*(1-high_rise_MFH)</f>
        <v>0</v>
      </c>
      <c r="H50">
        <f>OLD_values_no_RT!H50*(1-high_rise_MFH)</f>
        <v>9.0733570088330247</v>
      </c>
      <c r="I50">
        <f>OLD_values_no_RT!I50*(1-high_rise_MFH)</f>
        <v>0</v>
      </c>
      <c r="J50">
        <f>OLD_values_no_RT!J50*(1-high_rise_MFH)</f>
        <v>0</v>
      </c>
      <c r="K50">
        <f>OLD_values_no_RT!G50*(high_rise_MFH)</f>
        <v>0</v>
      </c>
      <c r="L50">
        <f>OLD_values_no_RT!H50*(high_rise_MFH)</f>
        <v>0.18517055120067397</v>
      </c>
      <c r="M50">
        <f>OLD_values_no_RT!I50*(high_rise_MFH)</f>
        <v>0</v>
      </c>
      <c r="N50">
        <f>OLD_values_no_RT!J50*(high_rise_MFH)</f>
        <v>0</v>
      </c>
      <c r="O50">
        <f>OLD_values_no_RT!K50</f>
        <v>2.6499672521651219</v>
      </c>
      <c r="P50">
        <f>OLD_values_no_RT!L50</f>
        <v>0</v>
      </c>
      <c r="Q50">
        <f>OLD_values_no_RT!M50</f>
        <v>0</v>
      </c>
      <c r="R50">
        <f>OLD_values_no_RT!N50</f>
        <v>0</v>
      </c>
      <c r="S50">
        <f>OLD_values_no_RT!O50</f>
        <v>0</v>
      </c>
      <c r="T50">
        <f>OLD_values_no_RT!P50</f>
        <v>6.4866958278596343</v>
      </c>
      <c r="U50">
        <f>OLD_values_no_RT!Q50*(1-high_rise_MFH)</f>
        <v>0.89503493577044324</v>
      </c>
      <c r="V50">
        <f>OLD_values_no_RT!Q50*high_rise_MFH</f>
        <v>1.8266019097355986E-2</v>
      </c>
      <c r="W50">
        <f>OLD_values_no_RT!R50</f>
        <v>0.26140416022717927</v>
      </c>
      <c r="X50" s="12">
        <f>OLD_values_no_RT!S50</f>
        <v>0</v>
      </c>
      <c r="Y50" s="12">
        <f>OLD_values_no_RT!T50*(1-high_rise_MFH)</f>
        <v>0</v>
      </c>
      <c r="Z50" s="12">
        <f>OLD_values_no_RT!T50*high_rise_MFH</f>
        <v>0</v>
      </c>
      <c r="AA50" s="12">
        <f>OLD_values_no_RT!U50</f>
        <v>0</v>
      </c>
      <c r="AB50">
        <f>OLD_values_no_RT!V50</f>
        <v>4.3154066393252339</v>
      </c>
      <c r="AC50">
        <f>OLD_values_no_RT!W50*(1-high_rise_MFH)</f>
        <v>10.305811344115144</v>
      </c>
      <c r="AD50">
        <f>OLD_values_no_RT!W50*high_rise_MFH</f>
        <v>0.21032268049214581</v>
      </c>
      <c r="AE50">
        <f>OLD_values_no_RT!X50</f>
        <v>0</v>
      </c>
      <c r="AF50">
        <f>OLD_values_no_RT!Y50</f>
        <v>22.771152754116979</v>
      </c>
      <c r="AG50">
        <f>OLD_values_no_RT!Z50*(1-high_rise_MFH)</f>
        <v>17.908975960628428</v>
      </c>
      <c r="AH50">
        <f>OLD_values_no_RT!Z50*high_rise_MFH</f>
        <v>0.36548930531894758</v>
      </c>
      <c r="AI50">
        <f>OLD_values_no_RT!AA50</f>
        <v>0</v>
      </c>
      <c r="AJ50">
        <f>OLD_values_no_RT!AB50</f>
        <v>3.6497718892569213</v>
      </c>
      <c r="AK50">
        <f>OLD_values_no_RT!AC50*(1-high_rise_MFH)</f>
        <v>11.57405662146116</v>
      </c>
      <c r="AL50">
        <f>OLD_values_no_RT!AC50*high_rise_MFH</f>
        <v>0.23620523717267675</v>
      </c>
      <c r="AM50">
        <f>OLD_values_no_RT!AD50</f>
        <v>0</v>
      </c>
      <c r="AN50">
        <f>OLD_values_no_RT!AE50</f>
        <v>4.3739999999999997</v>
      </c>
      <c r="AO50">
        <f>OLD_values_no_RT!AF50*(1-high_rise_MFH)</f>
        <v>2.6087599999999997</v>
      </c>
      <c r="AP50">
        <f>OLD_values_no_RT!AF50*high_rise_MFH</f>
        <v>5.3240000000000003E-2</v>
      </c>
      <c r="AQ50">
        <f>OLD_values_no_RT!AG50</f>
        <v>0</v>
      </c>
      <c r="AR50">
        <f>OLD_values_no_RT!AH50</f>
        <v>4.4892000000000003</v>
      </c>
      <c r="AS50">
        <f>OLD_values_no_RT!AI50*(1-high_rise_MFH)</f>
        <v>5.17999776</v>
      </c>
      <c r="AT50">
        <f>OLD_values_no_RT!AI50*high_rise_MFH</f>
        <v>0.10571424</v>
      </c>
      <c r="AU50">
        <f>OLD_values_no_RT!AJ50</f>
        <v>0</v>
      </c>
      <c r="AV50">
        <f>OLD_values_no_RT!AK50</f>
        <v>15.312984655997361</v>
      </c>
      <c r="AW50">
        <f>OLD_values_no_RT!AL50*(1-high_rise_MFH)</f>
        <v>2.0929087609305395</v>
      </c>
      <c r="AX50">
        <f>OLD_values_no_RT!AL50*high_rise_MFH</f>
        <v>4.2712423692459991E-2</v>
      </c>
      <c r="AY50">
        <f>OLD_values_no_RT!AM50</f>
        <v>0</v>
      </c>
      <c r="AZ50" s="91">
        <f>OLD_values_no_RT!AN50</f>
        <v>5.6438704846597076</v>
      </c>
      <c r="BA50" s="91">
        <f>OLD_values_no_RT!AO50*(1-high_rise_MFH)</f>
        <v>3.3967994398372334</v>
      </c>
      <c r="BB50" s="91">
        <f>OLD_values_no_RT!AO50*high_rise_MFH</f>
        <v>6.9322437547698637E-2</v>
      </c>
      <c r="BC50">
        <f>OLD_values_no_RT!AP50</f>
        <v>0</v>
      </c>
      <c r="BD50" s="91">
        <f>OLD_values_no_RT!AQ50</f>
        <v>6.4328007668306659</v>
      </c>
      <c r="BE50" s="91">
        <f>OLD_values_no_RT!AR50*(1-high_rise_MFH)</f>
        <v>3.1080431845741399</v>
      </c>
      <c r="BF50" s="91">
        <f>OLD_values_no_RT!AR50*high_rise_MFH</f>
        <v>6.3429452746411027E-2</v>
      </c>
      <c r="BG50">
        <f>OLD_values_no_RT!AS50</f>
        <v>0</v>
      </c>
      <c r="BH50" s="91">
        <f>OLD_values_no_RT!AT50</f>
        <v>15.005649727920137</v>
      </c>
      <c r="BI50" s="91">
        <f>OLD_values_no_RT!AU50*(1-high_rise_MFH)</f>
        <v>10.863318450530132</v>
      </c>
      <c r="BJ50" s="91">
        <f>OLD_values_no_RT!AU50*high_rise_MFH</f>
        <v>0.22170037654143127</v>
      </c>
      <c r="BK50">
        <f>OLD_values_no_RT!AV50</f>
        <v>0</v>
      </c>
      <c r="BL50" s="12">
        <f>OLD_values_no_RT!AX50*0.32</f>
        <v>0.44952959999999997</v>
      </c>
      <c r="BM50" s="12">
        <f>OLD_values_no_RT!AX50*0.6</f>
        <v>0.84286799999999995</v>
      </c>
      <c r="BN50" s="12">
        <f>OLD_values_no_RT!AX50*0.08</f>
        <v>0.11238239999999999</v>
      </c>
      <c r="BO50" s="12">
        <f>OLD_values_no_RT!AY50</f>
        <v>0</v>
      </c>
      <c r="BP50" s="12">
        <f>OLD_values_no_RT!AZ50</f>
        <v>0</v>
      </c>
      <c r="BQ50" s="12">
        <f>OLD_values_no_RT!BA50*(1-high_rise_MFH)</f>
        <v>0</v>
      </c>
      <c r="BR50" s="12">
        <f>OLD_values_no_RT!BA50*high_rise_MFH</f>
        <v>0</v>
      </c>
      <c r="BS50" s="12">
        <f>OLD_values_no_RT!BB50</f>
        <v>0</v>
      </c>
      <c r="BT50" s="12">
        <f>OLD_values_no_RT!BC50</f>
        <v>3.6621858516904364</v>
      </c>
      <c r="BU50" s="12">
        <f>OLD_values_no_RT!BD50*(1-high_rise_MFH)</f>
        <v>5.3834132019849408</v>
      </c>
      <c r="BV50" s="12">
        <f>OLD_values_no_RT!BD50*high_rise_MFH</f>
        <v>0.10986557555071308</v>
      </c>
      <c r="BW50" s="12">
        <f>OLD_values_no_RT!BE50</f>
        <v>0</v>
      </c>
      <c r="BX50" s="12">
        <f>OLD_values_no_RT!BF50</f>
        <v>7.8949619957628965</v>
      </c>
      <c r="BY50" s="12">
        <f>OLD_values_no_RT!BG50*(1-high_rise_MFH)</f>
        <v>23.211188267542912</v>
      </c>
      <c r="BZ50" s="12">
        <f>OLD_values_no_RT!BG50*high_rise_MFH</f>
        <v>0.47369771974577374</v>
      </c>
      <c r="CA50" s="12">
        <f>OLD_values_no_RT!BH50</f>
        <v>0</v>
      </c>
      <c r="CB50" s="12">
        <f>OLD_values_no_RT!BI50</f>
        <v>0</v>
      </c>
      <c r="CC50" s="12">
        <f>OLD_values_no_RT!BJ50*(1-high_rise_MFH)</f>
        <v>0</v>
      </c>
      <c r="CD50" s="12">
        <f>OLD_values_no_RT!BJ50*high_rise_MFH</f>
        <v>0</v>
      </c>
      <c r="CE50" s="12">
        <f>OLD_values_no_RT!BK50</f>
        <v>0</v>
      </c>
      <c r="CF50" s="12">
        <f>OLD_values_no_RT!BL50</f>
        <v>0</v>
      </c>
      <c r="CG50" s="12">
        <f>OLD_values_no_RT!BM50*(1-high_rise_MFH)</f>
        <v>0</v>
      </c>
      <c r="CH50" s="12">
        <f>OLD_values_no_RT!BM50*high_rise_MFH</f>
        <v>0</v>
      </c>
      <c r="CI50" s="12">
        <f>OLD_values_no_RT!BN50</f>
        <v>0</v>
      </c>
      <c r="CJ50" s="12">
        <f>OLD_values_no_RT!BO50</f>
        <v>0</v>
      </c>
      <c r="CK50" s="12">
        <f>OLD_values_no_RT!BP50*(1-high_rise_MFH)</f>
        <v>0</v>
      </c>
      <c r="CL50" s="12">
        <f>OLD_values_no_RT!BP50*high_rise_MFH</f>
        <v>0</v>
      </c>
      <c r="CM50" s="12">
        <f>OLD_values_no_RT!BQ50</f>
        <v>0</v>
      </c>
      <c r="CN50" s="12">
        <f>OLD_values_no_RT!BR50</f>
        <v>0</v>
      </c>
      <c r="CO50" s="12">
        <f>OLD_values_no_RT!BS50*(1-high_rise_MFH)</f>
        <v>0</v>
      </c>
      <c r="CP50" s="12">
        <f>OLD_values_no_RT!BS50*high_rise_MFH</f>
        <v>0</v>
      </c>
      <c r="CQ50" s="12">
        <f>OLD_values_no_RT!BT50</f>
        <v>0</v>
      </c>
      <c r="CR50" s="12">
        <v>0</v>
      </c>
      <c r="CS50" s="12">
        <v>0</v>
      </c>
      <c r="CT50" s="12">
        <v>0</v>
      </c>
      <c r="CU50" s="12">
        <v>0</v>
      </c>
    </row>
    <row r="51" spans="1:99" x14ac:dyDescent="0.45">
      <c r="A51" s="21">
        <v>2015</v>
      </c>
      <c r="B51" s="2">
        <v>1948</v>
      </c>
      <c r="C51">
        <f>OLD_values_no_RT!C51</f>
        <v>0</v>
      </c>
      <c r="D51">
        <f>OLD_values_no_RT!D51</f>
        <v>65.758446627801177</v>
      </c>
      <c r="E51">
        <f>OLD_values_no_RT!E51</f>
        <v>0</v>
      </c>
      <c r="F51">
        <f>OLD_values_no_RT!F51</f>
        <v>0</v>
      </c>
      <c r="G51">
        <f>OLD_values_no_RT!G51*(1-high_rise_MFH)</f>
        <v>0</v>
      </c>
      <c r="H51">
        <f>OLD_values_no_RT!H51*(1-high_rise_MFH)</f>
        <v>9.0733570088330247</v>
      </c>
      <c r="I51">
        <f>OLD_values_no_RT!I51*(1-high_rise_MFH)</f>
        <v>0</v>
      </c>
      <c r="J51">
        <f>OLD_values_no_RT!J51*(1-high_rise_MFH)</f>
        <v>0</v>
      </c>
      <c r="K51">
        <f>OLD_values_no_RT!G51*(high_rise_MFH)</f>
        <v>0</v>
      </c>
      <c r="L51">
        <f>OLD_values_no_RT!H51*(high_rise_MFH)</f>
        <v>0.18517055120067397</v>
      </c>
      <c r="M51">
        <f>OLD_values_no_RT!I51*(high_rise_MFH)</f>
        <v>0</v>
      </c>
      <c r="N51">
        <f>OLD_values_no_RT!J51*(high_rise_MFH)</f>
        <v>0</v>
      </c>
      <c r="O51">
        <f>OLD_values_no_RT!K51</f>
        <v>2.6499672521651219</v>
      </c>
      <c r="P51">
        <f>OLD_values_no_RT!L51</f>
        <v>0</v>
      </c>
      <c r="Q51">
        <f>OLD_values_no_RT!M51</f>
        <v>0</v>
      </c>
      <c r="R51">
        <f>OLD_values_no_RT!N51</f>
        <v>0</v>
      </c>
      <c r="S51">
        <f>OLD_values_no_RT!O51</f>
        <v>0</v>
      </c>
      <c r="T51">
        <f>OLD_values_no_RT!P51</f>
        <v>6.4866958278596343</v>
      </c>
      <c r="U51">
        <f>OLD_values_no_RT!Q51*(1-high_rise_MFH)</f>
        <v>0.89503493577044324</v>
      </c>
      <c r="V51">
        <f>OLD_values_no_RT!Q51*high_rise_MFH</f>
        <v>1.8266019097355986E-2</v>
      </c>
      <c r="W51">
        <f>OLD_values_no_RT!R51</f>
        <v>0.26140416022717927</v>
      </c>
      <c r="X51" s="12">
        <f>OLD_values_no_RT!S51</f>
        <v>0</v>
      </c>
      <c r="Y51" s="12">
        <f>OLD_values_no_RT!T51*(1-high_rise_MFH)</f>
        <v>0</v>
      </c>
      <c r="Z51" s="12">
        <f>OLD_values_no_RT!T51*high_rise_MFH</f>
        <v>0</v>
      </c>
      <c r="AA51" s="12">
        <f>OLD_values_no_RT!U51</f>
        <v>0</v>
      </c>
      <c r="AB51">
        <f>OLD_values_no_RT!V51</f>
        <v>4.3154066393252339</v>
      </c>
      <c r="AC51">
        <f>OLD_values_no_RT!W51*(1-high_rise_MFH)</f>
        <v>10.305811344115144</v>
      </c>
      <c r="AD51">
        <f>OLD_values_no_RT!W51*high_rise_MFH</f>
        <v>0.21032268049214581</v>
      </c>
      <c r="AE51">
        <f>OLD_values_no_RT!X51</f>
        <v>0</v>
      </c>
      <c r="AF51">
        <f>OLD_values_no_RT!Y51</f>
        <v>22.771152754116979</v>
      </c>
      <c r="AG51">
        <f>OLD_values_no_RT!Z51*(1-high_rise_MFH)</f>
        <v>17.908975960628428</v>
      </c>
      <c r="AH51">
        <f>OLD_values_no_RT!Z51*high_rise_MFH</f>
        <v>0.36548930531894758</v>
      </c>
      <c r="AI51">
        <f>OLD_values_no_RT!AA51</f>
        <v>0</v>
      </c>
      <c r="AJ51">
        <f>OLD_values_no_RT!AB51</f>
        <v>3.6497718892569213</v>
      </c>
      <c r="AK51">
        <f>OLD_values_no_RT!AC51*(1-high_rise_MFH)</f>
        <v>11.57405662146116</v>
      </c>
      <c r="AL51">
        <f>OLD_values_no_RT!AC51*high_rise_MFH</f>
        <v>0.23620523717267675</v>
      </c>
      <c r="AM51">
        <f>OLD_values_no_RT!AD51</f>
        <v>0</v>
      </c>
      <c r="AN51">
        <f>OLD_values_no_RT!AE51</f>
        <v>4.3739999999999997</v>
      </c>
      <c r="AO51">
        <f>OLD_values_no_RT!AF51*(1-high_rise_MFH)</f>
        <v>2.6087599999999997</v>
      </c>
      <c r="AP51">
        <f>OLD_values_no_RT!AF51*high_rise_MFH</f>
        <v>5.3240000000000003E-2</v>
      </c>
      <c r="AQ51">
        <f>OLD_values_no_RT!AG51</f>
        <v>0</v>
      </c>
      <c r="AR51">
        <f>OLD_values_no_RT!AH51</f>
        <v>4.4892000000000003</v>
      </c>
      <c r="AS51">
        <f>OLD_values_no_RT!AI51*(1-high_rise_MFH)</f>
        <v>5.17999776</v>
      </c>
      <c r="AT51">
        <f>OLD_values_no_RT!AI51*high_rise_MFH</f>
        <v>0.10571424</v>
      </c>
      <c r="AU51">
        <f>OLD_values_no_RT!AJ51</f>
        <v>0</v>
      </c>
      <c r="AV51">
        <f>OLD_values_no_RT!AK51</f>
        <v>15.312984655997361</v>
      </c>
      <c r="AW51">
        <f>OLD_values_no_RT!AL51*(1-high_rise_MFH)</f>
        <v>2.0929087609305395</v>
      </c>
      <c r="AX51">
        <f>OLD_values_no_RT!AL51*high_rise_MFH</f>
        <v>4.2712423692459991E-2</v>
      </c>
      <c r="AY51">
        <f>OLD_values_no_RT!AM51</f>
        <v>0</v>
      </c>
      <c r="AZ51" s="91">
        <f>OLD_values_no_RT!AN51</f>
        <v>5.6438704846597076</v>
      </c>
      <c r="BA51" s="91">
        <f>OLD_values_no_RT!AO51*(1-high_rise_MFH)</f>
        <v>3.3967994398372334</v>
      </c>
      <c r="BB51" s="91">
        <f>OLD_values_no_RT!AO51*high_rise_MFH</f>
        <v>6.9322437547698637E-2</v>
      </c>
      <c r="BC51">
        <f>OLD_values_no_RT!AP51</f>
        <v>0</v>
      </c>
      <c r="BD51" s="91">
        <f>OLD_values_no_RT!AQ51</f>
        <v>6.4328007668306659</v>
      </c>
      <c r="BE51" s="91">
        <f>OLD_values_no_RT!AR51*(1-high_rise_MFH)</f>
        <v>3.1080431845741399</v>
      </c>
      <c r="BF51" s="91">
        <f>OLD_values_no_RT!AR51*high_rise_MFH</f>
        <v>6.3429452746411027E-2</v>
      </c>
      <c r="BG51">
        <f>OLD_values_no_RT!AS51</f>
        <v>0</v>
      </c>
      <c r="BH51" s="91">
        <f>OLD_values_no_RT!AT51</f>
        <v>15.005649727920137</v>
      </c>
      <c r="BI51" s="91">
        <f>OLD_values_no_RT!AU51*(1-high_rise_MFH)</f>
        <v>10.863318450530132</v>
      </c>
      <c r="BJ51" s="91">
        <f>OLD_values_no_RT!AU51*high_rise_MFH</f>
        <v>0.22170037654143127</v>
      </c>
      <c r="BK51">
        <f>OLD_values_no_RT!AV51</f>
        <v>0</v>
      </c>
      <c r="BL51" s="12">
        <f>OLD_values_no_RT!AX51*0.32</f>
        <v>0.53782400000000008</v>
      </c>
      <c r="BM51" s="12">
        <f>OLD_values_no_RT!AX51*0.6</f>
        <v>1.0084200000000001</v>
      </c>
      <c r="BN51" s="12">
        <f>OLD_values_no_RT!AX51*0.08</f>
        <v>0.13445600000000002</v>
      </c>
      <c r="BO51" s="12">
        <f>OLD_values_no_RT!AY51</f>
        <v>0</v>
      </c>
      <c r="BP51" s="12">
        <f>OLD_values_no_RT!AZ51</f>
        <v>0</v>
      </c>
      <c r="BQ51" s="12">
        <f>OLD_values_no_RT!BA51*(1-high_rise_MFH)</f>
        <v>0</v>
      </c>
      <c r="BR51" s="12">
        <f>OLD_values_no_RT!BA51*high_rise_MFH</f>
        <v>0</v>
      </c>
      <c r="BS51" s="12">
        <f>OLD_values_no_RT!BB51</f>
        <v>0</v>
      </c>
      <c r="BT51" s="12">
        <f>OLD_values_no_RT!BC51</f>
        <v>3.6621858516904364</v>
      </c>
      <c r="BU51" s="12">
        <f>OLD_values_no_RT!BD51*(1-high_rise_MFH)</f>
        <v>5.3834132019849408</v>
      </c>
      <c r="BV51" s="12">
        <f>OLD_values_no_RT!BD51*high_rise_MFH</f>
        <v>0.10986557555071308</v>
      </c>
      <c r="BW51" s="12">
        <f>OLD_values_no_RT!BE51</f>
        <v>0</v>
      </c>
      <c r="BX51" s="12">
        <f>OLD_values_no_RT!BF51</f>
        <v>7.8949619957628965</v>
      </c>
      <c r="BY51" s="12">
        <f>OLD_values_no_RT!BG51*(1-high_rise_MFH)</f>
        <v>23.211188267542912</v>
      </c>
      <c r="BZ51" s="12">
        <f>OLD_values_no_RT!BG51*high_rise_MFH</f>
        <v>0.47369771974577374</v>
      </c>
      <c r="CA51" s="12">
        <f>OLD_values_no_RT!BH51</f>
        <v>0</v>
      </c>
      <c r="CB51" s="12">
        <f>OLD_values_no_RT!BI51</f>
        <v>0</v>
      </c>
      <c r="CC51" s="12">
        <f>OLD_values_no_RT!BJ51*(1-high_rise_MFH)</f>
        <v>0</v>
      </c>
      <c r="CD51" s="12">
        <f>OLD_values_no_RT!BJ51*high_rise_MFH</f>
        <v>0</v>
      </c>
      <c r="CE51" s="12">
        <f>OLD_values_no_RT!BK51</f>
        <v>0</v>
      </c>
      <c r="CF51" s="12">
        <f>OLD_values_no_RT!BL51</f>
        <v>0</v>
      </c>
      <c r="CG51" s="12">
        <f>OLD_values_no_RT!BM51*(1-high_rise_MFH)</f>
        <v>0</v>
      </c>
      <c r="CH51" s="12">
        <f>OLD_values_no_RT!BM51*high_rise_MFH</f>
        <v>0</v>
      </c>
      <c r="CI51" s="12">
        <f>OLD_values_no_RT!BN51</f>
        <v>0</v>
      </c>
      <c r="CJ51" s="12">
        <f>OLD_values_no_RT!BO51</f>
        <v>0</v>
      </c>
      <c r="CK51" s="12">
        <f>OLD_values_no_RT!BP51*(1-high_rise_MFH)</f>
        <v>0</v>
      </c>
      <c r="CL51" s="12">
        <f>OLD_values_no_RT!BP51*high_rise_MFH</f>
        <v>0</v>
      </c>
      <c r="CM51" s="12">
        <f>OLD_values_no_RT!BQ51</f>
        <v>0</v>
      </c>
      <c r="CN51" s="12">
        <f>OLD_values_no_RT!BR51</f>
        <v>0</v>
      </c>
      <c r="CO51" s="12">
        <f>OLD_values_no_RT!BS51*(1-high_rise_MFH)</f>
        <v>0</v>
      </c>
      <c r="CP51" s="12">
        <f>OLD_values_no_RT!BS51*high_rise_MFH</f>
        <v>0</v>
      </c>
      <c r="CQ51" s="12">
        <f>OLD_values_no_RT!BT51</f>
        <v>0</v>
      </c>
      <c r="CR51" s="12">
        <v>0</v>
      </c>
      <c r="CS51" s="12">
        <v>0</v>
      </c>
      <c r="CT51" s="12">
        <v>0</v>
      </c>
      <c r="CU51" s="12">
        <v>0</v>
      </c>
    </row>
    <row r="52" spans="1:99" x14ac:dyDescent="0.45">
      <c r="A52" s="21">
        <v>2015</v>
      </c>
      <c r="B52" s="2">
        <v>1949</v>
      </c>
      <c r="C52">
        <f>OLD_values_no_RT!C52</f>
        <v>0</v>
      </c>
      <c r="D52">
        <f>OLD_values_no_RT!D52</f>
        <v>65.758446627801177</v>
      </c>
      <c r="E52">
        <f>OLD_values_no_RT!E52</f>
        <v>0</v>
      </c>
      <c r="F52">
        <f>OLD_values_no_RT!F52</f>
        <v>0</v>
      </c>
      <c r="G52">
        <f>OLD_values_no_RT!G52*(1-high_rise_MFH)</f>
        <v>0</v>
      </c>
      <c r="H52">
        <f>OLD_values_no_RT!H52*(1-high_rise_MFH)</f>
        <v>9.0733570088330247</v>
      </c>
      <c r="I52">
        <f>OLD_values_no_RT!I52*(1-high_rise_MFH)</f>
        <v>0</v>
      </c>
      <c r="J52">
        <f>OLD_values_no_RT!J52*(1-high_rise_MFH)</f>
        <v>0</v>
      </c>
      <c r="K52">
        <f>OLD_values_no_RT!G52*(high_rise_MFH)</f>
        <v>0</v>
      </c>
      <c r="L52">
        <f>OLD_values_no_RT!H52*(high_rise_MFH)</f>
        <v>0.18517055120067397</v>
      </c>
      <c r="M52">
        <f>OLD_values_no_RT!I52*(high_rise_MFH)</f>
        <v>0</v>
      </c>
      <c r="N52">
        <f>OLD_values_no_RT!J52*(high_rise_MFH)</f>
        <v>0</v>
      </c>
      <c r="O52">
        <f>OLD_values_no_RT!K52</f>
        <v>2.6499672521651219</v>
      </c>
      <c r="P52">
        <f>OLD_values_no_RT!L52</f>
        <v>0</v>
      </c>
      <c r="Q52">
        <f>OLD_values_no_RT!M52</f>
        <v>0</v>
      </c>
      <c r="R52">
        <f>OLD_values_no_RT!N52</f>
        <v>0</v>
      </c>
      <c r="S52">
        <f>OLD_values_no_RT!O52</f>
        <v>0</v>
      </c>
      <c r="T52">
        <f>OLD_values_no_RT!P52</f>
        <v>6.4866958278596343</v>
      </c>
      <c r="U52">
        <f>OLD_values_no_RT!Q52*(1-high_rise_MFH)</f>
        <v>0.89503493577044324</v>
      </c>
      <c r="V52">
        <f>OLD_values_no_RT!Q52*high_rise_MFH</f>
        <v>1.8266019097355986E-2</v>
      </c>
      <c r="W52">
        <f>OLD_values_no_RT!R52</f>
        <v>0.26140416022717927</v>
      </c>
      <c r="X52" s="12">
        <f>OLD_values_no_RT!S52</f>
        <v>0</v>
      </c>
      <c r="Y52" s="12">
        <f>OLD_values_no_RT!T52*(1-high_rise_MFH)</f>
        <v>0</v>
      </c>
      <c r="Z52" s="12">
        <f>OLD_values_no_RT!T52*high_rise_MFH</f>
        <v>0</v>
      </c>
      <c r="AA52" s="12">
        <f>OLD_values_no_RT!U52</f>
        <v>0</v>
      </c>
      <c r="AB52">
        <f>OLD_values_no_RT!V52</f>
        <v>4.3154066393252339</v>
      </c>
      <c r="AC52">
        <f>OLD_values_no_RT!W52*(1-high_rise_MFH)</f>
        <v>10.305811344115144</v>
      </c>
      <c r="AD52">
        <f>OLD_values_no_RT!W52*high_rise_MFH</f>
        <v>0.21032268049214581</v>
      </c>
      <c r="AE52">
        <f>OLD_values_no_RT!X52</f>
        <v>0</v>
      </c>
      <c r="AF52">
        <f>OLD_values_no_RT!Y52</f>
        <v>22.771152754116979</v>
      </c>
      <c r="AG52">
        <f>OLD_values_no_RT!Z52*(1-high_rise_MFH)</f>
        <v>17.908975960628428</v>
      </c>
      <c r="AH52">
        <f>OLD_values_no_RT!Z52*high_rise_MFH</f>
        <v>0.36548930531894758</v>
      </c>
      <c r="AI52">
        <f>OLD_values_no_RT!AA52</f>
        <v>0</v>
      </c>
      <c r="AJ52">
        <f>OLD_values_no_RT!AB52</f>
        <v>3.6497718892569213</v>
      </c>
      <c r="AK52">
        <f>OLD_values_no_RT!AC52*(1-high_rise_MFH)</f>
        <v>11.57405662146116</v>
      </c>
      <c r="AL52">
        <f>OLD_values_no_RT!AC52*high_rise_MFH</f>
        <v>0.23620523717267675</v>
      </c>
      <c r="AM52">
        <f>OLD_values_no_RT!AD52</f>
        <v>0</v>
      </c>
      <c r="AN52">
        <f>OLD_values_no_RT!AE52</f>
        <v>4.3739999999999997</v>
      </c>
      <c r="AO52">
        <f>OLD_values_no_RT!AF52*(1-high_rise_MFH)</f>
        <v>2.6087599999999997</v>
      </c>
      <c r="AP52">
        <f>OLD_values_no_RT!AF52*high_rise_MFH</f>
        <v>5.3240000000000003E-2</v>
      </c>
      <c r="AQ52">
        <f>OLD_values_no_RT!AG52</f>
        <v>0</v>
      </c>
      <c r="AR52">
        <f>OLD_values_no_RT!AH52</f>
        <v>4.4892000000000003</v>
      </c>
      <c r="AS52">
        <f>OLD_values_no_RT!AI52*(1-high_rise_MFH)</f>
        <v>5.17999776</v>
      </c>
      <c r="AT52">
        <f>OLD_values_no_RT!AI52*high_rise_MFH</f>
        <v>0.10571424</v>
      </c>
      <c r="AU52">
        <f>OLD_values_no_RT!AJ52</f>
        <v>0</v>
      </c>
      <c r="AV52">
        <f>OLD_values_no_RT!AK52</f>
        <v>15.312984655997361</v>
      </c>
      <c r="AW52">
        <f>OLD_values_no_RT!AL52*(1-high_rise_MFH)</f>
        <v>2.0929087609305395</v>
      </c>
      <c r="AX52">
        <f>OLD_values_no_RT!AL52*high_rise_MFH</f>
        <v>4.2712423692459991E-2</v>
      </c>
      <c r="AY52">
        <f>OLD_values_no_RT!AM52</f>
        <v>0</v>
      </c>
      <c r="AZ52" s="91">
        <f>OLD_values_no_RT!AN52</f>
        <v>5.6438704846597076</v>
      </c>
      <c r="BA52" s="91">
        <f>OLD_values_no_RT!AO52*(1-high_rise_MFH)</f>
        <v>3.3967994398372334</v>
      </c>
      <c r="BB52" s="91">
        <f>OLD_values_no_RT!AO52*high_rise_MFH</f>
        <v>6.9322437547698637E-2</v>
      </c>
      <c r="BC52">
        <f>OLD_values_no_RT!AP52</f>
        <v>0</v>
      </c>
      <c r="BD52" s="91">
        <f>OLD_values_no_RT!AQ52</f>
        <v>6.4328007668306659</v>
      </c>
      <c r="BE52" s="91">
        <f>OLD_values_no_RT!AR52*(1-high_rise_MFH)</f>
        <v>3.1080431845741399</v>
      </c>
      <c r="BF52" s="91">
        <f>OLD_values_no_RT!AR52*high_rise_MFH</f>
        <v>6.3429452746411027E-2</v>
      </c>
      <c r="BG52">
        <f>OLD_values_no_RT!AS52</f>
        <v>0</v>
      </c>
      <c r="BH52" s="91">
        <f>OLD_values_no_RT!AT52</f>
        <v>15.005649727920137</v>
      </c>
      <c r="BI52" s="91">
        <f>OLD_values_no_RT!AU52*(1-high_rise_MFH)</f>
        <v>10.863318450530132</v>
      </c>
      <c r="BJ52" s="91">
        <f>OLD_values_no_RT!AU52*high_rise_MFH</f>
        <v>0.22170037654143127</v>
      </c>
      <c r="BK52">
        <f>OLD_values_no_RT!AV52</f>
        <v>0</v>
      </c>
      <c r="BL52" s="12">
        <f>OLD_values_no_RT!AX52*0.32</f>
        <v>0.67673919999999999</v>
      </c>
      <c r="BM52" s="12">
        <f>OLD_values_no_RT!AX52*0.6</f>
        <v>1.268886</v>
      </c>
      <c r="BN52" s="12">
        <f>OLD_values_no_RT!AX52*0.08</f>
        <v>0.1691848</v>
      </c>
      <c r="BO52" s="12">
        <f>OLD_values_no_RT!AY52</f>
        <v>0</v>
      </c>
      <c r="BP52" s="12">
        <f>OLD_values_no_RT!AZ52</f>
        <v>0</v>
      </c>
      <c r="BQ52" s="12">
        <f>OLD_values_no_RT!BA52*(1-high_rise_MFH)</f>
        <v>0</v>
      </c>
      <c r="BR52" s="12">
        <f>OLD_values_no_RT!BA52*high_rise_MFH</f>
        <v>0</v>
      </c>
      <c r="BS52" s="12">
        <f>OLD_values_no_RT!BB52</f>
        <v>0</v>
      </c>
      <c r="BT52" s="12">
        <f>OLD_values_no_RT!BC52</f>
        <v>3.6621858516904364</v>
      </c>
      <c r="BU52" s="12">
        <f>OLD_values_no_RT!BD52*(1-high_rise_MFH)</f>
        <v>5.3834132019849408</v>
      </c>
      <c r="BV52" s="12">
        <f>OLD_values_no_RT!BD52*high_rise_MFH</f>
        <v>0.10986557555071308</v>
      </c>
      <c r="BW52" s="12">
        <f>OLD_values_no_RT!BE52</f>
        <v>0</v>
      </c>
      <c r="BX52" s="12">
        <f>OLD_values_no_RT!BF52</f>
        <v>7.8949619957628965</v>
      </c>
      <c r="BY52" s="12">
        <f>OLD_values_no_RT!BG52*(1-high_rise_MFH)</f>
        <v>23.211188267542912</v>
      </c>
      <c r="BZ52" s="12">
        <f>OLD_values_no_RT!BG52*high_rise_MFH</f>
        <v>0.47369771974577374</v>
      </c>
      <c r="CA52" s="12">
        <f>OLD_values_no_RT!BH52</f>
        <v>0</v>
      </c>
      <c r="CB52" s="12">
        <f>OLD_values_no_RT!BI52</f>
        <v>0</v>
      </c>
      <c r="CC52" s="12">
        <f>OLD_values_no_RT!BJ52*(1-high_rise_MFH)</f>
        <v>0</v>
      </c>
      <c r="CD52" s="12">
        <f>OLD_values_no_RT!BJ52*high_rise_MFH</f>
        <v>0</v>
      </c>
      <c r="CE52" s="12">
        <f>OLD_values_no_RT!BK52</f>
        <v>0</v>
      </c>
      <c r="CF52" s="12">
        <f>OLD_values_no_RT!BL52</f>
        <v>0</v>
      </c>
      <c r="CG52" s="12">
        <f>OLD_values_no_RT!BM52*(1-high_rise_MFH)</f>
        <v>0</v>
      </c>
      <c r="CH52" s="12">
        <f>OLD_values_no_RT!BM52*high_rise_MFH</f>
        <v>0</v>
      </c>
      <c r="CI52" s="12">
        <f>OLD_values_no_RT!BN52</f>
        <v>0</v>
      </c>
      <c r="CJ52" s="12">
        <f>OLD_values_no_RT!BO52</f>
        <v>0</v>
      </c>
      <c r="CK52" s="12">
        <f>OLD_values_no_RT!BP52*(1-high_rise_MFH)</f>
        <v>0</v>
      </c>
      <c r="CL52" s="12">
        <f>OLD_values_no_RT!BP52*high_rise_MFH</f>
        <v>0</v>
      </c>
      <c r="CM52" s="12">
        <f>OLD_values_no_RT!BQ52</f>
        <v>0</v>
      </c>
      <c r="CN52" s="12">
        <f>OLD_values_no_RT!BR52</f>
        <v>0</v>
      </c>
      <c r="CO52" s="12">
        <f>OLD_values_no_RT!BS52*(1-high_rise_MFH)</f>
        <v>0</v>
      </c>
      <c r="CP52" s="12">
        <f>OLD_values_no_RT!BS52*high_rise_MFH</f>
        <v>0</v>
      </c>
      <c r="CQ52" s="12">
        <f>OLD_values_no_RT!BT52</f>
        <v>0</v>
      </c>
      <c r="CR52" s="12">
        <v>0</v>
      </c>
      <c r="CS52" s="12">
        <v>0</v>
      </c>
      <c r="CT52" s="12">
        <v>0</v>
      </c>
      <c r="CU52" s="12">
        <v>0</v>
      </c>
    </row>
    <row r="53" spans="1:99" x14ac:dyDescent="0.45">
      <c r="A53" s="21">
        <v>2015</v>
      </c>
      <c r="B53" s="2">
        <v>1950</v>
      </c>
      <c r="C53">
        <f>OLD_values_no_RT!C53</f>
        <v>0</v>
      </c>
      <c r="D53">
        <f>OLD_values_no_RT!D53</f>
        <v>185.6338923942713</v>
      </c>
      <c r="E53">
        <f>OLD_values_no_RT!E53</f>
        <v>0</v>
      </c>
      <c r="F53">
        <f>OLD_values_no_RT!F53</f>
        <v>0</v>
      </c>
      <c r="G53">
        <f>OLD_values_no_RT!G53*(1-high_rise_MFH)</f>
        <v>0</v>
      </c>
      <c r="H53">
        <f>OLD_values_no_RT!H53*(1-high_rise_MFH)</f>
        <v>25.613782943595627</v>
      </c>
      <c r="I53">
        <f>OLD_values_no_RT!I53*(1-high_rise_MFH)</f>
        <v>0</v>
      </c>
      <c r="J53">
        <f>OLD_values_no_RT!J53*(1-high_rise_MFH)</f>
        <v>0</v>
      </c>
      <c r="K53">
        <f>OLD_values_no_RT!G53*(high_rise_MFH)</f>
        <v>0</v>
      </c>
      <c r="L53">
        <f>OLD_values_no_RT!H53*(high_rise_MFH)</f>
        <v>0.52273026415501278</v>
      </c>
      <c r="M53">
        <f>OLD_values_no_RT!I53*(high_rise_MFH)</f>
        <v>0</v>
      </c>
      <c r="N53">
        <f>OLD_values_no_RT!J53*(high_rise_MFH)</f>
        <v>0</v>
      </c>
      <c r="O53">
        <f>OLD_values_no_RT!K53</f>
        <v>7.4807687979780972</v>
      </c>
      <c r="P53">
        <f>OLD_values_no_RT!L53</f>
        <v>0</v>
      </c>
      <c r="Q53">
        <f>OLD_values_no_RT!M53</f>
        <v>0</v>
      </c>
      <c r="R53">
        <f>OLD_values_no_RT!N53</f>
        <v>0</v>
      </c>
      <c r="S53">
        <f>OLD_values_no_RT!O53</f>
        <v>0</v>
      </c>
      <c r="T53">
        <f>OLD_values_no_RT!P53</f>
        <v>18.311725064292752</v>
      </c>
      <c r="U53">
        <f>OLD_values_no_RT!Q53*(1-high_rise_MFH)</f>
        <v>2.5266536464333091</v>
      </c>
      <c r="V53">
        <f>OLD_values_no_RT!Q53*high_rise_MFH</f>
        <v>5.1564360131292029E-2</v>
      </c>
      <c r="W53">
        <f>OLD_values_no_RT!R53</f>
        <v>0.73793518915806611</v>
      </c>
      <c r="X53" s="12">
        <f>OLD_values_no_RT!S53</f>
        <v>32.915173601483787</v>
      </c>
      <c r="Y53" s="12">
        <f>OLD_values_no_RT!T53*(1-high_rise_MFH)</f>
        <v>14.635714578797918</v>
      </c>
      <c r="Z53" s="12">
        <f>OLD_values_no_RT!T53*high_rise_MFH</f>
        <v>0.29868805262852893</v>
      </c>
      <c r="AA53" s="12">
        <f>OLD_values_no_RT!U53</f>
        <v>0</v>
      </c>
      <c r="AB53">
        <f>OLD_values_no_RT!V53</f>
        <v>4.3154066393252339</v>
      </c>
      <c r="AC53">
        <f>OLD_values_no_RT!W53*(1-high_rise_MFH)</f>
        <v>10.305811344115144</v>
      </c>
      <c r="AD53">
        <f>OLD_values_no_RT!W53*high_rise_MFH</f>
        <v>0.21032268049214581</v>
      </c>
      <c r="AE53">
        <f>OLD_values_no_RT!X53</f>
        <v>0</v>
      </c>
      <c r="AF53">
        <f>OLD_values_no_RT!Y53</f>
        <v>22.771152754116979</v>
      </c>
      <c r="AG53">
        <f>OLD_values_no_RT!Z53*(1-high_rise_MFH)</f>
        <v>17.908975960628428</v>
      </c>
      <c r="AH53">
        <f>OLD_values_no_RT!Z53*high_rise_MFH</f>
        <v>0.36548930531894758</v>
      </c>
      <c r="AI53">
        <f>OLD_values_no_RT!AA53</f>
        <v>0</v>
      </c>
      <c r="AJ53">
        <f>OLD_values_no_RT!AB53</f>
        <v>3.6497718892569213</v>
      </c>
      <c r="AK53">
        <f>OLD_values_no_RT!AC53*(1-high_rise_MFH)</f>
        <v>11.57405662146116</v>
      </c>
      <c r="AL53">
        <f>OLD_values_no_RT!AC53*high_rise_MFH</f>
        <v>0.23620523717267675</v>
      </c>
      <c r="AM53">
        <f>OLD_values_no_RT!AD53</f>
        <v>0</v>
      </c>
      <c r="AN53">
        <f>OLD_values_no_RT!AE53</f>
        <v>4.3739999999999997</v>
      </c>
      <c r="AO53">
        <f>OLD_values_no_RT!AF53*(1-high_rise_MFH)</f>
        <v>2.6087599999999997</v>
      </c>
      <c r="AP53">
        <f>OLD_values_no_RT!AF53*high_rise_MFH</f>
        <v>5.3240000000000003E-2</v>
      </c>
      <c r="AQ53">
        <f>OLD_values_no_RT!AG53</f>
        <v>0</v>
      </c>
      <c r="AR53">
        <f>OLD_values_no_RT!AH53</f>
        <v>4.4892000000000003</v>
      </c>
      <c r="AS53">
        <f>OLD_values_no_RT!AI53*(1-high_rise_MFH)</f>
        <v>5.17999776</v>
      </c>
      <c r="AT53">
        <f>OLD_values_no_RT!AI53*high_rise_MFH</f>
        <v>0.10571424</v>
      </c>
      <c r="AU53">
        <f>OLD_values_no_RT!AJ53</f>
        <v>0</v>
      </c>
      <c r="AV53">
        <f>OLD_values_no_RT!AK53</f>
        <v>15.312984655997361</v>
      </c>
      <c r="AW53">
        <f>OLD_values_no_RT!AL53*(1-high_rise_MFH)</f>
        <v>2.0929087609305395</v>
      </c>
      <c r="AX53">
        <f>OLD_values_no_RT!AL53*high_rise_MFH</f>
        <v>4.2712423692459991E-2</v>
      </c>
      <c r="AY53">
        <f>OLD_values_no_RT!AM53</f>
        <v>0</v>
      </c>
      <c r="AZ53" s="91">
        <f>OLD_values_no_RT!AN53</f>
        <v>5.6438704846597076</v>
      </c>
      <c r="BA53" s="91">
        <f>OLD_values_no_RT!AO53*(1-high_rise_MFH)</f>
        <v>3.3967994398372334</v>
      </c>
      <c r="BB53" s="91">
        <f>OLD_values_no_RT!AO53*high_rise_MFH</f>
        <v>6.9322437547698637E-2</v>
      </c>
      <c r="BC53">
        <f>OLD_values_no_RT!AP53</f>
        <v>0</v>
      </c>
      <c r="BD53" s="91">
        <f>OLD_values_no_RT!AQ53</f>
        <v>6.4328007668306659</v>
      </c>
      <c r="BE53" s="91">
        <f>OLD_values_no_RT!AR53*(1-high_rise_MFH)</f>
        <v>3.1080431845741399</v>
      </c>
      <c r="BF53" s="91">
        <f>OLD_values_no_RT!AR53*high_rise_MFH</f>
        <v>6.3429452746411027E-2</v>
      </c>
      <c r="BG53">
        <f>OLD_values_no_RT!AS53</f>
        <v>0</v>
      </c>
      <c r="BH53" s="91">
        <f>OLD_values_no_RT!AT53</f>
        <v>15.005649727920137</v>
      </c>
      <c r="BI53" s="91">
        <f>OLD_values_no_RT!AU53*(1-high_rise_MFH)</f>
        <v>10.863318450530132</v>
      </c>
      <c r="BJ53" s="91">
        <f>OLD_values_no_RT!AU53*high_rise_MFH</f>
        <v>0.22170037654143127</v>
      </c>
      <c r="BK53">
        <f>OLD_values_no_RT!AV53</f>
        <v>0</v>
      </c>
      <c r="BL53" s="12">
        <f>OLD_values_no_RT!AX53*0.32</f>
        <v>2.9504351999999998E-2</v>
      </c>
      <c r="BM53" s="12">
        <f>OLD_values_no_RT!AX53*0.6</f>
        <v>5.5320659999999994E-2</v>
      </c>
      <c r="BN53" s="12">
        <f>OLD_values_no_RT!AX53*0.08</f>
        <v>7.3760879999999994E-3</v>
      </c>
      <c r="BO53" s="12">
        <f>OLD_values_no_RT!AY53</f>
        <v>0</v>
      </c>
      <c r="BP53" s="12">
        <f>OLD_values_no_RT!AZ53</f>
        <v>0</v>
      </c>
      <c r="BQ53" s="12">
        <f>OLD_values_no_RT!BA53*(1-high_rise_MFH)</f>
        <v>0</v>
      </c>
      <c r="BR53" s="12">
        <f>OLD_values_no_RT!BA53*high_rise_MFH</f>
        <v>0</v>
      </c>
      <c r="BS53" s="12">
        <f>OLD_values_no_RT!BB53</f>
        <v>0</v>
      </c>
      <c r="BT53" s="12">
        <f>OLD_values_no_RT!BC53</f>
        <v>3.6621858516904364</v>
      </c>
      <c r="BU53" s="12">
        <f>OLD_values_no_RT!BD53*(1-high_rise_MFH)</f>
        <v>5.3834132019849408</v>
      </c>
      <c r="BV53" s="12">
        <f>OLD_values_no_RT!BD53*high_rise_MFH</f>
        <v>0.10986557555071308</v>
      </c>
      <c r="BW53" s="12">
        <f>OLD_values_no_RT!BE53</f>
        <v>0</v>
      </c>
      <c r="BX53" s="12">
        <f>OLD_values_no_RT!BF53</f>
        <v>7.8949619957628965</v>
      </c>
      <c r="BY53" s="12">
        <f>OLD_values_no_RT!BG53*(1-high_rise_MFH)</f>
        <v>23.211188267542912</v>
      </c>
      <c r="BZ53" s="12">
        <f>OLD_values_no_RT!BG53*high_rise_MFH</f>
        <v>0.47369771974577374</v>
      </c>
      <c r="CA53" s="12">
        <f>OLD_values_no_RT!BH53</f>
        <v>0</v>
      </c>
      <c r="CB53" s="12">
        <f>OLD_values_no_RT!BI53</f>
        <v>0</v>
      </c>
      <c r="CC53" s="12">
        <f>OLD_values_no_RT!BJ53*(1-high_rise_MFH)</f>
        <v>0</v>
      </c>
      <c r="CD53" s="12">
        <f>OLD_values_no_RT!BJ53*high_rise_MFH</f>
        <v>0</v>
      </c>
      <c r="CE53" s="12">
        <f>OLD_values_no_RT!BK53</f>
        <v>0</v>
      </c>
      <c r="CF53" s="12">
        <f>OLD_values_no_RT!BL53</f>
        <v>0</v>
      </c>
      <c r="CG53" s="12">
        <f>OLD_values_no_RT!BM53*(1-high_rise_MFH)</f>
        <v>0</v>
      </c>
      <c r="CH53" s="12">
        <f>OLD_values_no_RT!BM53*high_rise_MFH</f>
        <v>0</v>
      </c>
      <c r="CI53" s="12">
        <f>OLD_values_no_RT!BN53</f>
        <v>0</v>
      </c>
      <c r="CJ53" s="12">
        <f>OLD_values_no_RT!BO53</f>
        <v>0</v>
      </c>
      <c r="CK53" s="12">
        <f>OLD_values_no_RT!BP53*(1-high_rise_MFH)</f>
        <v>0</v>
      </c>
      <c r="CL53" s="12">
        <f>OLD_values_no_RT!BP53*high_rise_MFH</f>
        <v>0</v>
      </c>
      <c r="CM53" s="12">
        <f>OLD_values_no_RT!BQ53</f>
        <v>0</v>
      </c>
      <c r="CN53" s="12">
        <f>OLD_values_no_RT!BR53</f>
        <v>0</v>
      </c>
      <c r="CO53" s="12">
        <f>OLD_values_no_RT!BS53*(1-high_rise_MFH)</f>
        <v>0</v>
      </c>
      <c r="CP53" s="12">
        <f>OLD_values_no_RT!BS53*high_rise_MFH</f>
        <v>0</v>
      </c>
      <c r="CQ53" s="12">
        <f>OLD_values_no_RT!BT53</f>
        <v>0</v>
      </c>
      <c r="CR53" s="12">
        <v>0</v>
      </c>
      <c r="CS53" s="12">
        <v>0</v>
      </c>
      <c r="CT53" s="12">
        <v>0</v>
      </c>
      <c r="CU53" s="12">
        <v>0</v>
      </c>
    </row>
    <row r="54" spans="1:99" x14ac:dyDescent="0.45">
      <c r="A54" s="21">
        <v>2015</v>
      </c>
      <c r="B54" s="2">
        <v>1951</v>
      </c>
      <c r="C54">
        <f>OLD_values_no_RT!C54</f>
        <v>0</v>
      </c>
      <c r="D54">
        <f>OLD_values_no_RT!D54</f>
        <v>185.6338923942713</v>
      </c>
      <c r="E54">
        <f>OLD_values_no_RT!E54</f>
        <v>0</v>
      </c>
      <c r="F54">
        <f>OLD_values_no_RT!F54</f>
        <v>0</v>
      </c>
      <c r="G54">
        <f>OLD_values_no_RT!G54*(1-high_rise_MFH)</f>
        <v>0</v>
      </c>
      <c r="H54">
        <f>OLD_values_no_RT!H54*(1-high_rise_MFH)</f>
        <v>25.613782943595627</v>
      </c>
      <c r="I54">
        <f>OLD_values_no_RT!I54*(1-high_rise_MFH)</f>
        <v>0</v>
      </c>
      <c r="J54">
        <f>OLD_values_no_RT!J54*(1-high_rise_MFH)</f>
        <v>0</v>
      </c>
      <c r="K54">
        <f>OLD_values_no_RT!G54*(high_rise_MFH)</f>
        <v>0</v>
      </c>
      <c r="L54">
        <f>OLD_values_no_RT!H54*(high_rise_MFH)</f>
        <v>0.52273026415501278</v>
      </c>
      <c r="M54">
        <f>OLD_values_no_RT!I54*(high_rise_MFH)</f>
        <v>0</v>
      </c>
      <c r="N54">
        <f>OLD_values_no_RT!J54*(high_rise_MFH)</f>
        <v>0</v>
      </c>
      <c r="O54">
        <f>OLD_values_no_RT!K54</f>
        <v>7.4807687979780972</v>
      </c>
      <c r="P54">
        <f>OLD_values_no_RT!L54</f>
        <v>0</v>
      </c>
      <c r="Q54">
        <f>OLD_values_no_RT!M54</f>
        <v>0</v>
      </c>
      <c r="R54">
        <f>OLD_values_no_RT!N54</f>
        <v>0</v>
      </c>
      <c r="S54">
        <f>OLD_values_no_RT!O54</f>
        <v>0</v>
      </c>
      <c r="T54">
        <f>OLD_values_no_RT!P54</f>
        <v>18.311725064292752</v>
      </c>
      <c r="U54">
        <f>OLD_values_no_RT!Q54*(1-high_rise_MFH)</f>
        <v>2.5266536464333091</v>
      </c>
      <c r="V54">
        <f>OLD_values_no_RT!Q54*high_rise_MFH</f>
        <v>5.1564360131292029E-2</v>
      </c>
      <c r="W54">
        <f>OLD_values_no_RT!R54</f>
        <v>0.73793518915806611</v>
      </c>
      <c r="X54" s="12">
        <f>OLD_values_no_RT!S54</f>
        <v>32.915173601483787</v>
      </c>
      <c r="Y54" s="12">
        <f>OLD_values_no_RT!T54*(1-high_rise_MFH)</f>
        <v>14.635714578797918</v>
      </c>
      <c r="Z54" s="12">
        <f>OLD_values_no_RT!T54*high_rise_MFH</f>
        <v>0.29868805262852893</v>
      </c>
      <c r="AA54" s="12">
        <f>OLD_values_no_RT!U54</f>
        <v>0</v>
      </c>
      <c r="AB54">
        <f>OLD_values_no_RT!V54</f>
        <v>4.3154066393252339</v>
      </c>
      <c r="AC54">
        <f>OLD_values_no_RT!W54*(1-high_rise_MFH)</f>
        <v>10.305811344115144</v>
      </c>
      <c r="AD54">
        <f>OLD_values_no_RT!W54*high_rise_MFH</f>
        <v>0.21032268049214581</v>
      </c>
      <c r="AE54">
        <f>OLD_values_no_RT!X54</f>
        <v>0</v>
      </c>
      <c r="AF54">
        <f>OLD_values_no_RT!Y54</f>
        <v>22.771152754116979</v>
      </c>
      <c r="AG54">
        <f>OLD_values_no_RT!Z54*(1-high_rise_MFH)</f>
        <v>17.908975960628428</v>
      </c>
      <c r="AH54">
        <f>OLD_values_no_RT!Z54*high_rise_MFH</f>
        <v>0.36548930531894758</v>
      </c>
      <c r="AI54">
        <f>OLD_values_no_RT!AA54</f>
        <v>0</v>
      </c>
      <c r="AJ54">
        <f>OLD_values_no_RT!AB54</f>
        <v>3.6497718892569213</v>
      </c>
      <c r="AK54">
        <f>OLD_values_no_RT!AC54*(1-high_rise_MFH)</f>
        <v>11.57405662146116</v>
      </c>
      <c r="AL54">
        <f>OLD_values_no_RT!AC54*high_rise_MFH</f>
        <v>0.23620523717267675</v>
      </c>
      <c r="AM54">
        <f>OLD_values_no_RT!AD54</f>
        <v>0</v>
      </c>
      <c r="AN54">
        <f>OLD_values_no_RT!AE54</f>
        <v>4.3739999999999997</v>
      </c>
      <c r="AO54">
        <f>OLD_values_no_RT!AF54*(1-high_rise_MFH)</f>
        <v>2.6087599999999997</v>
      </c>
      <c r="AP54">
        <f>OLD_values_no_RT!AF54*high_rise_MFH</f>
        <v>5.3240000000000003E-2</v>
      </c>
      <c r="AQ54">
        <f>OLD_values_no_RT!AG54</f>
        <v>0</v>
      </c>
      <c r="AR54">
        <f>OLD_values_no_RT!AH54</f>
        <v>4.4892000000000003</v>
      </c>
      <c r="AS54">
        <f>OLD_values_no_RT!AI54*(1-high_rise_MFH)</f>
        <v>5.17999776</v>
      </c>
      <c r="AT54">
        <f>OLD_values_no_RT!AI54*high_rise_MFH</f>
        <v>0.10571424</v>
      </c>
      <c r="AU54">
        <f>OLD_values_no_RT!AJ54</f>
        <v>0</v>
      </c>
      <c r="AV54">
        <f>OLD_values_no_RT!AK54</f>
        <v>15.312984655997361</v>
      </c>
      <c r="AW54">
        <f>OLD_values_no_RT!AL54*(1-high_rise_MFH)</f>
        <v>2.0929087609305395</v>
      </c>
      <c r="AX54">
        <f>OLD_values_no_RT!AL54*high_rise_MFH</f>
        <v>4.2712423692459991E-2</v>
      </c>
      <c r="AY54">
        <f>OLD_values_no_RT!AM54</f>
        <v>0</v>
      </c>
      <c r="AZ54" s="91">
        <f>OLD_values_no_RT!AN54</f>
        <v>5.6438704846597076</v>
      </c>
      <c r="BA54" s="91">
        <f>OLD_values_no_RT!AO54*(1-high_rise_MFH)</f>
        <v>3.3967994398372334</v>
      </c>
      <c r="BB54" s="91">
        <f>OLD_values_no_RT!AO54*high_rise_MFH</f>
        <v>6.9322437547698637E-2</v>
      </c>
      <c r="BC54">
        <f>OLD_values_no_RT!AP54</f>
        <v>0</v>
      </c>
      <c r="BD54" s="91">
        <f>OLD_values_no_RT!AQ54</f>
        <v>6.4328007668306659</v>
      </c>
      <c r="BE54" s="91">
        <f>OLD_values_no_RT!AR54*(1-high_rise_MFH)</f>
        <v>3.1080431845741399</v>
      </c>
      <c r="BF54" s="91">
        <f>OLD_values_no_RT!AR54*high_rise_MFH</f>
        <v>6.3429452746411027E-2</v>
      </c>
      <c r="BG54">
        <f>OLD_values_no_RT!AS54</f>
        <v>0</v>
      </c>
      <c r="BH54" s="91">
        <f>OLD_values_no_RT!AT54</f>
        <v>15.005649727920137</v>
      </c>
      <c r="BI54" s="91">
        <f>OLD_values_no_RT!AU54*(1-high_rise_MFH)</f>
        <v>10.863318450530132</v>
      </c>
      <c r="BJ54" s="91">
        <f>OLD_values_no_RT!AU54*high_rise_MFH</f>
        <v>0.22170037654143127</v>
      </c>
      <c r="BK54">
        <f>OLD_values_no_RT!AV54</f>
        <v>0</v>
      </c>
      <c r="BL54" s="12">
        <f>OLD_values_no_RT!AX54*0.32</f>
        <v>3.406464E-2</v>
      </c>
      <c r="BM54" s="12">
        <f>OLD_values_no_RT!AX54*0.6</f>
        <v>6.3871200000000003E-2</v>
      </c>
      <c r="BN54" s="12">
        <f>OLD_values_no_RT!AX54*0.08</f>
        <v>8.51616E-3</v>
      </c>
      <c r="BO54" s="12">
        <f>OLD_values_no_RT!AY54</f>
        <v>0</v>
      </c>
      <c r="BP54" s="12">
        <f>OLD_values_no_RT!AZ54</f>
        <v>0</v>
      </c>
      <c r="BQ54" s="12">
        <f>OLD_values_no_RT!BA54*(1-high_rise_MFH)</f>
        <v>0</v>
      </c>
      <c r="BR54" s="12">
        <f>OLD_values_no_RT!BA54*high_rise_MFH</f>
        <v>0</v>
      </c>
      <c r="BS54" s="12">
        <f>OLD_values_no_RT!BB54</f>
        <v>0</v>
      </c>
      <c r="BT54" s="12">
        <f>OLD_values_no_RT!BC54</f>
        <v>3.6621858516904364</v>
      </c>
      <c r="BU54" s="12">
        <f>OLD_values_no_RT!BD54*(1-high_rise_MFH)</f>
        <v>5.3834132019849408</v>
      </c>
      <c r="BV54" s="12">
        <f>OLD_values_no_RT!BD54*high_rise_MFH</f>
        <v>0.10986557555071308</v>
      </c>
      <c r="BW54" s="12">
        <f>OLD_values_no_RT!BE54</f>
        <v>0</v>
      </c>
      <c r="BX54" s="12">
        <f>OLD_values_no_RT!BF54</f>
        <v>7.8949619957628965</v>
      </c>
      <c r="BY54" s="12">
        <f>OLD_values_no_RT!BG54*(1-high_rise_MFH)</f>
        <v>23.211188267542912</v>
      </c>
      <c r="BZ54" s="12">
        <f>OLD_values_no_RT!BG54*high_rise_MFH</f>
        <v>0.47369771974577374</v>
      </c>
      <c r="CA54" s="12">
        <f>OLD_values_no_RT!BH54</f>
        <v>0</v>
      </c>
      <c r="CB54" s="12">
        <f>OLD_values_no_RT!BI54</f>
        <v>0</v>
      </c>
      <c r="CC54" s="12">
        <f>OLD_values_no_RT!BJ54*(1-high_rise_MFH)</f>
        <v>0</v>
      </c>
      <c r="CD54" s="12">
        <f>OLD_values_no_RT!BJ54*high_rise_MFH</f>
        <v>0</v>
      </c>
      <c r="CE54" s="12">
        <f>OLD_values_no_RT!BK54</f>
        <v>0</v>
      </c>
      <c r="CF54" s="12">
        <f>OLD_values_no_RT!BL54</f>
        <v>0</v>
      </c>
      <c r="CG54" s="12">
        <f>OLD_values_no_RT!BM54*(1-high_rise_MFH)</f>
        <v>0</v>
      </c>
      <c r="CH54" s="12">
        <f>OLD_values_no_RT!BM54*high_rise_MFH</f>
        <v>0</v>
      </c>
      <c r="CI54" s="12">
        <f>OLD_values_no_RT!BN54</f>
        <v>0</v>
      </c>
      <c r="CJ54" s="12">
        <f>OLD_values_no_RT!BO54</f>
        <v>0</v>
      </c>
      <c r="CK54" s="12">
        <f>OLD_values_no_RT!BP54*(1-high_rise_MFH)</f>
        <v>0</v>
      </c>
      <c r="CL54" s="12">
        <f>OLD_values_no_RT!BP54*high_rise_MFH</f>
        <v>0</v>
      </c>
      <c r="CM54" s="12">
        <f>OLD_values_no_RT!BQ54</f>
        <v>0</v>
      </c>
      <c r="CN54" s="12">
        <f>OLD_values_no_RT!BR54</f>
        <v>0</v>
      </c>
      <c r="CO54" s="12">
        <f>OLD_values_no_RT!BS54*(1-high_rise_MFH)</f>
        <v>0</v>
      </c>
      <c r="CP54" s="12">
        <f>OLD_values_no_RT!BS54*high_rise_MFH</f>
        <v>0</v>
      </c>
      <c r="CQ54" s="12">
        <f>OLD_values_no_RT!BT54</f>
        <v>0</v>
      </c>
      <c r="CR54" s="12">
        <v>0</v>
      </c>
      <c r="CS54" s="12">
        <v>0</v>
      </c>
      <c r="CT54" s="12">
        <v>0</v>
      </c>
      <c r="CU54" s="12">
        <v>0</v>
      </c>
    </row>
    <row r="55" spans="1:99" x14ac:dyDescent="0.45">
      <c r="A55" s="21">
        <v>2015</v>
      </c>
      <c r="B55" s="2">
        <v>1952</v>
      </c>
      <c r="C55">
        <f>OLD_values_no_RT!C55</f>
        <v>0</v>
      </c>
      <c r="D55">
        <f>OLD_values_no_RT!D55</f>
        <v>185.6338923942713</v>
      </c>
      <c r="E55">
        <f>OLD_values_no_RT!E55</f>
        <v>0</v>
      </c>
      <c r="F55">
        <f>OLD_values_no_RT!F55</f>
        <v>0</v>
      </c>
      <c r="G55">
        <f>OLD_values_no_RT!G55*(1-high_rise_MFH)</f>
        <v>0</v>
      </c>
      <c r="H55">
        <f>OLD_values_no_RT!H55*(1-high_rise_MFH)</f>
        <v>25.613782943595627</v>
      </c>
      <c r="I55">
        <f>OLD_values_no_RT!I55*(1-high_rise_MFH)</f>
        <v>0</v>
      </c>
      <c r="J55">
        <f>OLD_values_no_RT!J55*(1-high_rise_MFH)</f>
        <v>0</v>
      </c>
      <c r="K55">
        <f>OLD_values_no_RT!G55*(high_rise_MFH)</f>
        <v>0</v>
      </c>
      <c r="L55">
        <f>OLD_values_no_RT!H55*(high_rise_MFH)</f>
        <v>0.52273026415501278</v>
      </c>
      <c r="M55">
        <f>OLD_values_no_RT!I55*(high_rise_MFH)</f>
        <v>0</v>
      </c>
      <c r="N55">
        <f>OLD_values_no_RT!J55*(high_rise_MFH)</f>
        <v>0</v>
      </c>
      <c r="O55">
        <f>OLD_values_no_RT!K55</f>
        <v>7.4807687979780972</v>
      </c>
      <c r="P55">
        <f>OLD_values_no_RT!L55</f>
        <v>0</v>
      </c>
      <c r="Q55">
        <f>OLD_values_no_RT!M55</f>
        <v>0</v>
      </c>
      <c r="R55">
        <f>OLD_values_no_RT!N55</f>
        <v>0</v>
      </c>
      <c r="S55">
        <f>OLD_values_no_RT!O55</f>
        <v>0</v>
      </c>
      <c r="T55">
        <f>OLD_values_no_RT!P55</f>
        <v>18.311725064292752</v>
      </c>
      <c r="U55">
        <f>OLD_values_no_RT!Q55*(1-high_rise_MFH)</f>
        <v>2.5266536464333091</v>
      </c>
      <c r="V55">
        <f>OLD_values_no_RT!Q55*high_rise_MFH</f>
        <v>5.1564360131292029E-2</v>
      </c>
      <c r="W55">
        <f>OLD_values_no_RT!R55</f>
        <v>0.73793518915806611</v>
      </c>
      <c r="X55" s="12">
        <f>OLD_values_no_RT!S55</f>
        <v>32.915173601483787</v>
      </c>
      <c r="Y55" s="12">
        <f>OLD_values_no_RT!T55*(1-high_rise_MFH)</f>
        <v>14.635714578797918</v>
      </c>
      <c r="Z55" s="12">
        <f>OLD_values_no_RT!T55*high_rise_MFH</f>
        <v>0.29868805262852893</v>
      </c>
      <c r="AA55" s="12">
        <f>OLD_values_no_RT!U55</f>
        <v>0</v>
      </c>
      <c r="AB55">
        <f>OLD_values_no_RT!V55</f>
        <v>4.3154066393252339</v>
      </c>
      <c r="AC55">
        <f>OLD_values_no_RT!W55*(1-high_rise_MFH)</f>
        <v>10.305811344115144</v>
      </c>
      <c r="AD55">
        <f>OLD_values_no_RT!W55*high_rise_MFH</f>
        <v>0.21032268049214581</v>
      </c>
      <c r="AE55">
        <f>OLD_values_no_RT!X55</f>
        <v>0</v>
      </c>
      <c r="AF55">
        <f>OLD_values_no_RT!Y55</f>
        <v>22.771152754116979</v>
      </c>
      <c r="AG55">
        <f>OLD_values_no_RT!Z55*(1-high_rise_MFH)</f>
        <v>17.908975960628428</v>
      </c>
      <c r="AH55">
        <f>OLD_values_no_RT!Z55*high_rise_MFH</f>
        <v>0.36548930531894758</v>
      </c>
      <c r="AI55">
        <f>OLD_values_no_RT!AA55</f>
        <v>0</v>
      </c>
      <c r="AJ55">
        <f>OLD_values_no_RT!AB55</f>
        <v>3.6497718892569213</v>
      </c>
      <c r="AK55">
        <f>OLD_values_no_RT!AC55*(1-high_rise_MFH)</f>
        <v>11.57405662146116</v>
      </c>
      <c r="AL55">
        <f>OLD_values_no_RT!AC55*high_rise_MFH</f>
        <v>0.23620523717267675</v>
      </c>
      <c r="AM55">
        <f>OLD_values_no_RT!AD55</f>
        <v>0</v>
      </c>
      <c r="AN55">
        <f>OLD_values_no_RT!AE55</f>
        <v>4.3739999999999997</v>
      </c>
      <c r="AO55">
        <f>OLD_values_no_RT!AF55*(1-high_rise_MFH)</f>
        <v>2.6087599999999997</v>
      </c>
      <c r="AP55">
        <f>OLD_values_no_RT!AF55*high_rise_MFH</f>
        <v>5.3240000000000003E-2</v>
      </c>
      <c r="AQ55">
        <f>OLD_values_no_RT!AG55</f>
        <v>0</v>
      </c>
      <c r="AR55">
        <f>OLD_values_no_RT!AH55</f>
        <v>4.4892000000000003</v>
      </c>
      <c r="AS55">
        <f>OLD_values_no_RT!AI55*(1-high_rise_MFH)</f>
        <v>5.17999776</v>
      </c>
      <c r="AT55">
        <f>OLD_values_no_RT!AI55*high_rise_MFH</f>
        <v>0.10571424</v>
      </c>
      <c r="AU55">
        <f>OLD_values_no_RT!AJ55</f>
        <v>0</v>
      </c>
      <c r="AV55">
        <f>OLD_values_no_RT!AK55</f>
        <v>15.312984655997361</v>
      </c>
      <c r="AW55">
        <f>OLD_values_no_RT!AL55*(1-high_rise_MFH)</f>
        <v>2.0929087609305395</v>
      </c>
      <c r="AX55">
        <f>OLD_values_no_RT!AL55*high_rise_MFH</f>
        <v>4.2712423692459991E-2</v>
      </c>
      <c r="AY55">
        <f>OLD_values_no_RT!AM55</f>
        <v>0</v>
      </c>
      <c r="AZ55" s="91">
        <f>OLD_values_no_RT!AN55</f>
        <v>5.6438704846597076</v>
      </c>
      <c r="BA55" s="91">
        <f>OLD_values_no_RT!AO55*(1-high_rise_MFH)</f>
        <v>3.3967994398372334</v>
      </c>
      <c r="BB55" s="91">
        <f>OLD_values_no_RT!AO55*high_rise_MFH</f>
        <v>6.9322437547698637E-2</v>
      </c>
      <c r="BC55">
        <f>OLD_values_no_RT!AP55</f>
        <v>0</v>
      </c>
      <c r="BD55" s="91">
        <f>OLD_values_no_RT!AQ55</f>
        <v>6.4328007668306659</v>
      </c>
      <c r="BE55" s="91">
        <f>OLD_values_no_RT!AR55*(1-high_rise_MFH)</f>
        <v>3.1080431845741399</v>
      </c>
      <c r="BF55" s="91">
        <f>OLD_values_no_RT!AR55*high_rise_MFH</f>
        <v>6.3429452746411027E-2</v>
      </c>
      <c r="BG55">
        <f>OLD_values_no_RT!AS55</f>
        <v>0</v>
      </c>
      <c r="BH55" s="91">
        <f>OLD_values_no_RT!AT55</f>
        <v>15.005649727920137</v>
      </c>
      <c r="BI55" s="91">
        <f>OLD_values_no_RT!AU55*(1-high_rise_MFH)</f>
        <v>10.863318450530132</v>
      </c>
      <c r="BJ55" s="91">
        <f>OLD_values_no_RT!AU55*high_rise_MFH</f>
        <v>0.22170037654143127</v>
      </c>
      <c r="BK55">
        <f>OLD_values_no_RT!AV55</f>
        <v>0</v>
      </c>
      <c r="BL55" s="12">
        <f>OLD_values_no_RT!AX55*0.32</f>
        <v>3.703712E-2</v>
      </c>
      <c r="BM55" s="12">
        <f>OLD_values_no_RT!AX55*0.6</f>
        <v>6.9444599999999995E-2</v>
      </c>
      <c r="BN55" s="12">
        <f>OLD_values_no_RT!AX55*0.08</f>
        <v>9.2592799999999999E-3</v>
      </c>
      <c r="BO55" s="12">
        <f>OLD_values_no_RT!AY55</f>
        <v>0</v>
      </c>
      <c r="BP55" s="12">
        <f>OLD_values_no_RT!AZ55</f>
        <v>0</v>
      </c>
      <c r="BQ55" s="12">
        <f>OLD_values_no_RT!BA55*(1-high_rise_MFH)</f>
        <v>0</v>
      </c>
      <c r="BR55" s="12">
        <f>OLD_values_no_RT!BA55*high_rise_MFH</f>
        <v>0</v>
      </c>
      <c r="BS55" s="12">
        <f>OLD_values_no_RT!BB55</f>
        <v>0</v>
      </c>
      <c r="BT55" s="12">
        <f>OLD_values_no_RT!BC55</f>
        <v>3.6621858516904364</v>
      </c>
      <c r="BU55" s="12">
        <f>OLD_values_no_RT!BD55*(1-high_rise_MFH)</f>
        <v>5.3834132019849408</v>
      </c>
      <c r="BV55" s="12">
        <f>OLD_values_no_RT!BD55*high_rise_MFH</f>
        <v>0.10986557555071308</v>
      </c>
      <c r="BW55" s="12">
        <f>OLD_values_no_RT!BE55</f>
        <v>0</v>
      </c>
      <c r="BX55" s="12">
        <f>OLD_values_no_RT!BF55</f>
        <v>7.8949619957628965</v>
      </c>
      <c r="BY55" s="12">
        <f>OLD_values_no_RT!BG55*(1-high_rise_MFH)</f>
        <v>23.211188267542912</v>
      </c>
      <c r="BZ55" s="12">
        <f>OLD_values_no_RT!BG55*high_rise_MFH</f>
        <v>0.47369771974577374</v>
      </c>
      <c r="CA55" s="12">
        <f>OLD_values_no_RT!BH55</f>
        <v>0</v>
      </c>
      <c r="CB55" s="12">
        <f>OLD_values_no_RT!BI55</f>
        <v>0</v>
      </c>
      <c r="CC55" s="12">
        <f>OLD_values_no_RT!BJ55*(1-high_rise_MFH)</f>
        <v>0</v>
      </c>
      <c r="CD55" s="12">
        <f>OLD_values_no_RT!BJ55*high_rise_MFH</f>
        <v>0</v>
      </c>
      <c r="CE55" s="12">
        <f>OLD_values_no_RT!BK55</f>
        <v>0</v>
      </c>
      <c r="CF55" s="12">
        <f>OLD_values_no_RT!BL55</f>
        <v>0</v>
      </c>
      <c r="CG55" s="12">
        <f>OLD_values_no_RT!BM55*(1-high_rise_MFH)</f>
        <v>0</v>
      </c>
      <c r="CH55" s="12">
        <f>OLD_values_no_RT!BM55*high_rise_MFH</f>
        <v>0</v>
      </c>
      <c r="CI55" s="12">
        <f>OLD_values_no_RT!BN55</f>
        <v>0</v>
      </c>
      <c r="CJ55" s="12">
        <f>OLD_values_no_RT!BO55</f>
        <v>0</v>
      </c>
      <c r="CK55" s="12">
        <f>OLD_values_no_RT!BP55*(1-high_rise_MFH)</f>
        <v>0</v>
      </c>
      <c r="CL55" s="12">
        <f>OLD_values_no_RT!BP55*high_rise_MFH</f>
        <v>0</v>
      </c>
      <c r="CM55" s="12">
        <f>OLD_values_no_RT!BQ55</f>
        <v>0</v>
      </c>
      <c r="CN55" s="12">
        <f>OLD_values_no_RT!BR55</f>
        <v>0</v>
      </c>
      <c r="CO55" s="12">
        <f>OLD_values_no_RT!BS55*(1-high_rise_MFH)</f>
        <v>0</v>
      </c>
      <c r="CP55" s="12">
        <f>OLD_values_no_RT!BS55*high_rise_MFH</f>
        <v>0</v>
      </c>
      <c r="CQ55" s="12">
        <f>OLD_values_no_RT!BT55</f>
        <v>0</v>
      </c>
      <c r="CR55" s="12">
        <v>0</v>
      </c>
      <c r="CS55" s="12">
        <v>0</v>
      </c>
      <c r="CT55" s="12">
        <v>0</v>
      </c>
      <c r="CU55" s="12">
        <v>0</v>
      </c>
    </row>
    <row r="56" spans="1:99" x14ac:dyDescent="0.45">
      <c r="A56" s="90">
        <v>2015</v>
      </c>
      <c r="B56" s="25">
        <v>1953</v>
      </c>
      <c r="C56">
        <f>OLD_values_no_RT!C56</f>
        <v>0</v>
      </c>
      <c r="D56">
        <f>OLD_values_no_RT!D56</f>
        <v>185.6338923942713</v>
      </c>
      <c r="E56">
        <f>OLD_values_no_RT!E56</f>
        <v>0</v>
      </c>
      <c r="F56">
        <f>OLD_values_no_RT!F56</f>
        <v>0</v>
      </c>
      <c r="G56">
        <f>OLD_values_no_RT!G56*(1-high_rise_MFH)</f>
        <v>0</v>
      </c>
      <c r="H56">
        <f>OLD_values_no_RT!H56*(1-high_rise_MFH)</f>
        <v>25.613782943595627</v>
      </c>
      <c r="I56">
        <f>OLD_values_no_RT!I56*(1-high_rise_MFH)</f>
        <v>0</v>
      </c>
      <c r="J56">
        <f>OLD_values_no_RT!J56*(1-high_rise_MFH)</f>
        <v>0</v>
      </c>
      <c r="K56">
        <f>OLD_values_no_RT!G56*(high_rise_MFH)</f>
        <v>0</v>
      </c>
      <c r="L56">
        <f>OLD_values_no_RT!H56*(high_rise_MFH)</f>
        <v>0.52273026415501278</v>
      </c>
      <c r="M56">
        <f>OLD_values_no_RT!I56*(high_rise_MFH)</f>
        <v>0</v>
      </c>
      <c r="N56">
        <f>OLD_values_no_RT!J56*(high_rise_MFH)</f>
        <v>0</v>
      </c>
      <c r="O56">
        <f>OLD_values_no_RT!K56</f>
        <v>7.4807687979780972</v>
      </c>
      <c r="P56">
        <f>OLD_values_no_RT!L56</f>
        <v>0</v>
      </c>
      <c r="Q56">
        <f>OLD_values_no_RT!M56</f>
        <v>0</v>
      </c>
      <c r="R56">
        <f>OLD_values_no_RT!N56</f>
        <v>0</v>
      </c>
      <c r="S56">
        <f>OLD_values_no_RT!O56</f>
        <v>0</v>
      </c>
      <c r="T56">
        <f>OLD_values_no_RT!P56</f>
        <v>18.311725064292752</v>
      </c>
      <c r="U56">
        <f>OLD_values_no_RT!Q56*(1-high_rise_MFH)</f>
        <v>2.5266536464333091</v>
      </c>
      <c r="V56">
        <f>OLD_values_no_RT!Q56*high_rise_MFH</f>
        <v>5.1564360131292029E-2</v>
      </c>
      <c r="W56">
        <f>OLD_values_no_RT!R56</f>
        <v>0.73793518915806611</v>
      </c>
      <c r="X56" s="12">
        <f>OLD_values_no_RT!S56</f>
        <v>32.915173601483787</v>
      </c>
      <c r="Y56" s="12">
        <f>OLD_values_no_RT!T56*(1-high_rise_MFH)</f>
        <v>14.635714578797918</v>
      </c>
      <c r="Z56" s="12">
        <f>OLD_values_no_RT!T56*high_rise_MFH</f>
        <v>0.29868805262852893</v>
      </c>
      <c r="AA56" s="12">
        <f>OLD_values_no_RT!U56</f>
        <v>0</v>
      </c>
      <c r="AB56">
        <f>OLD_values_no_RT!V56</f>
        <v>4.3154066393252339</v>
      </c>
      <c r="AC56">
        <f>OLD_values_no_RT!W56*(1-high_rise_MFH)</f>
        <v>10.305811344115144</v>
      </c>
      <c r="AD56">
        <f>OLD_values_no_RT!W56*high_rise_MFH</f>
        <v>0.21032268049214581</v>
      </c>
      <c r="AE56">
        <f>OLD_values_no_RT!X56</f>
        <v>0</v>
      </c>
      <c r="AF56">
        <f>OLD_values_no_RT!Y56</f>
        <v>22.771152754116979</v>
      </c>
      <c r="AG56">
        <f>OLD_values_no_RT!Z56*(1-high_rise_MFH)</f>
        <v>17.908975960628428</v>
      </c>
      <c r="AH56">
        <f>OLD_values_no_RT!Z56*high_rise_MFH</f>
        <v>0.36548930531894758</v>
      </c>
      <c r="AI56">
        <f>OLD_values_no_RT!AA56</f>
        <v>0</v>
      </c>
      <c r="AJ56">
        <f>OLD_values_no_RT!AB56</f>
        <v>3.6497718892569213</v>
      </c>
      <c r="AK56">
        <f>OLD_values_no_RT!AC56*(1-high_rise_MFH)</f>
        <v>11.57405662146116</v>
      </c>
      <c r="AL56">
        <f>OLD_values_no_RT!AC56*high_rise_MFH</f>
        <v>0.23620523717267675</v>
      </c>
      <c r="AM56">
        <f>OLD_values_no_RT!AD56</f>
        <v>0</v>
      </c>
      <c r="AN56">
        <f>OLD_values_no_RT!AE56</f>
        <v>4.3739999999999997</v>
      </c>
      <c r="AO56">
        <f>OLD_values_no_RT!AF56*(1-high_rise_MFH)</f>
        <v>2.6087599999999997</v>
      </c>
      <c r="AP56">
        <f>OLD_values_no_RT!AF56*high_rise_MFH</f>
        <v>5.3240000000000003E-2</v>
      </c>
      <c r="AQ56">
        <f>OLD_values_no_RT!AG56</f>
        <v>0</v>
      </c>
      <c r="AR56">
        <f>OLD_values_no_RT!AH56</f>
        <v>4.4892000000000003</v>
      </c>
      <c r="AS56">
        <f>OLD_values_no_RT!AI56*(1-high_rise_MFH)</f>
        <v>5.17999776</v>
      </c>
      <c r="AT56">
        <f>OLD_values_no_RT!AI56*high_rise_MFH</f>
        <v>0.10571424</v>
      </c>
      <c r="AU56">
        <f>OLD_values_no_RT!AJ56</f>
        <v>0</v>
      </c>
      <c r="AV56">
        <f>OLD_values_no_RT!AK56</f>
        <v>15.312984655997361</v>
      </c>
      <c r="AW56">
        <f>OLD_values_no_RT!AL56*(1-high_rise_MFH)</f>
        <v>2.0929087609305395</v>
      </c>
      <c r="AX56">
        <f>OLD_values_no_RT!AL56*high_rise_MFH</f>
        <v>4.2712423692459991E-2</v>
      </c>
      <c r="AY56">
        <f>OLD_values_no_RT!AM56</f>
        <v>0</v>
      </c>
      <c r="AZ56" s="91">
        <f>OLD_values_no_RT!AN56</f>
        <v>5.6438704846597076</v>
      </c>
      <c r="BA56" s="91">
        <f>OLD_values_no_RT!AO56*(1-high_rise_MFH)</f>
        <v>3.3967994398372334</v>
      </c>
      <c r="BB56" s="91">
        <f>OLD_values_no_RT!AO56*high_rise_MFH</f>
        <v>6.9322437547698637E-2</v>
      </c>
      <c r="BC56">
        <f>OLD_values_no_RT!AP56</f>
        <v>0</v>
      </c>
      <c r="BD56" s="91">
        <f>OLD_values_no_RT!AQ56</f>
        <v>6.4328007668306659</v>
      </c>
      <c r="BE56" s="91">
        <f>OLD_values_no_RT!AR56*(1-high_rise_MFH)</f>
        <v>3.1080431845741399</v>
      </c>
      <c r="BF56" s="91">
        <f>OLD_values_no_RT!AR56*high_rise_MFH</f>
        <v>6.3429452746411027E-2</v>
      </c>
      <c r="BG56">
        <f>OLD_values_no_RT!AS56</f>
        <v>0</v>
      </c>
      <c r="BH56" s="91">
        <f>OLD_values_no_RT!AT56</f>
        <v>15.005649727920137</v>
      </c>
      <c r="BI56" s="91">
        <f>OLD_values_no_RT!AU56*(1-high_rise_MFH)</f>
        <v>10.863318450530132</v>
      </c>
      <c r="BJ56" s="91">
        <f>OLD_values_no_RT!AU56*high_rise_MFH</f>
        <v>0.22170037654143127</v>
      </c>
      <c r="BK56">
        <f>OLD_values_no_RT!AV56</f>
        <v>0</v>
      </c>
      <c r="BL56" s="12">
        <f>OLD_values_no_RT!AX56*0.32</f>
        <v>4.0552320000000003E-2</v>
      </c>
      <c r="BM56" s="12">
        <f>OLD_values_no_RT!AX56*0.6</f>
        <v>7.6035599999999995E-2</v>
      </c>
      <c r="BN56" s="12">
        <f>OLD_values_no_RT!AX56*0.08</f>
        <v>1.0138080000000001E-2</v>
      </c>
      <c r="BO56" s="12">
        <f>OLD_values_no_RT!AY56</f>
        <v>0</v>
      </c>
      <c r="BP56" s="12">
        <f>OLD_values_no_RT!AZ56</f>
        <v>0</v>
      </c>
      <c r="BQ56" s="12">
        <f>OLD_values_no_RT!BA56*(1-high_rise_MFH)</f>
        <v>0</v>
      </c>
      <c r="BR56" s="12">
        <f>OLD_values_no_RT!BA56*high_rise_MFH</f>
        <v>0</v>
      </c>
      <c r="BS56" s="12">
        <f>OLD_values_no_RT!BB56</f>
        <v>0</v>
      </c>
      <c r="BT56" s="12">
        <f>OLD_values_no_RT!BC56</f>
        <v>3.6621858516904364</v>
      </c>
      <c r="BU56" s="12">
        <f>OLD_values_no_RT!BD56*(1-high_rise_MFH)</f>
        <v>5.3834132019849408</v>
      </c>
      <c r="BV56" s="12">
        <f>OLD_values_no_RT!BD56*high_rise_MFH</f>
        <v>0.10986557555071308</v>
      </c>
      <c r="BW56" s="12">
        <f>OLD_values_no_RT!BE56</f>
        <v>0</v>
      </c>
      <c r="BX56" s="12">
        <f>OLD_values_no_RT!BF56</f>
        <v>7.8949619957628965</v>
      </c>
      <c r="BY56" s="12">
        <f>OLD_values_no_RT!BG56*(1-high_rise_MFH)</f>
        <v>23.211188267542912</v>
      </c>
      <c r="BZ56" s="12">
        <f>OLD_values_no_RT!BG56*high_rise_MFH</f>
        <v>0.47369771974577374</v>
      </c>
      <c r="CA56" s="12">
        <f>OLD_values_no_RT!BH56</f>
        <v>0</v>
      </c>
      <c r="CB56" s="12">
        <f>OLD_values_no_RT!BI56</f>
        <v>0</v>
      </c>
      <c r="CC56" s="12">
        <f>OLD_values_no_RT!BJ56*(1-high_rise_MFH)</f>
        <v>0</v>
      </c>
      <c r="CD56" s="12">
        <f>OLD_values_no_RT!BJ56*high_rise_MFH</f>
        <v>0</v>
      </c>
      <c r="CE56" s="12">
        <f>OLD_values_no_RT!BK56</f>
        <v>0</v>
      </c>
      <c r="CF56" s="12">
        <f>OLD_values_no_RT!BL56</f>
        <v>0</v>
      </c>
      <c r="CG56" s="12">
        <f>OLD_values_no_RT!BM56*(1-high_rise_MFH)</f>
        <v>0</v>
      </c>
      <c r="CH56" s="12">
        <f>OLD_values_no_RT!BM56*high_rise_MFH</f>
        <v>0</v>
      </c>
      <c r="CI56" s="12">
        <f>OLD_values_no_RT!BN56</f>
        <v>0</v>
      </c>
      <c r="CJ56" s="12">
        <f>OLD_values_no_RT!BO56</f>
        <v>0</v>
      </c>
      <c r="CK56" s="12">
        <f>OLD_values_no_RT!BP56*(1-high_rise_MFH)</f>
        <v>0</v>
      </c>
      <c r="CL56" s="12">
        <f>OLD_values_no_RT!BP56*high_rise_MFH</f>
        <v>0</v>
      </c>
      <c r="CM56" s="12">
        <f>OLD_values_no_RT!BQ56</f>
        <v>0</v>
      </c>
      <c r="CN56" s="12">
        <f>OLD_values_no_RT!BR56</f>
        <v>0</v>
      </c>
      <c r="CO56" s="12">
        <f>OLD_values_no_RT!BS56*(1-high_rise_MFH)</f>
        <v>0</v>
      </c>
      <c r="CP56" s="12">
        <f>OLD_values_no_RT!BS56*high_rise_MFH</f>
        <v>0</v>
      </c>
      <c r="CQ56" s="12">
        <f>OLD_values_no_RT!BT56</f>
        <v>0</v>
      </c>
      <c r="CR56" s="12">
        <v>0</v>
      </c>
      <c r="CS56" s="12">
        <v>0</v>
      </c>
      <c r="CT56" s="12">
        <v>0</v>
      </c>
      <c r="CU56" s="12">
        <v>0</v>
      </c>
    </row>
    <row r="57" spans="1:99" x14ac:dyDescent="0.45">
      <c r="A57" s="90">
        <v>2015</v>
      </c>
      <c r="B57" s="25">
        <v>1954</v>
      </c>
      <c r="C57">
        <f>OLD_values_no_RT!C57</f>
        <v>0</v>
      </c>
      <c r="D57">
        <f>OLD_values_no_RT!D57</f>
        <v>185.6338923942713</v>
      </c>
      <c r="E57">
        <f>OLD_values_no_RT!E57</f>
        <v>0</v>
      </c>
      <c r="F57">
        <f>OLD_values_no_RT!F57</f>
        <v>0</v>
      </c>
      <c r="G57">
        <f>OLD_values_no_RT!G57*(1-high_rise_MFH)</f>
        <v>0</v>
      </c>
      <c r="H57">
        <f>OLD_values_no_RT!H57*(1-high_rise_MFH)</f>
        <v>25.613782943595627</v>
      </c>
      <c r="I57">
        <f>OLD_values_no_RT!I57*(1-high_rise_MFH)</f>
        <v>0</v>
      </c>
      <c r="J57">
        <f>OLD_values_no_RT!J57*(1-high_rise_MFH)</f>
        <v>0</v>
      </c>
      <c r="K57">
        <f>OLD_values_no_RT!G57*(high_rise_MFH)</f>
        <v>0</v>
      </c>
      <c r="L57">
        <f>OLD_values_no_RT!H57*(high_rise_MFH)</f>
        <v>0.52273026415501278</v>
      </c>
      <c r="M57">
        <f>OLD_values_no_RT!I57*(high_rise_MFH)</f>
        <v>0</v>
      </c>
      <c r="N57">
        <f>OLD_values_no_RT!J57*(high_rise_MFH)</f>
        <v>0</v>
      </c>
      <c r="O57">
        <f>OLD_values_no_RT!K57</f>
        <v>7.4807687979780972</v>
      </c>
      <c r="P57">
        <f>OLD_values_no_RT!L57</f>
        <v>0</v>
      </c>
      <c r="Q57">
        <f>OLD_values_no_RT!M57</f>
        <v>0</v>
      </c>
      <c r="R57">
        <f>OLD_values_no_RT!N57</f>
        <v>0</v>
      </c>
      <c r="S57">
        <f>OLD_values_no_RT!O57</f>
        <v>0</v>
      </c>
      <c r="T57">
        <f>OLD_values_no_RT!P57</f>
        <v>18.311725064292752</v>
      </c>
      <c r="U57">
        <f>OLD_values_no_RT!Q57*(1-high_rise_MFH)</f>
        <v>2.5266536464333091</v>
      </c>
      <c r="V57">
        <f>OLD_values_no_RT!Q57*high_rise_MFH</f>
        <v>5.1564360131292029E-2</v>
      </c>
      <c r="W57">
        <f>OLD_values_no_RT!R57</f>
        <v>0.73793518915806611</v>
      </c>
      <c r="X57" s="12">
        <f>OLD_values_no_RT!S57</f>
        <v>32.915173601483787</v>
      </c>
      <c r="Y57" s="12">
        <f>OLD_values_no_RT!T57*(1-high_rise_MFH)</f>
        <v>14.635714578797918</v>
      </c>
      <c r="Z57" s="12">
        <f>OLD_values_no_RT!T57*high_rise_MFH</f>
        <v>0.29868805262852893</v>
      </c>
      <c r="AA57" s="12">
        <f>OLD_values_no_RT!U57</f>
        <v>0</v>
      </c>
      <c r="AB57">
        <f>OLD_values_no_RT!V57</f>
        <v>4.3154066393252339</v>
      </c>
      <c r="AC57">
        <f>OLD_values_no_RT!W57*(1-high_rise_MFH)</f>
        <v>10.305811344115144</v>
      </c>
      <c r="AD57">
        <f>OLD_values_no_RT!W57*high_rise_MFH</f>
        <v>0.21032268049214581</v>
      </c>
      <c r="AE57">
        <f>OLD_values_no_RT!X57</f>
        <v>0</v>
      </c>
      <c r="AF57">
        <f>OLD_values_no_RT!Y57</f>
        <v>22.771152754116979</v>
      </c>
      <c r="AG57">
        <f>OLD_values_no_RT!Z57*(1-high_rise_MFH)</f>
        <v>17.908975960628428</v>
      </c>
      <c r="AH57">
        <f>OLD_values_no_RT!Z57*high_rise_MFH</f>
        <v>0.36548930531894758</v>
      </c>
      <c r="AI57">
        <f>OLD_values_no_RT!AA57</f>
        <v>0</v>
      </c>
      <c r="AJ57">
        <f>OLD_values_no_RT!AB57</f>
        <v>3.6497718892569213</v>
      </c>
      <c r="AK57">
        <f>OLD_values_no_RT!AC57*(1-high_rise_MFH)</f>
        <v>11.57405662146116</v>
      </c>
      <c r="AL57">
        <f>OLD_values_no_RT!AC57*high_rise_MFH</f>
        <v>0.23620523717267675</v>
      </c>
      <c r="AM57">
        <f>OLD_values_no_RT!AD57</f>
        <v>0</v>
      </c>
      <c r="AN57">
        <f>OLD_values_no_RT!AE57</f>
        <v>4.3739999999999997</v>
      </c>
      <c r="AO57">
        <f>OLD_values_no_RT!AF57*(1-high_rise_MFH)</f>
        <v>2.6087599999999997</v>
      </c>
      <c r="AP57">
        <f>OLD_values_no_RT!AF57*high_rise_MFH</f>
        <v>5.3240000000000003E-2</v>
      </c>
      <c r="AQ57">
        <f>OLD_values_no_RT!AG57</f>
        <v>0</v>
      </c>
      <c r="AR57">
        <f>OLD_values_no_RT!AH57</f>
        <v>4.4892000000000003</v>
      </c>
      <c r="AS57">
        <f>OLD_values_no_RT!AI57*(1-high_rise_MFH)</f>
        <v>5.17999776</v>
      </c>
      <c r="AT57">
        <f>OLD_values_no_RT!AI57*high_rise_MFH</f>
        <v>0.10571424</v>
      </c>
      <c r="AU57">
        <f>OLD_values_no_RT!AJ57</f>
        <v>0</v>
      </c>
      <c r="AV57">
        <f>OLD_values_no_RT!AK57</f>
        <v>15.312984655997361</v>
      </c>
      <c r="AW57">
        <f>OLD_values_no_RT!AL57*(1-high_rise_MFH)</f>
        <v>2.0929087609305395</v>
      </c>
      <c r="AX57">
        <f>OLD_values_no_RT!AL57*high_rise_MFH</f>
        <v>4.2712423692459991E-2</v>
      </c>
      <c r="AY57">
        <f>OLD_values_no_RT!AM57</f>
        <v>0</v>
      </c>
      <c r="AZ57" s="91">
        <f>OLD_values_no_RT!AN57</f>
        <v>5.6438704846597076</v>
      </c>
      <c r="BA57" s="91">
        <f>OLD_values_no_RT!AO57*(1-high_rise_MFH)</f>
        <v>3.3967994398372334</v>
      </c>
      <c r="BB57" s="91">
        <f>OLD_values_no_RT!AO57*high_rise_MFH</f>
        <v>6.9322437547698637E-2</v>
      </c>
      <c r="BC57">
        <f>OLD_values_no_RT!AP57</f>
        <v>0</v>
      </c>
      <c r="BD57" s="91">
        <f>OLD_values_no_RT!AQ57</f>
        <v>6.4328007668306659</v>
      </c>
      <c r="BE57" s="91">
        <f>OLD_values_no_RT!AR57*(1-high_rise_MFH)</f>
        <v>3.1080431845741399</v>
      </c>
      <c r="BF57" s="91">
        <f>OLD_values_no_RT!AR57*high_rise_MFH</f>
        <v>6.3429452746411027E-2</v>
      </c>
      <c r="BG57">
        <f>OLD_values_no_RT!AS57</f>
        <v>0</v>
      </c>
      <c r="BH57" s="91">
        <f>OLD_values_no_RT!AT57</f>
        <v>15.005649727920137</v>
      </c>
      <c r="BI57" s="91">
        <f>OLD_values_no_RT!AU57*(1-high_rise_MFH)</f>
        <v>10.863318450530132</v>
      </c>
      <c r="BJ57" s="91">
        <f>OLD_values_no_RT!AU57*high_rise_MFH</f>
        <v>0.22170037654143127</v>
      </c>
      <c r="BK57">
        <f>OLD_values_no_RT!AV57</f>
        <v>0</v>
      </c>
      <c r="BL57" s="12">
        <f>OLD_values_no_RT!AX57*0.32</f>
        <v>4.661568E-2</v>
      </c>
      <c r="BM57" s="12">
        <f>OLD_values_no_RT!AX57*0.6</f>
        <v>8.7404399999999993E-2</v>
      </c>
      <c r="BN57" s="12">
        <f>OLD_values_no_RT!AX57*0.08</f>
        <v>1.165392E-2</v>
      </c>
      <c r="BO57" s="12">
        <f>OLD_values_no_RT!AY57</f>
        <v>0</v>
      </c>
      <c r="BP57" s="12">
        <f>OLD_values_no_RT!AZ57</f>
        <v>0</v>
      </c>
      <c r="BQ57" s="12">
        <f>OLD_values_no_RT!BA57*(1-high_rise_MFH)</f>
        <v>0</v>
      </c>
      <c r="BR57" s="12">
        <f>OLD_values_no_RT!BA57*high_rise_MFH</f>
        <v>0</v>
      </c>
      <c r="BS57" s="12">
        <f>OLD_values_no_RT!BB57</f>
        <v>0</v>
      </c>
      <c r="BT57" s="12">
        <f>OLD_values_no_RT!BC57</f>
        <v>3.6621858516904364</v>
      </c>
      <c r="BU57" s="12">
        <f>OLD_values_no_RT!BD57*(1-high_rise_MFH)</f>
        <v>5.3834132019849408</v>
      </c>
      <c r="BV57" s="12">
        <f>OLD_values_no_RT!BD57*high_rise_MFH</f>
        <v>0.10986557555071308</v>
      </c>
      <c r="BW57" s="12">
        <f>OLD_values_no_RT!BE57</f>
        <v>0</v>
      </c>
      <c r="BX57" s="12">
        <f>OLD_values_no_RT!BF57</f>
        <v>7.8949619957628965</v>
      </c>
      <c r="BY57" s="12">
        <f>OLD_values_no_RT!BG57*(1-high_rise_MFH)</f>
        <v>23.211188267542912</v>
      </c>
      <c r="BZ57" s="12">
        <f>OLD_values_no_RT!BG57*high_rise_MFH</f>
        <v>0.47369771974577374</v>
      </c>
      <c r="CA57" s="12">
        <f>OLD_values_no_RT!BH57</f>
        <v>0</v>
      </c>
      <c r="CB57" s="12">
        <f>OLD_values_no_RT!BI57</f>
        <v>0</v>
      </c>
      <c r="CC57" s="12">
        <f>OLD_values_no_RT!BJ57*(1-high_rise_MFH)</f>
        <v>0</v>
      </c>
      <c r="CD57" s="12">
        <f>OLD_values_no_RT!BJ57*high_rise_MFH</f>
        <v>0</v>
      </c>
      <c r="CE57" s="12">
        <f>OLD_values_no_RT!BK57</f>
        <v>0</v>
      </c>
      <c r="CF57" s="12">
        <f>OLD_values_no_RT!BL57</f>
        <v>0</v>
      </c>
      <c r="CG57" s="12">
        <f>OLD_values_no_RT!BM57*(1-high_rise_MFH)</f>
        <v>0</v>
      </c>
      <c r="CH57" s="12">
        <f>OLD_values_no_RT!BM57*high_rise_MFH</f>
        <v>0</v>
      </c>
      <c r="CI57" s="12">
        <f>OLD_values_no_RT!BN57</f>
        <v>0</v>
      </c>
      <c r="CJ57" s="12">
        <f>OLD_values_no_RT!BO57</f>
        <v>0</v>
      </c>
      <c r="CK57" s="12">
        <f>OLD_values_no_RT!BP57*(1-high_rise_MFH)</f>
        <v>0</v>
      </c>
      <c r="CL57" s="12">
        <f>OLD_values_no_RT!BP57*high_rise_MFH</f>
        <v>0</v>
      </c>
      <c r="CM57" s="12">
        <f>OLD_values_no_RT!BQ57</f>
        <v>0</v>
      </c>
      <c r="CN57" s="12">
        <f>OLD_values_no_RT!BR57</f>
        <v>0</v>
      </c>
      <c r="CO57" s="12">
        <f>OLD_values_no_RT!BS57*(1-high_rise_MFH)</f>
        <v>0</v>
      </c>
      <c r="CP57" s="12">
        <v>0</v>
      </c>
      <c r="CQ57" s="12">
        <f>OLD_values_no_RT!BT57</f>
        <v>0</v>
      </c>
      <c r="CR57" s="12">
        <v>0</v>
      </c>
      <c r="CS57" s="12">
        <v>0</v>
      </c>
      <c r="CT57" s="12">
        <v>0</v>
      </c>
      <c r="CU57" s="12">
        <v>0</v>
      </c>
    </row>
    <row r="58" spans="1:99" x14ac:dyDescent="0.45">
      <c r="A58" s="90">
        <v>2015</v>
      </c>
      <c r="B58" s="25">
        <v>1955</v>
      </c>
      <c r="C58">
        <f>OLD_values_no_RT!C58</f>
        <v>0</v>
      </c>
      <c r="D58">
        <f>OLD_values_no_RT!D58</f>
        <v>185.6338923942713</v>
      </c>
      <c r="E58">
        <f>OLD_values_no_RT!E58</f>
        <v>0</v>
      </c>
      <c r="F58">
        <f>OLD_values_no_RT!F58</f>
        <v>0</v>
      </c>
      <c r="G58">
        <f>OLD_values_no_RT!G58*(1-high_rise_MFH)</f>
        <v>0</v>
      </c>
      <c r="H58">
        <f>OLD_values_no_RT!H58*(1-high_rise_MFH)</f>
        <v>25.613782943595627</v>
      </c>
      <c r="I58">
        <f>OLD_values_no_RT!I58*(1-high_rise_MFH)</f>
        <v>0</v>
      </c>
      <c r="J58">
        <f>OLD_values_no_RT!J58*(1-high_rise_MFH)</f>
        <v>0</v>
      </c>
      <c r="K58">
        <f>OLD_values_no_RT!G58*(high_rise_MFH)</f>
        <v>0</v>
      </c>
      <c r="L58">
        <f>OLD_values_no_RT!H58*(high_rise_MFH)</f>
        <v>0.52273026415501278</v>
      </c>
      <c r="M58">
        <f>OLD_values_no_RT!I58*(high_rise_MFH)</f>
        <v>0</v>
      </c>
      <c r="N58">
        <f>OLD_values_no_RT!J58*(high_rise_MFH)</f>
        <v>0</v>
      </c>
      <c r="O58">
        <f>OLD_values_no_RT!K58</f>
        <v>7.4807687979780972</v>
      </c>
      <c r="P58">
        <f>OLD_values_no_RT!L58</f>
        <v>0</v>
      </c>
      <c r="Q58">
        <f>OLD_values_no_RT!M58</f>
        <v>0</v>
      </c>
      <c r="R58">
        <f>OLD_values_no_RT!N58</f>
        <v>0</v>
      </c>
      <c r="S58">
        <f>OLD_values_no_RT!O58</f>
        <v>0</v>
      </c>
      <c r="T58">
        <f>OLD_values_no_RT!P58</f>
        <v>18.311725064292752</v>
      </c>
      <c r="U58">
        <f>OLD_values_no_RT!Q58*(1-high_rise_MFH)</f>
        <v>2.5266536464333091</v>
      </c>
      <c r="V58">
        <f>OLD_values_no_RT!Q58*high_rise_MFH</f>
        <v>5.1564360131292029E-2</v>
      </c>
      <c r="W58">
        <f>OLD_values_no_RT!R58</f>
        <v>0.73793518915806611</v>
      </c>
      <c r="X58" s="12">
        <f>OLD_values_no_RT!S58</f>
        <v>32.915173601483787</v>
      </c>
      <c r="Y58" s="12">
        <f>OLD_values_no_RT!T58*(1-high_rise_MFH)</f>
        <v>14.635714578797918</v>
      </c>
      <c r="Z58" s="12">
        <f>OLD_values_no_RT!T58*high_rise_MFH</f>
        <v>0.29868805262852893</v>
      </c>
      <c r="AA58" s="12">
        <f>OLD_values_no_RT!U58</f>
        <v>0</v>
      </c>
      <c r="AB58">
        <f>OLD_values_no_RT!V58</f>
        <v>4.3154066393252339</v>
      </c>
      <c r="AC58">
        <f>OLD_values_no_RT!W58*(1-high_rise_MFH)</f>
        <v>10.305811344115144</v>
      </c>
      <c r="AD58">
        <f>OLD_values_no_RT!W58*high_rise_MFH</f>
        <v>0.21032268049214581</v>
      </c>
      <c r="AE58">
        <f>OLD_values_no_RT!X58</f>
        <v>0</v>
      </c>
      <c r="AF58">
        <f>OLD_values_no_RT!Y58</f>
        <v>22.771152754116979</v>
      </c>
      <c r="AG58">
        <f>OLD_values_no_RT!Z58*(1-high_rise_MFH)</f>
        <v>17.908975960628428</v>
      </c>
      <c r="AH58">
        <f>OLD_values_no_RT!Z58*high_rise_MFH</f>
        <v>0.36548930531894758</v>
      </c>
      <c r="AI58">
        <f>OLD_values_no_RT!AA58</f>
        <v>0</v>
      </c>
      <c r="AJ58">
        <f>OLD_values_no_RT!AB58</f>
        <v>3.6497718892569213</v>
      </c>
      <c r="AK58">
        <f>OLD_values_no_RT!AC58*(1-high_rise_MFH)</f>
        <v>11.57405662146116</v>
      </c>
      <c r="AL58">
        <f>OLD_values_no_RT!AC58*high_rise_MFH</f>
        <v>0.23620523717267675</v>
      </c>
      <c r="AM58">
        <f>OLD_values_no_RT!AD58</f>
        <v>0</v>
      </c>
      <c r="AN58">
        <f>OLD_values_no_RT!AE58</f>
        <v>4.3739999999999997</v>
      </c>
      <c r="AO58">
        <f>OLD_values_no_RT!AF58*(1-high_rise_MFH)</f>
        <v>2.6087599999999997</v>
      </c>
      <c r="AP58">
        <f>OLD_values_no_RT!AF58*high_rise_MFH</f>
        <v>5.3240000000000003E-2</v>
      </c>
      <c r="AQ58">
        <f>OLD_values_no_RT!AG58</f>
        <v>0</v>
      </c>
      <c r="AR58">
        <f>OLD_values_no_RT!AH58</f>
        <v>4.4892000000000003</v>
      </c>
      <c r="AS58">
        <f>OLD_values_no_RT!AI58*(1-high_rise_MFH)</f>
        <v>5.17999776</v>
      </c>
      <c r="AT58">
        <f>OLD_values_no_RT!AI58*high_rise_MFH</f>
        <v>0.10571424</v>
      </c>
      <c r="AU58">
        <f>OLD_values_no_RT!AJ58</f>
        <v>0</v>
      </c>
      <c r="AV58">
        <f>OLD_values_no_RT!AK58</f>
        <v>15.312984655997361</v>
      </c>
      <c r="AW58">
        <f>OLD_values_no_RT!AL58*(1-high_rise_MFH)</f>
        <v>2.0929087609305395</v>
      </c>
      <c r="AX58">
        <f>OLD_values_no_RT!AL58*high_rise_MFH</f>
        <v>4.2712423692459991E-2</v>
      </c>
      <c r="AY58">
        <f>OLD_values_no_RT!AM58</f>
        <v>0</v>
      </c>
      <c r="AZ58" s="91">
        <f>OLD_values_no_RT!AN58</f>
        <v>5.6438704846597076</v>
      </c>
      <c r="BA58" s="91">
        <f>OLD_values_no_RT!AO58*(1-high_rise_MFH)</f>
        <v>3.3967994398372334</v>
      </c>
      <c r="BB58" s="91">
        <f>OLD_values_no_RT!AO58*high_rise_MFH</f>
        <v>6.9322437547698637E-2</v>
      </c>
      <c r="BC58">
        <f>OLD_values_no_RT!AP58</f>
        <v>0</v>
      </c>
      <c r="BD58" s="91">
        <f>OLD_values_no_RT!AQ58</f>
        <v>6.4328007668306659</v>
      </c>
      <c r="BE58" s="91">
        <f>OLD_values_no_RT!AR58*(1-high_rise_MFH)</f>
        <v>3.1080431845741399</v>
      </c>
      <c r="BF58" s="91">
        <f>OLD_values_no_RT!AR58*high_rise_MFH</f>
        <v>6.3429452746411027E-2</v>
      </c>
      <c r="BG58">
        <f>OLD_values_no_RT!AS58</f>
        <v>0</v>
      </c>
      <c r="BH58" s="91">
        <f>OLD_values_no_RT!AT58</f>
        <v>15.005649727920137</v>
      </c>
      <c r="BI58" s="91">
        <f>OLD_values_no_RT!AU58*(1-high_rise_MFH)</f>
        <v>10.863318450530132</v>
      </c>
      <c r="BJ58" s="91">
        <f>OLD_values_no_RT!AU58*high_rise_MFH</f>
        <v>0.22170037654143127</v>
      </c>
      <c r="BK58">
        <f>OLD_values_no_RT!AV58</f>
        <v>0</v>
      </c>
      <c r="BL58" s="12">
        <f>OLD_values_no_RT!AX58*0.32</f>
        <v>5.0976960000000002E-2</v>
      </c>
      <c r="BM58" s="12">
        <f>OLD_values_no_RT!AX58*0.6</f>
        <v>9.5581799999999995E-2</v>
      </c>
      <c r="BN58" s="12">
        <f>OLD_values_no_RT!AX58*0.08</f>
        <v>1.274424E-2</v>
      </c>
      <c r="BO58" s="12">
        <f>OLD_values_no_RT!AY58</f>
        <v>0</v>
      </c>
      <c r="BP58" s="12">
        <f>OLD_values_no_RT!AZ58</f>
        <v>0</v>
      </c>
      <c r="BQ58" s="12">
        <f>OLD_values_no_RT!BA58*(1-high_rise_MFH)</f>
        <v>0</v>
      </c>
      <c r="BR58" s="12">
        <f>OLD_values_no_RT!BA58*high_rise_MFH</f>
        <v>0</v>
      </c>
      <c r="BS58" s="12">
        <f>OLD_values_no_RT!BB58</f>
        <v>0</v>
      </c>
      <c r="BT58" s="12">
        <f>OLD_values_no_RT!BC58</f>
        <v>3.6621858516904364</v>
      </c>
      <c r="BU58" s="12">
        <f>OLD_values_no_RT!BD58*(1-high_rise_MFH)</f>
        <v>5.3834132019849408</v>
      </c>
      <c r="BV58" s="12">
        <f>OLD_values_no_RT!BD58*high_rise_MFH</f>
        <v>0.10986557555071308</v>
      </c>
      <c r="BW58" s="12">
        <f>OLD_values_no_RT!BE58</f>
        <v>0</v>
      </c>
      <c r="BX58" s="12">
        <f>OLD_values_no_RT!BF58</f>
        <v>7.8949619957628965</v>
      </c>
      <c r="BY58" s="12">
        <f>OLD_values_no_RT!BG58*(1-high_rise_MFH)</f>
        <v>23.211188267542912</v>
      </c>
      <c r="BZ58" s="12">
        <f>OLD_values_no_RT!BG58*high_rise_MFH</f>
        <v>0.47369771974577374</v>
      </c>
      <c r="CA58" s="12">
        <f>OLD_values_no_RT!BH58</f>
        <v>0</v>
      </c>
      <c r="CB58" s="12">
        <f>OLD_values_no_RT!BI58</f>
        <v>0</v>
      </c>
      <c r="CC58" s="12">
        <f>OLD_values_no_RT!BJ58*(1-high_rise_MFH)</f>
        <v>0</v>
      </c>
      <c r="CD58" s="12">
        <f>OLD_values_no_RT!BJ58*high_rise_MFH</f>
        <v>0</v>
      </c>
      <c r="CE58" s="12">
        <f>OLD_values_no_RT!BK58</f>
        <v>0</v>
      </c>
      <c r="CF58" s="12">
        <f>OLD_values_no_RT!BL58</f>
        <v>0</v>
      </c>
      <c r="CG58" s="12">
        <f>OLD_values_no_RT!BM58*(1-high_rise_MFH)</f>
        <v>0</v>
      </c>
      <c r="CH58" s="12">
        <f>OLD_values_no_RT!BM58*high_rise_MFH</f>
        <v>0</v>
      </c>
      <c r="CI58" s="12">
        <f>OLD_values_no_RT!BN58</f>
        <v>0</v>
      </c>
      <c r="CJ58" s="12">
        <f>OLD_values_no_RT!BO58</f>
        <v>0</v>
      </c>
      <c r="CK58" s="12">
        <f>OLD_values_no_RT!BP58*(1-high_rise_MFH)</f>
        <v>0</v>
      </c>
      <c r="CL58" s="12">
        <f>OLD_values_no_RT!BP58*high_rise_MFH</f>
        <v>0</v>
      </c>
      <c r="CM58" s="12">
        <f>OLD_values_no_RT!BQ58</f>
        <v>0</v>
      </c>
      <c r="CN58" s="12">
        <f>OLD_values_no_RT!BR58</f>
        <v>0</v>
      </c>
      <c r="CO58" s="12">
        <f>OLD_values_no_RT!BS58*(1-high_rise_MFH)</f>
        <v>0</v>
      </c>
      <c r="CP58" s="12">
        <v>0</v>
      </c>
      <c r="CQ58" s="12">
        <f>OLD_values_no_RT!BT58</f>
        <v>0</v>
      </c>
      <c r="CR58" s="12">
        <v>0</v>
      </c>
      <c r="CS58" s="12">
        <v>0</v>
      </c>
      <c r="CT58" s="12">
        <v>0</v>
      </c>
      <c r="CU58" s="12">
        <v>0</v>
      </c>
    </row>
    <row r="59" spans="1:99" x14ac:dyDescent="0.45">
      <c r="A59" s="90">
        <v>2015</v>
      </c>
      <c r="B59" s="25">
        <v>1956</v>
      </c>
      <c r="C59">
        <f>OLD_values_no_RT!C59</f>
        <v>0</v>
      </c>
      <c r="D59">
        <f>OLD_values_no_RT!D59</f>
        <v>185.6338923942713</v>
      </c>
      <c r="E59">
        <f>OLD_values_no_RT!E59</f>
        <v>0</v>
      </c>
      <c r="F59">
        <f>OLD_values_no_RT!F59</f>
        <v>0</v>
      </c>
      <c r="G59">
        <f>OLD_values_no_RT!G59*(1-high_rise_MFH)</f>
        <v>0</v>
      </c>
      <c r="H59">
        <f>OLD_values_no_RT!H59*(1-high_rise_MFH)</f>
        <v>25.613782943595627</v>
      </c>
      <c r="I59">
        <f>OLD_values_no_RT!I59*(1-high_rise_MFH)</f>
        <v>0</v>
      </c>
      <c r="J59">
        <f>OLD_values_no_RT!J59*(1-high_rise_MFH)</f>
        <v>0</v>
      </c>
      <c r="K59">
        <f>OLD_values_no_RT!G59*(high_rise_MFH)</f>
        <v>0</v>
      </c>
      <c r="L59">
        <f>OLD_values_no_RT!H59*(high_rise_MFH)</f>
        <v>0.52273026415501278</v>
      </c>
      <c r="M59">
        <f>OLD_values_no_RT!I59*(high_rise_MFH)</f>
        <v>0</v>
      </c>
      <c r="N59">
        <f>OLD_values_no_RT!J59*(high_rise_MFH)</f>
        <v>0</v>
      </c>
      <c r="O59">
        <f>OLD_values_no_RT!K59</f>
        <v>7.4807687979780972</v>
      </c>
      <c r="P59">
        <f>OLD_values_no_RT!L59</f>
        <v>0</v>
      </c>
      <c r="Q59">
        <f>OLD_values_no_RT!M59</f>
        <v>0</v>
      </c>
      <c r="R59">
        <f>OLD_values_no_RT!N59</f>
        <v>0</v>
      </c>
      <c r="S59">
        <f>OLD_values_no_RT!O59</f>
        <v>0</v>
      </c>
      <c r="T59">
        <f>OLD_values_no_RT!P59</f>
        <v>18.311725064292752</v>
      </c>
      <c r="U59">
        <f>OLD_values_no_RT!Q59*(1-high_rise_MFH)</f>
        <v>2.5266536464333091</v>
      </c>
      <c r="V59">
        <f>OLD_values_no_RT!Q59*high_rise_MFH</f>
        <v>5.1564360131292029E-2</v>
      </c>
      <c r="W59">
        <f>OLD_values_no_RT!R59</f>
        <v>0.73793518915806611</v>
      </c>
      <c r="X59" s="12">
        <f>OLD_values_no_RT!S59</f>
        <v>32.915173601483787</v>
      </c>
      <c r="Y59" s="12">
        <f>OLD_values_no_RT!T59*(1-high_rise_MFH)</f>
        <v>14.635714578797918</v>
      </c>
      <c r="Z59" s="12">
        <f>OLD_values_no_RT!T59*high_rise_MFH</f>
        <v>0.29868805262852893</v>
      </c>
      <c r="AA59" s="12">
        <f>OLD_values_no_RT!U59</f>
        <v>0</v>
      </c>
      <c r="AB59">
        <f>OLD_values_no_RT!V59</f>
        <v>4.3154066393252339</v>
      </c>
      <c r="AC59">
        <f>OLD_values_no_RT!W59*(1-high_rise_MFH)</f>
        <v>10.305811344115144</v>
      </c>
      <c r="AD59">
        <f>OLD_values_no_RT!W59*high_rise_MFH</f>
        <v>0.21032268049214581</v>
      </c>
      <c r="AE59">
        <f>OLD_values_no_RT!X59</f>
        <v>0</v>
      </c>
      <c r="AF59">
        <f>OLD_values_no_RT!Y59</f>
        <v>22.771152754116979</v>
      </c>
      <c r="AG59">
        <f>OLD_values_no_RT!Z59*(1-high_rise_MFH)</f>
        <v>17.908975960628428</v>
      </c>
      <c r="AH59">
        <f>OLD_values_no_RT!Z59*high_rise_MFH</f>
        <v>0.36548930531894758</v>
      </c>
      <c r="AI59">
        <f>OLD_values_no_RT!AA59</f>
        <v>0</v>
      </c>
      <c r="AJ59">
        <f>OLD_values_no_RT!AB59</f>
        <v>3.6497718892569213</v>
      </c>
      <c r="AK59">
        <f>OLD_values_no_RT!AC59*(1-high_rise_MFH)</f>
        <v>11.57405662146116</v>
      </c>
      <c r="AL59">
        <f>OLD_values_no_RT!AC59*high_rise_MFH</f>
        <v>0.23620523717267675</v>
      </c>
      <c r="AM59">
        <f>OLD_values_no_RT!AD59</f>
        <v>0</v>
      </c>
      <c r="AN59">
        <f>OLD_values_no_RT!AE59</f>
        <v>4.3739999999999997</v>
      </c>
      <c r="AO59">
        <f>OLD_values_no_RT!AF59*(1-high_rise_MFH)</f>
        <v>2.6087599999999997</v>
      </c>
      <c r="AP59">
        <f>OLD_values_no_RT!AF59*high_rise_MFH</f>
        <v>5.3240000000000003E-2</v>
      </c>
      <c r="AQ59">
        <f>OLD_values_no_RT!AG59</f>
        <v>0</v>
      </c>
      <c r="AR59">
        <f>OLD_values_no_RT!AH59</f>
        <v>4.4892000000000003</v>
      </c>
      <c r="AS59">
        <f>OLD_values_no_RT!AI59*(1-high_rise_MFH)</f>
        <v>5.17999776</v>
      </c>
      <c r="AT59">
        <f>OLD_values_no_RT!AI59*high_rise_MFH</f>
        <v>0.10571424</v>
      </c>
      <c r="AU59">
        <f>OLD_values_no_RT!AJ59</f>
        <v>0</v>
      </c>
      <c r="AV59">
        <f>OLD_values_no_RT!AK59</f>
        <v>15.312984655997361</v>
      </c>
      <c r="AW59">
        <f>OLD_values_no_RT!AL59*(1-high_rise_MFH)</f>
        <v>2.0929087609305395</v>
      </c>
      <c r="AX59">
        <f>OLD_values_no_RT!AL59*high_rise_MFH</f>
        <v>4.2712423692459991E-2</v>
      </c>
      <c r="AY59">
        <f>OLD_values_no_RT!AM59</f>
        <v>0</v>
      </c>
      <c r="AZ59" s="91">
        <f>OLD_values_no_RT!AN59</f>
        <v>5.6438704846597076</v>
      </c>
      <c r="BA59" s="91">
        <f>OLD_values_no_RT!AO59*(1-high_rise_MFH)</f>
        <v>3.3967994398372334</v>
      </c>
      <c r="BB59" s="91">
        <f>OLD_values_no_RT!AO59*high_rise_MFH</f>
        <v>6.9322437547698637E-2</v>
      </c>
      <c r="BC59">
        <f>OLD_values_no_RT!AP59</f>
        <v>0</v>
      </c>
      <c r="BD59" s="91">
        <f>OLD_values_no_RT!AQ59</f>
        <v>6.4328007668306659</v>
      </c>
      <c r="BE59" s="91">
        <f>OLD_values_no_RT!AR59*(1-high_rise_MFH)</f>
        <v>3.1080431845741399</v>
      </c>
      <c r="BF59" s="91">
        <f>OLD_values_no_RT!AR59*high_rise_MFH</f>
        <v>6.3429452746411027E-2</v>
      </c>
      <c r="BG59">
        <f>OLD_values_no_RT!AS59</f>
        <v>0</v>
      </c>
      <c r="BH59" s="91">
        <f>OLD_values_no_RT!AT59</f>
        <v>15.005649727920137</v>
      </c>
      <c r="BI59" s="91">
        <f>OLD_values_no_RT!AU59*(1-high_rise_MFH)</f>
        <v>10.863318450530132</v>
      </c>
      <c r="BJ59" s="91">
        <f>OLD_values_no_RT!AU59*high_rise_MFH</f>
        <v>0.22170037654143127</v>
      </c>
      <c r="BK59">
        <f>OLD_values_no_RT!AV59</f>
        <v>0</v>
      </c>
      <c r="BL59" s="12">
        <f>OLD_values_no_RT!AX59*0.32</f>
        <v>6.050784E-2</v>
      </c>
      <c r="BM59" s="12">
        <f>OLD_values_no_RT!AX59*0.6</f>
        <v>0.1134522</v>
      </c>
      <c r="BN59" s="12">
        <f>OLD_values_no_RT!AX59*0.08</f>
        <v>1.512696E-2</v>
      </c>
      <c r="BO59" s="12">
        <f>OLD_values_no_RT!AY59</f>
        <v>0</v>
      </c>
      <c r="BP59" s="12">
        <f>OLD_values_no_RT!AZ59</f>
        <v>0</v>
      </c>
      <c r="BQ59" s="12">
        <f>OLD_values_no_RT!BA59*(1-high_rise_MFH)</f>
        <v>0</v>
      </c>
      <c r="BR59" s="12">
        <f>OLD_values_no_RT!BA59*high_rise_MFH</f>
        <v>0</v>
      </c>
      <c r="BS59" s="12">
        <f>OLD_values_no_RT!BB59</f>
        <v>0</v>
      </c>
      <c r="BT59" s="12">
        <f>OLD_values_no_RT!BC59</f>
        <v>3.6621858516904364</v>
      </c>
      <c r="BU59" s="12">
        <f>OLD_values_no_RT!BD59*(1-high_rise_MFH)</f>
        <v>5.3834132019849408</v>
      </c>
      <c r="BV59" s="12">
        <f>OLD_values_no_RT!BD59*high_rise_MFH</f>
        <v>0.10986557555071308</v>
      </c>
      <c r="BW59" s="12">
        <f>OLD_values_no_RT!BE59</f>
        <v>0</v>
      </c>
      <c r="BX59" s="12">
        <f>OLD_values_no_RT!BF59</f>
        <v>21.316397388559821</v>
      </c>
      <c r="BY59" s="12">
        <f>OLD_values_no_RT!BG59*(1-high_rise_MFH)</f>
        <v>62.670208322365873</v>
      </c>
      <c r="BZ59" s="12">
        <f>OLD_values_no_RT!BG59*high_rise_MFH</f>
        <v>1.2789838433135894</v>
      </c>
      <c r="CA59" s="12">
        <f>OLD_values_no_RT!BH59</f>
        <v>0</v>
      </c>
      <c r="CB59" s="12">
        <f>OLD_values_no_RT!BI59</f>
        <v>0</v>
      </c>
      <c r="CC59" s="12">
        <f>OLD_values_no_RT!BJ59*(1-high_rise_MFH)</f>
        <v>0</v>
      </c>
      <c r="CD59" s="12">
        <f>OLD_values_no_RT!BJ59*high_rise_MFH</f>
        <v>0</v>
      </c>
      <c r="CE59" s="12">
        <f>OLD_values_no_RT!BK59</f>
        <v>0</v>
      </c>
      <c r="CF59" s="12">
        <f>OLD_values_no_RT!BL59</f>
        <v>0</v>
      </c>
      <c r="CG59" s="12">
        <f>OLD_values_no_RT!BM59*(1-high_rise_MFH)</f>
        <v>0</v>
      </c>
      <c r="CH59" s="12">
        <f>OLD_values_no_RT!BM59*high_rise_MFH</f>
        <v>0</v>
      </c>
      <c r="CI59" s="12">
        <f>OLD_values_no_RT!BN59</f>
        <v>0</v>
      </c>
      <c r="CJ59" s="12">
        <f>OLD_values_no_RT!BO59</f>
        <v>0</v>
      </c>
      <c r="CK59" s="12">
        <f>OLD_values_no_RT!BP59*(1-high_rise_MFH)</f>
        <v>0</v>
      </c>
      <c r="CL59" s="12">
        <f>OLD_values_no_RT!BP59*high_rise_MFH</f>
        <v>0</v>
      </c>
      <c r="CM59" s="12">
        <f>OLD_values_no_RT!BQ59</f>
        <v>0</v>
      </c>
      <c r="CN59" s="12">
        <f>OLD_values_no_RT!BR59</f>
        <v>0</v>
      </c>
      <c r="CO59" s="12">
        <f>OLD_values_no_RT!BS59*(1-high_rise_MFH)</f>
        <v>0</v>
      </c>
      <c r="CP59" s="12">
        <v>0</v>
      </c>
      <c r="CQ59" s="12">
        <f>OLD_values_no_RT!BT59</f>
        <v>0</v>
      </c>
      <c r="CR59" s="12">
        <v>0</v>
      </c>
      <c r="CS59" s="12">
        <v>0</v>
      </c>
      <c r="CT59" s="12">
        <v>0</v>
      </c>
      <c r="CU59" s="12">
        <v>0</v>
      </c>
    </row>
    <row r="60" spans="1:99" x14ac:dyDescent="0.45">
      <c r="A60" s="21">
        <v>2015</v>
      </c>
      <c r="B60" s="2">
        <v>1957</v>
      </c>
      <c r="C60">
        <f>OLD_values_no_RT!C60</f>
        <v>0</v>
      </c>
      <c r="D60">
        <f>OLD_values_no_RT!D60</f>
        <v>185.6338923942713</v>
      </c>
      <c r="E60">
        <f>OLD_values_no_RT!E60</f>
        <v>0</v>
      </c>
      <c r="F60">
        <f>OLD_values_no_RT!F60</f>
        <v>0</v>
      </c>
      <c r="G60">
        <f>OLD_values_no_RT!G60*(1-high_rise_MFH)</f>
        <v>0</v>
      </c>
      <c r="H60">
        <f>OLD_values_no_RT!H60*(1-high_rise_MFH)</f>
        <v>25.613782943595627</v>
      </c>
      <c r="I60">
        <f>OLD_values_no_RT!I60*(1-high_rise_MFH)</f>
        <v>0</v>
      </c>
      <c r="J60">
        <f>OLD_values_no_RT!J60*(1-high_rise_MFH)</f>
        <v>0</v>
      </c>
      <c r="K60">
        <f>OLD_values_no_RT!G60*(high_rise_MFH)</f>
        <v>0</v>
      </c>
      <c r="L60">
        <f>OLD_values_no_RT!H60*(high_rise_MFH)</f>
        <v>0.52273026415501278</v>
      </c>
      <c r="M60">
        <f>OLD_values_no_RT!I60*(high_rise_MFH)</f>
        <v>0</v>
      </c>
      <c r="N60">
        <f>OLD_values_no_RT!J60*(high_rise_MFH)</f>
        <v>0</v>
      </c>
      <c r="O60">
        <f>OLD_values_no_RT!K60</f>
        <v>7.4807687979780972</v>
      </c>
      <c r="P60">
        <f>OLD_values_no_RT!L60</f>
        <v>0</v>
      </c>
      <c r="Q60">
        <f>OLD_values_no_RT!M60</f>
        <v>0</v>
      </c>
      <c r="R60">
        <f>OLD_values_no_RT!N60</f>
        <v>0</v>
      </c>
      <c r="S60">
        <f>OLD_values_no_RT!O60</f>
        <v>0</v>
      </c>
      <c r="T60">
        <f>OLD_values_no_RT!P60</f>
        <v>18.311725064292752</v>
      </c>
      <c r="U60">
        <f>OLD_values_no_RT!Q60*(1-high_rise_MFH)</f>
        <v>2.5266536464333091</v>
      </c>
      <c r="V60">
        <f>OLD_values_no_RT!Q60*high_rise_MFH</f>
        <v>5.1564360131292029E-2</v>
      </c>
      <c r="W60">
        <f>OLD_values_no_RT!R60</f>
        <v>0.73793518915806611</v>
      </c>
      <c r="X60" s="12">
        <f>OLD_values_no_RT!S60</f>
        <v>32.915173601483787</v>
      </c>
      <c r="Y60" s="12">
        <f>OLD_values_no_RT!T60*(1-high_rise_MFH)</f>
        <v>14.635714578797918</v>
      </c>
      <c r="Z60" s="12">
        <f>OLD_values_no_RT!T60*high_rise_MFH</f>
        <v>0.29868805262852893</v>
      </c>
      <c r="AA60" s="12">
        <f>OLD_values_no_RT!U60</f>
        <v>0</v>
      </c>
      <c r="AB60">
        <f>OLD_values_no_RT!V60</f>
        <v>4.3154066393252339</v>
      </c>
      <c r="AC60">
        <f>OLD_values_no_RT!W60*(1-high_rise_MFH)</f>
        <v>10.305811344115144</v>
      </c>
      <c r="AD60">
        <f>OLD_values_no_RT!W60*high_rise_MFH</f>
        <v>0.21032268049214581</v>
      </c>
      <c r="AE60">
        <f>OLD_values_no_RT!X60</f>
        <v>0</v>
      </c>
      <c r="AF60">
        <f>OLD_values_no_RT!Y60</f>
        <v>22.771152754116979</v>
      </c>
      <c r="AG60">
        <f>OLD_values_no_RT!Z60*(1-high_rise_MFH)</f>
        <v>17.908975960628428</v>
      </c>
      <c r="AH60">
        <f>OLD_values_no_RT!Z60*high_rise_MFH</f>
        <v>0.36548930531894758</v>
      </c>
      <c r="AI60">
        <f>OLD_values_no_RT!AA60</f>
        <v>0</v>
      </c>
      <c r="AJ60">
        <f>OLD_values_no_RT!AB60</f>
        <v>3.6497718892569213</v>
      </c>
      <c r="AK60">
        <f>OLD_values_no_RT!AC60*(1-high_rise_MFH)</f>
        <v>11.57405662146116</v>
      </c>
      <c r="AL60">
        <f>OLD_values_no_RT!AC60*high_rise_MFH</f>
        <v>0.23620523717267675</v>
      </c>
      <c r="AM60">
        <f>OLD_values_no_RT!AD60</f>
        <v>0</v>
      </c>
      <c r="AN60">
        <f>OLD_values_no_RT!AE60</f>
        <v>4.3739999999999997</v>
      </c>
      <c r="AO60">
        <f>OLD_values_no_RT!AF60*(1-high_rise_MFH)</f>
        <v>2.6087599999999997</v>
      </c>
      <c r="AP60">
        <f>OLD_values_no_RT!AF60*high_rise_MFH</f>
        <v>5.3240000000000003E-2</v>
      </c>
      <c r="AQ60">
        <f>OLD_values_no_RT!AG60</f>
        <v>0</v>
      </c>
      <c r="AR60">
        <f>OLD_values_no_RT!AH60</f>
        <v>4.4892000000000003</v>
      </c>
      <c r="AS60">
        <f>OLD_values_no_RT!AI60*(1-high_rise_MFH)</f>
        <v>5.17999776</v>
      </c>
      <c r="AT60">
        <f>OLD_values_no_RT!AI60*high_rise_MFH</f>
        <v>0.10571424</v>
      </c>
      <c r="AU60">
        <f>OLD_values_no_RT!AJ60</f>
        <v>0</v>
      </c>
      <c r="AV60">
        <f>OLD_values_no_RT!AK60</f>
        <v>15.312984655997361</v>
      </c>
      <c r="AW60">
        <f>OLD_values_no_RT!AL60*(1-high_rise_MFH)</f>
        <v>2.0929087609305395</v>
      </c>
      <c r="AX60">
        <f>OLD_values_no_RT!AL60*high_rise_MFH</f>
        <v>4.2712423692459991E-2</v>
      </c>
      <c r="AY60">
        <f>OLD_values_no_RT!AM60</f>
        <v>0</v>
      </c>
      <c r="AZ60" s="91">
        <f>OLD_values_no_RT!AN60</f>
        <v>5.6438704846597076</v>
      </c>
      <c r="BA60" s="91">
        <f>OLD_values_no_RT!AO60*(1-high_rise_MFH)</f>
        <v>3.3967994398372334</v>
      </c>
      <c r="BB60" s="91">
        <f>OLD_values_no_RT!AO60*high_rise_MFH</f>
        <v>6.9322437547698637E-2</v>
      </c>
      <c r="BC60">
        <f>OLD_values_no_RT!AP60</f>
        <v>0</v>
      </c>
      <c r="BD60" s="91">
        <f>OLD_values_no_RT!AQ60</f>
        <v>6.4328007668306659</v>
      </c>
      <c r="BE60" s="91">
        <f>OLD_values_no_RT!AR60*(1-high_rise_MFH)</f>
        <v>3.1080431845741399</v>
      </c>
      <c r="BF60" s="91">
        <f>OLD_values_no_RT!AR60*high_rise_MFH</f>
        <v>6.3429452746411027E-2</v>
      </c>
      <c r="BG60">
        <f>OLD_values_no_RT!AS60</f>
        <v>0</v>
      </c>
      <c r="BH60" s="91">
        <f>OLD_values_no_RT!AT60</f>
        <v>15.005649727920137</v>
      </c>
      <c r="BI60" s="91">
        <f>OLD_values_no_RT!AU60*(1-high_rise_MFH)</f>
        <v>10.863318450530132</v>
      </c>
      <c r="BJ60" s="91">
        <f>OLD_values_no_RT!AU60*high_rise_MFH</f>
        <v>0.22170037654143127</v>
      </c>
      <c r="BK60">
        <f>OLD_values_no_RT!AV60</f>
        <v>0</v>
      </c>
      <c r="BL60" s="12">
        <f>OLD_values_no_RT!AX60*0.32</f>
        <v>7.4862719999999994E-2</v>
      </c>
      <c r="BM60" s="12">
        <f>OLD_values_no_RT!AX60*0.6</f>
        <v>0.14036759999999998</v>
      </c>
      <c r="BN60" s="12">
        <f>OLD_values_no_RT!AX60*0.08</f>
        <v>1.8715679999999998E-2</v>
      </c>
      <c r="BO60" s="12">
        <f>OLD_values_no_RT!AY60</f>
        <v>0</v>
      </c>
      <c r="BP60" s="12">
        <f>OLD_values_no_RT!AZ60</f>
        <v>0</v>
      </c>
      <c r="BQ60" s="12">
        <f>OLD_values_no_RT!BA60*(1-high_rise_MFH)</f>
        <v>0</v>
      </c>
      <c r="BR60" s="12">
        <f>OLD_values_no_RT!BA60*high_rise_MFH</f>
        <v>0</v>
      </c>
      <c r="BS60" s="12">
        <f>OLD_values_no_RT!BB60</f>
        <v>0</v>
      </c>
      <c r="BT60" s="12">
        <f>OLD_values_no_RT!BC60</f>
        <v>3.6621858516904364</v>
      </c>
      <c r="BU60" s="12">
        <f>OLD_values_no_RT!BD60*(1-high_rise_MFH)</f>
        <v>5.3834132019849408</v>
      </c>
      <c r="BV60" s="12">
        <f>OLD_values_no_RT!BD60*high_rise_MFH</f>
        <v>0.10986557555071308</v>
      </c>
      <c r="BW60" s="12">
        <f>OLD_values_no_RT!BE60</f>
        <v>0</v>
      </c>
      <c r="BX60" s="12">
        <f>OLD_values_no_RT!BF60</f>
        <v>21.316397388559821</v>
      </c>
      <c r="BY60" s="12">
        <f>OLD_values_no_RT!BG60*(1-high_rise_MFH)</f>
        <v>62.670208322365873</v>
      </c>
      <c r="BZ60" s="12">
        <f>OLD_values_no_RT!BG60*high_rise_MFH</f>
        <v>1.2789838433135894</v>
      </c>
      <c r="CA60" s="12">
        <f>OLD_values_no_RT!BH60</f>
        <v>0</v>
      </c>
      <c r="CB60" s="12">
        <f>OLD_values_no_RT!BI60</f>
        <v>0</v>
      </c>
      <c r="CC60" s="12">
        <f>OLD_values_no_RT!BJ60*(1-high_rise_MFH)</f>
        <v>0</v>
      </c>
      <c r="CD60" s="12">
        <f>OLD_values_no_RT!BJ60*high_rise_MFH</f>
        <v>0</v>
      </c>
      <c r="CE60" s="12">
        <f>OLD_values_no_RT!BK60</f>
        <v>0</v>
      </c>
      <c r="CF60" s="12">
        <f>OLD_values_no_RT!BL60</f>
        <v>0</v>
      </c>
      <c r="CG60" s="12">
        <f>OLD_values_no_RT!BM60*(1-high_rise_MFH)</f>
        <v>0</v>
      </c>
      <c r="CH60" s="12">
        <f>OLD_values_no_RT!BM60*high_rise_MFH</f>
        <v>0</v>
      </c>
      <c r="CI60" s="12">
        <f>OLD_values_no_RT!BN60</f>
        <v>0</v>
      </c>
      <c r="CJ60" s="12">
        <f>OLD_values_no_RT!BO60</f>
        <v>0</v>
      </c>
      <c r="CK60" s="12">
        <f>OLD_values_no_RT!BP60*(1-high_rise_MFH)</f>
        <v>0</v>
      </c>
      <c r="CL60" s="12">
        <f>OLD_values_no_RT!BP60*high_rise_MFH</f>
        <v>0</v>
      </c>
      <c r="CM60" s="12">
        <f>OLD_values_no_RT!BQ60</f>
        <v>0</v>
      </c>
      <c r="CN60" s="12">
        <f>OLD_values_no_RT!BR60</f>
        <v>0</v>
      </c>
      <c r="CO60" s="12">
        <f>OLD_values_no_RT!BS60*(1-high_rise_MFH)</f>
        <v>0</v>
      </c>
      <c r="CP60" s="12">
        <v>0</v>
      </c>
      <c r="CQ60" s="12">
        <f>OLD_values_no_RT!BT60</f>
        <v>0</v>
      </c>
      <c r="CR60" s="12">
        <v>0</v>
      </c>
      <c r="CS60" s="12">
        <v>0</v>
      </c>
      <c r="CT60" s="12">
        <v>0</v>
      </c>
      <c r="CU60" s="12">
        <v>0</v>
      </c>
    </row>
    <row r="61" spans="1:99" x14ac:dyDescent="0.45">
      <c r="A61" s="21">
        <v>2015</v>
      </c>
      <c r="B61" s="2">
        <v>1958</v>
      </c>
      <c r="C61">
        <f>OLD_values_no_RT!C61</f>
        <v>0</v>
      </c>
      <c r="D61">
        <f>OLD_values_no_RT!D61</f>
        <v>185.6338923942713</v>
      </c>
      <c r="E61">
        <f>OLD_values_no_RT!E61</f>
        <v>0</v>
      </c>
      <c r="F61">
        <f>OLD_values_no_RT!F61</f>
        <v>0</v>
      </c>
      <c r="G61">
        <f>OLD_values_no_RT!G61*(1-high_rise_MFH)</f>
        <v>0</v>
      </c>
      <c r="H61">
        <f>OLD_values_no_RT!H61*(1-high_rise_MFH)</f>
        <v>25.613782943595627</v>
      </c>
      <c r="I61">
        <f>OLD_values_no_RT!I61*(1-high_rise_MFH)</f>
        <v>0</v>
      </c>
      <c r="J61">
        <f>OLD_values_no_RT!J61*(1-high_rise_MFH)</f>
        <v>0</v>
      </c>
      <c r="K61">
        <f>OLD_values_no_RT!G61*(high_rise_MFH)</f>
        <v>0</v>
      </c>
      <c r="L61">
        <f>OLD_values_no_RT!H61*(high_rise_MFH)</f>
        <v>0.52273026415501278</v>
      </c>
      <c r="M61">
        <f>OLD_values_no_RT!I61*(high_rise_MFH)</f>
        <v>0</v>
      </c>
      <c r="N61">
        <f>OLD_values_no_RT!J61*(high_rise_MFH)</f>
        <v>0</v>
      </c>
      <c r="O61">
        <f>OLD_values_no_RT!K61</f>
        <v>7.4807687979780972</v>
      </c>
      <c r="P61">
        <f>OLD_values_no_RT!L61</f>
        <v>0</v>
      </c>
      <c r="Q61">
        <f>OLD_values_no_RT!M61</f>
        <v>0</v>
      </c>
      <c r="R61">
        <f>OLD_values_no_RT!N61</f>
        <v>0</v>
      </c>
      <c r="S61">
        <f>OLD_values_no_RT!O61</f>
        <v>0</v>
      </c>
      <c r="T61">
        <f>OLD_values_no_RT!P61</f>
        <v>18.311725064292752</v>
      </c>
      <c r="U61">
        <f>OLD_values_no_RT!Q61*(1-high_rise_MFH)</f>
        <v>2.5266536464333091</v>
      </c>
      <c r="V61">
        <f>OLD_values_no_RT!Q61*high_rise_MFH</f>
        <v>5.1564360131292029E-2</v>
      </c>
      <c r="W61">
        <f>OLD_values_no_RT!R61</f>
        <v>0.73793518915806611</v>
      </c>
      <c r="X61" s="12">
        <f>OLD_values_no_RT!S61</f>
        <v>32.915173601483787</v>
      </c>
      <c r="Y61" s="12">
        <f>OLD_values_no_RT!T61*(1-high_rise_MFH)</f>
        <v>14.635714578797918</v>
      </c>
      <c r="Z61" s="12">
        <f>OLD_values_no_RT!T61*high_rise_MFH</f>
        <v>0.29868805262852893</v>
      </c>
      <c r="AA61" s="12">
        <f>OLD_values_no_RT!U61</f>
        <v>0</v>
      </c>
      <c r="AB61">
        <f>OLD_values_no_RT!V61</f>
        <v>4.3154066393252339</v>
      </c>
      <c r="AC61">
        <f>OLD_values_no_RT!W61*(1-high_rise_MFH)</f>
        <v>10.305811344115144</v>
      </c>
      <c r="AD61">
        <f>OLD_values_no_RT!W61*high_rise_MFH</f>
        <v>0.21032268049214581</v>
      </c>
      <c r="AE61">
        <f>OLD_values_no_RT!X61</f>
        <v>0</v>
      </c>
      <c r="AF61">
        <f>OLD_values_no_RT!Y61</f>
        <v>22.771152754116979</v>
      </c>
      <c r="AG61">
        <f>OLD_values_no_RT!Z61*(1-high_rise_MFH)</f>
        <v>17.908975960628428</v>
      </c>
      <c r="AH61">
        <f>OLD_values_no_RT!Z61*high_rise_MFH</f>
        <v>0.36548930531894758</v>
      </c>
      <c r="AI61">
        <f>OLD_values_no_RT!AA61</f>
        <v>0</v>
      </c>
      <c r="AJ61">
        <f>OLD_values_no_RT!AB61</f>
        <v>3.6497718892569213</v>
      </c>
      <c r="AK61">
        <f>OLD_values_no_RT!AC61*(1-high_rise_MFH)</f>
        <v>11.57405662146116</v>
      </c>
      <c r="AL61">
        <f>OLD_values_no_RT!AC61*high_rise_MFH</f>
        <v>0.23620523717267675</v>
      </c>
      <c r="AM61">
        <f>OLD_values_no_RT!AD61</f>
        <v>0</v>
      </c>
      <c r="AN61">
        <f>OLD_values_no_RT!AE61</f>
        <v>4.3739999999999997</v>
      </c>
      <c r="AO61">
        <f>OLD_values_no_RT!AF61*(1-high_rise_MFH)</f>
        <v>2.6087599999999997</v>
      </c>
      <c r="AP61">
        <f>OLD_values_no_RT!AF61*high_rise_MFH</f>
        <v>5.3240000000000003E-2</v>
      </c>
      <c r="AQ61">
        <f>OLD_values_no_RT!AG61</f>
        <v>0</v>
      </c>
      <c r="AR61">
        <f>OLD_values_no_RT!AH61</f>
        <v>4.4892000000000003</v>
      </c>
      <c r="AS61">
        <f>OLD_values_no_RT!AI61*(1-high_rise_MFH)</f>
        <v>5.17999776</v>
      </c>
      <c r="AT61">
        <f>OLD_values_no_RT!AI61*high_rise_MFH</f>
        <v>0.10571424</v>
      </c>
      <c r="AU61">
        <f>OLD_values_no_RT!AJ61</f>
        <v>0</v>
      </c>
      <c r="AV61">
        <f>OLD_values_no_RT!AK61</f>
        <v>15.312984655997361</v>
      </c>
      <c r="AW61">
        <f>OLD_values_no_RT!AL61*(1-high_rise_MFH)</f>
        <v>2.0929087609305395</v>
      </c>
      <c r="AX61">
        <f>OLD_values_no_RT!AL61*high_rise_MFH</f>
        <v>4.2712423692459991E-2</v>
      </c>
      <c r="AY61">
        <f>OLD_values_no_RT!AM61</f>
        <v>0</v>
      </c>
      <c r="AZ61" s="91">
        <f>OLD_values_no_RT!AN61</f>
        <v>5.6438704846597076</v>
      </c>
      <c r="BA61" s="91">
        <f>OLD_values_no_RT!AO61*(1-high_rise_MFH)</f>
        <v>3.3967994398372334</v>
      </c>
      <c r="BB61" s="91">
        <f>OLD_values_no_RT!AO61*high_rise_MFH</f>
        <v>6.9322437547698637E-2</v>
      </c>
      <c r="BC61">
        <f>OLD_values_no_RT!AP61</f>
        <v>0</v>
      </c>
      <c r="BD61" s="91">
        <f>OLD_values_no_RT!AQ61</f>
        <v>6.4328007668306659</v>
      </c>
      <c r="BE61" s="91">
        <f>OLD_values_no_RT!AR61*(1-high_rise_MFH)</f>
        <v>3.1080431845741399</v>
      </c>
      <c r="BF61" s="91">
        <f>OLD_values_no_RT!AR61*high_rise_MFH</f>
        <v>6.3429452746411027E-2</v>
      </c>
      <c r="BG61">
        <f>OLD_values_no_RT!AS61</f>
        <v>0</v>
      </c>
      <c r="BH61" s="91">
        <f>OLD_values_no_RT!AT61</f>
        <v>15.005649727920137</v>
      </c>
      <c r="BI61" s="91">
        <f>OLD_values_no_RT!AU61*(1-high_rise_MFH)</f>
        <v>10.863318450530132</v>
      </c>
      <c r="BJ61" s="91">
        <f>OLD_values_no_RT!AU61*high_rise_MFH</f>
        <v>0.22170037654143127</v>
      </c>
      <c r="BK61">
        <f>OLD_values_no_RT!AV61</f>
        <v>0</v>
      </c>
      <c r="BL61" s="12">
        <f>OLD_values_no_RT!AX61*0.32</f>
        <v>9.1358400000000006E-2</v>
      </c>
      <c r="BM61" s="12">
        <f>OLD_values_no_RT!AX61*0.6</f>
        <v>0.171297</v>
      </c>
      <c r="BN61" s="12">
        <f>OLD_values_no_RT!AX61*0.08</f>
        <v>2.2839600000000002E-2</v>
      </c>
      <c r="BO61" s="12">
        <f>OLD_values_no_RT!AY61</f>
        <v>0</v>
      </c>
      <c r="BP61" s="12">
        <f>OLD_values_no_RT!AZ61</f>
        <v>0</v>
      </c>
      <c r="BQ61" s="12">
        <f>OLD_values_no_RT!BA61*(1-high_rise_MFH)</f>
        <v>0</v>
      </c>
      <c r="BR61" s="12">
        <f>OLD_values_no_RT!BA61*high_rise_MFH</f>
        <v>0</v>
      </c>
      <c r="BS61" s="12">
        <f>OLD_values_no_RT!BB61</f>
        <v>0</v>
      </c>
      <c r="BT61" s="12">
        <f>OLD_values_no_RT!BC61</f>
        <v>3.6621858516904364</v>
      </c>
      <c r="BU61" s="12">
        <f>OLD_values_no_RT!BD61*(1-high_rise_MFH)</f>
        <v>5.3834132019849408</v>
      </c>
      <c r="BV61" s="12">
        <f>OLD_values_no_RT!BD61*high_rise_MFH</f>
        <v>0.10986557555071308</v>
      </c>
      <c r="BW61" s="12">
        <f>OLD_values_no_RT!BE61</f>
        <v>0</v>
      </c>
      <c r="BX61" s="12">
        <f>OLD_values_no_RT!BF61</f>
        <v>21.316397388559821</v>
      </c>
      <c r="BY61" s="12">
        <f>OLD_values_no_RT!BG61*(1-high_rise_MFH)</f>
        <v>62.670208322365873</v>
      </c>
      <c r="BZ61" s="12">
        <f>OLD_values_no_RT!BG61*high_rise_MFH</f>
        <v>1.2789838433135894</v>
      </c>
      <c r="CA61" s="12">
        <f>OLD_values_no_RT!BH61</f>
        <v>0</v>
      </c>
      <c r="CB61" s="12">
        <f>OLD_values_no_RT!BI61</f>
        <v>0</v>
      </c>
      <c r="CC61" s="12">
        <f>OLD_values_no_RT!BJ61*(1-high_rise_MFH)</f>
        <v>0</v>
      </c>
      <c r="CD61" s="12">
        <f>OLD_values_no_RT!BJ61*high_rise_MFH</f>
        <v>0</v>
      </c>
      <c r="CE61" s="12">
        <f>OLD_values_no_RT!BK61</f>
        <v>0</v>
      </c>
      <c r="CF61" s="12">
        <f>OLD_values_no_RT!BL61</f>
        <v>0</v>
      </c>
      <c r="CG61" s="12">
        <f>OLD_values_no_RT!BM61*(1-high_rise_MFH)</f>
        <v>0</v>
      </c>
      <c r="CH61" s="12">
        <f>OLD_values_no_RT!BM61*high_rise_MFH</f>
        <v>0</v>
      </c>
      <c r="CI61" s="12">
        <f>OLD_values_no_RT!BN61</f>
        <v>0</v>
      </c>
      <c r="CJ61" s="12">
        <f>OLD_values_no_RT!BO61</f>
        <v>0</v>
      </c>
      <c r="CK61" s="12">
        <f>OLD_values_no_RT!BP61*(1-high_rise_MFH)</f>
        <v>0</v>
      </c>
      <c r="CL61" s="12">
        <f>OLD_values_no_RT!BP61*high_rise_MFH</f>
        <v>0</v>
      </c>
      <c r="CM61" s="12">
        <f>OLD_values_no_RT!BQ61</f>
        <v>0</v>
      </c>
      <c r="CN61" s="12">
        <f>OLD_values_no_RT!BR61</f>
        <v>0</v>
      </c>
      <c r="CO61" s="12">
        <f>OLD_values_no_RT!BS61*(1-high_rise_MFH)</f>
        <v>0</v>
      </c>
      <c r="CP61" s="12">
        <v>0</v>
      </c>
      <c r="CQ61" s="12">
        <f>OLD_values_no_RT!BT61</f>
        <v>0</v>
      </c>
      <c r="CR61" s="12">
        <v>0</v>
      </c>
      <c r="CS61" s="12">
        <v>0</v>
      </c>
      <c r="CT61" s="12">
        <v>0</v>
      </c>
      <c r="CU61" s="12">
        <v>0</v>
      </c>
    </row>
    <row r="62" spans="1:99" x14ac:dyDescent="0.45">
      <c r="A62" s="21">
        <v>2015</v>
      </c>
      <c r="B62" s="2">
        <v>1959</v>
      </c>
      <c r="C62">
        <f>OLD_values_no_RT!C62</f>
        <v>0</v>
      </c>
      <c r="D62">
        <f>OLD_values_no_RT!D62</f>
        <v>185.6338923942713</v>
      </c>
      <c r="E62">
        <f>OLD_values_no_RT!E62</f>
        <v>0</v>
      </c>
      <c r="F62">
        <f>OLD_values_no_RT!F62</f>
        <v>0</v>
      </c>
      <c r="G62">
        <f>OLD_values_no_RT!G62*(1-high_rise_MFH)</f>
        <v>0</v>
      </c>
      <c r="H62">
        <f>OLD_values_no_RT!H62*(1-high_rise_MFH)</f>
        <v>25.613782943595627</v>
      </c>
      <c r="I62">
        <f>OLD_values_no_RT!I62*(1-high_rise_MFH)</f>
        <v>0</v>
      </c>
      <c r="J62">
        <f>OLD_values_no_RT!J62*(1-high_rise_MFH)</f>
        <v>0</v>
      </c>
      <c r="K62">
        <f>OLD_values_no_RT!G62*(high_rise_MFH)</f>
        <v>0</v>
      </c>
      <c r="L62">
        <f>OLD_values_no_RT!H62*(high_rise_MFH)</f>
        <v>0.52273026415501278</v>
      </c>
      <c r="M62">
        <f>OLD_values_no_RT!I62*(high_rise_MFH)</f>
        <v>0</v>
      </c>
      <c r="N62">
        <f>OLD_values_no_RT!J62*(high_rise_MFH)</f>
        <v>0</v>
      </c>
      <c r="O62">
        <f>OLD_values_no_RT!K62</f>
        <v>7.4807687979780972</v>
      </c>
      <c r="P62">
        <f>OLD_values_no_RT!L62</f>
        <v>0</v>
      </c>
      <c r="Q62">
        <f>OLD_values_no_RT!M62</f>
        <v>0</v>
      </c>
      <c r="R62">
        <f>OLD_values_no_RT!N62</f>
        <v>0</v>
      </c>
      <c r="S62">
        <f>OLD_values_no_RT!O62</f>
        <v>0</v>
      </c>
      <c r="T62">
        <f>OLD_values_no_RT!P62</f>
        <v>18.311725064292752</v>
      </c>
      <c r="U62">
        <f>OLD_values_no_RT!Q62*(1-high_rise_MFH)</f>
        <v>2.5266536464333091</v>
      </c>
      <c r="V62">
        <f>OLD_values_no_RT!Q62*high_rise_MFH</f>
        <v>5.1564360131292029E-2</v>
      </c>
      <c r="W62">
        <f>OLD_values_no_RT!R62</f>
        <v>0.73793518915806611</v>
      </c>
      <c r="X62" s="12">
        <f>OLD_values_no_RT!S62</f>
        <v>32.915173601483787</v>
      </c>
      <c r="Y62" s="12">
        <f>OLD_values_no_RT!T62*(1-high_rise_MFH)</f>
        <v>14.635714578797918</v>
      </c>
      <c r="Z62" s="12">
        <f>OLD_values_no_RT!T62*high_rise_MFH</f>
        <v>0.29868805262852893</v>
      </c>
      <c r="AA62" s="12">
        <f>OLD_values_no_RT!U62</f>
        <v>0</v>
      </c>
      <c r="AB62">
        <f>OLD_values_no_RT!V62</f>
        <v>4.3154066393252339</v>
      </c>
      <c r="AC62">
        <f>OLD_values_no_RT!W62*(1-high_rise_MFH)</f>
        <v>10.305811344115144</v>
      </c>
      <c r="AD62">
        <f>OLD_values_no_RT!W62*high_rise_MFH</f>
        <v>0.21032268049214581</v>
      </c>
      <c r="AE62">
        <f>OLD_values_no_RT!X62</f>
        <v>0</v>
      </c>
      <c r="AF62">
        <f>OLD_values_no_RT!Y62</f>
        <v>22.771152754116979</v>
      </c>
      <c r="AG62">
        <f>OLD_values_no_RT!Z62*(1-high_rise_MFH)</f>
        <v>17.908975960628428</v>
      </c>
      <c r="AH62">
        <f>OLD_values_no_RT!Z62*high_rise_MFH</f>
        <v>0.36548930531894758</v>
      </c>
      <c r="AI62">
        <f>OLD_values_no_RT!AA62</f>
        <v>0</v>
      </c>
      <c r="AJ62">
        <f>OLD_values_no_RT!AB62</f>
        <v>3.6497718892569213</v>
      </c>
      <c r="AK62">
        <f>OLD_values_no_RT!AC62*(1-high_rise_MFH)</f>
        <v>11.57405662146116</v>
      </c>
      <c r="AL62">
        <f>OLD_values_no_RT!AC62*high_rise_MFH</f>
        <v>0.23620523717267675</v>
      </c>
      <c r="AM62">
        <f>OLD_values_no_RT!AD62</f>
        <v>0</v>
      </c>
      <c r="AN62">
        <f>OLD_values_no_RT!AE62</f>
        <v>4.3739999999999997</v>
      </c>
      <c r="AO62">
        <f>OLD_values_no_RT!AF62*(1-high_rise_MFH)</f>
        <v>2.6087599999999997</v>
      </c>
      <c r="AP62">
        <f>OLD_values_no_RT!AF62*high_rise_MFH</f>
        <v>5.3240000000000003E-2</v>
      </c>
      <c r="AQ62">
        <f>OLD_values_no_RT!AG62</f>
        <v>0</v>
      </c>
      <c r="AR62">
        <f>OLD_values_no_RT!AH62</f>
        <v>4.4892000000000003</v>
      </c>
      <c r="AS62">
        <f>OLD_values_no_RT!AI62*(1-high_rise_MFH)</f>
        <v>5.17999776</v>
      </c>
      <c r="AT62">
        <f>OLD_values_no_RT!AI62*high_rise_MFH</f>
        <v>0.10571424</v>
      </c>
      <c r="AU62">
        <f>OLD_values_no_RT!AJ62</f>
        <v>0</v>
      </c>
      <c r="AV62">
        <f>OLD_values_no_RT!AK62</f>
        <v>15.312984655997361</v>
      </c>
      <c r="AW62">
        <f>OLD_values_no_RT!AL62*(1-high_rise_MFH)</f>
        <v>2.0929087609305395</v>
      </c>
      <c r="AX62">
        <f>OLD_values_no_RT!AL62*high_rise_MFH</f>
        <v>4.2712423692459991E-2</v>
      </c>
      <c r="AY62">
        <f>OLD_values_no_RT!AM62</f>
        <v>0</v>
      </c>
      <c r="AZ62" s="91">
        <f>OLD_values_no_RT!AN62</f>
        <v>5.6438704846597076</v>
      </c>
      <c r="BA62" s="91">
        <f>OLD_values_no_RT!AO62*(1-high_rise_MFH)</f>
        <v>3.3967994398372334</v>
      </c>
      <c r="BB62" s="91">
        <f>OLD_values_no_RT!AO62*high_rise_MFH</f>
        <v>6.9322437547698637E-2</v>
      </c>
      <c r="BC62">
        <f>OLD_values_no_RT!AP62</f>
        <v>0</v>
      </c>
      <c r="BD62" s="91">
        <f>OLD_values_no_RT!AQ62</f>
        <v>6.4328007668306659</v>
      </c>
      <c r="BE62" s="91">
        <f>OLD_values_no_RT!AR62*(1-high_rise_MFH)</f>
        <v>3.1080431845741399</v>
      </c>
      <c r="BF62" s="91">
        <f>OLD_values_no_RT!AR62*high_rise_MFH</f>
        <v>6.3429452746411027E-2</v>
      </c>
      <c r="BG62">
        <f>OLD_values_no_RT!AS62</f>
        <v>0</v>
      </c>
      <c r="BH62" s="91">
        <f>OLD_values_no_RT!AT62</f>
        <v>15.005649727920137</v>
      </c>
      <c r="BI62" s="91">
        <f>OLD_values_no_RT!AU62*(1-high_rise_MFH)</f>
        <v>10.863318450530132</v>
      </c>
      <c r="BJ62" s="91">
        <f>OLD_values_no_RT!AU62*high_rise_MFH</f>
        <v>0.22170037654143127</v>
      </c>
      <c r="BK62">
        <f>OLD_values_no_RT!AV62</f>
        <v>0</v>
      </c>
      <c r="BL62" s="12">
        <f>OLD_values_no_RT!AX62*0.32</f>
        <v>0.10297184</v>
      </c>
      <c r="BM62" s="12">
        <f>OLD_values_no_RT!AX62*0.6</f>
        <v>0.1930722</v>
      </c>
      <c r="BN62" s="12">
        <f>OLD_values_no_RT!AX62*0.08</f>
        <v>2.5742959999999999E-2</v>
      </c>
      <c r="BO62" s="12">
        <f>OLD_values_no_RT!AY62</f>
        <v>0</v>
      </c>
      <c r="BP62" s="12">
        <f>OLD_values_no_RT!AZ62</f>
        <v>0</v>
      </c>
      <c r="BQ62" s="12">
        <f>OLD_values_no_RT!BA62*(1-high_rise_MFH)</f>
        <v>0</v>
      </c>
      <c r="BR62" s="12">
        <f>OLD_values_no_RT!BA62*high_rise_MFH</f>
        <v>0</v>
      </c>
      <c r="BS62" s="12">
        <f>OLD_values_no_RT!BB62</f>
        <v>0</v>
      </c>
      <c r="BT62" s="12">
        <f>OLD_values_no_RT!BC62</f>
        <v>3.6621858516904364</v>
      </c>
      <c r="BU62" s="12">
        <f>OLD_values_no_RT!BD62*(1-high_rise_MFH)</f>
        <v>5.3834132019849408</v>
      </c>
      <c r="BV62" s="12">
        <f>OLD_values_no_RT!BD62*high_rise_MFH</f>
        <v>0.10986557555071308</v>
      </c>
      <c r="BW62" s="12">
        <f>OLD_values_no_RT!BE62</f>
        <v>0</v>
      </c>
      <c r="BX62" s="12">
        <f>OLD_values_no_RT!BF62</f>
        <v>21.316397388559821</v>
      </c>
      <c r="BY62" s="12">
        <f>OLD_values_no_RT!BG62*(1-high_rise_MFH)</f>
        <v>62.670208322365873</v>
      </c>
      <c r="BZ62" s="12">
        <f>OLD_values_no_RT!BG62*high_rise_MFH</f>
        <v>1.2789838433135894</v>
      </c>
      <c r="CA62" s="12">
        <f>OLD_values_no_RT!BH62</f>
        <v>0</v>
      </c>
      <c r="CB62" s="12">
        <f>OLD_values_no_RT!BI62</f>
        <v>0</v>
      </c>
      <c r="CC62" s="12">
        <f>OLD_values_no_RT!BJ62*(1-high_rise_MFH)</f>
        <v>0</v>
      </c>
      <c r="CD62" s="12">
        <f>OLD_values_no_RT!BJ62*high_rise_MFH</f>
        <v>0</v>
      </c>
      <c r="CE62" s="12">
        <f>OLD_values_no_RT!BK62</f>
        <v>0</v>
      </c>
      <c r="CF62" s="12">
        <f>OLD_values_no_RT!BL62</f>
        <v>0</v>
      </c>
      <c r="CG62" s="12">
        <f>OLD_values_no_RT!BM62*(1-high_rise_MFH)</f>
        <v>0</v>
      </c>
      <c r="CH62" s="12">
        <f>OLD_values_no_RT!BM62*high_rise_MFH</f>
        <v>0</v>
      </c>
      <c r="CI62" s="12">
        <f>OLD_values_no_RT!BN62</f>
        <v>0</v>
      </c>
      <c r="CJ62" s="12">
        <f>OLD_values_no_RT!BO62</f>
        <v>0</v>
      </c>
      <c r="CK62" s="12">
        <f>OLD_values_no_RT!BP62*(1-high_rise_MFH)</f>
        <v>0</v>
      </c>
      <c r="CL62" s="12">
        <f>OLD_values_no_RT!BP62*high_rise_MFH</f>
        <v>0</v>
      </c>
      <c r="CM62" s="12">
        <f>OLD_values_no_RT!BQ62</f>
        <v>0</v>
      </c>
      <c r="CN62" s="12">
        <f>OLD_values_no_RT!BR62</f>
        <v>0</v>
      </c>
      <c r="CO62" s="12">
        <f>OLD_values_no_RT!BS62*(1-high_rise_MFH)</f>
        <v>0</v>
      </c>
      <c r="CP62" s="12">
        <v>0</v>
      </c>
      <c r="CQ62" s="12">
        <f>OLD_values_no_RT!BT62</f>
        <v>0</v>
      </c>
      <c r="CR62" s="12">
        <v>0</v>
      </c>
      <c r="CS62" s="12">
        <v>0</v>
      </c>
      <c r="CT62" s="12">
        <v>0</v>
      </c>
      <c r="CU62" s="12">
        <v>0</v>
      </c>
    </row>
    <row r="63" spans="1:99" x14ac:dyDescent="0.45">
      <c r="A63" s="21">
        <v>2015</v>
      </c>
      <c r="B63" s="2">
        <v>1960</v>
      </c>
      <c r="C63">
        <f>OLD_values_no_RT!C63</f>
        <v>0</v>
      </c>
      <c r="D63">
        <f>OLD_values_no_RT!D63</f>
        <v>188.78022955349621</v>
      </c>
      <c r="E63">
        <f>OLD_values_no_RT!E63</f>
        <v>0</v>
      </c>
      <c r="F63">
        <f>OLD_values_no_RT!F63</f>
        <v>0</v>
      </c>
      <c r="G63">
        <f>OLD_values_no_RT!G63*(1-high_rise_MFH)</f>
        <v>0</v>
      </c>
      <c r="H63">
        <f>OLD_values_no_RT!H63*(1-high_rise_MFH)</f>
        <v>26.047914857893854</v>
      </c>
      <c r="I63">
        <f>OLD_values_no_RT!I63*(1-high_rise_MFH)</f>
        <v>0</v>
      </c>
      <c r="J63">
        <f>OLD_values_no_RT!J63*(1-high_rise_MFH)</f>
        <v>0</v>
      </c>
      <c r="K63">
        <f>OLD_values_no_RT!G63*(high_rise_MFH)</f>
        <v>0</v>
      </c>
      <c r="L63">
        <f>OLD_values_no_RT!H63*(high_rise_MFH)</f>
        <v>0.53159009914069089</v>
      </c>
      <c r="M63">
        <f>OLD_values_no_RT!I63*(high_rise_MFH)</f>
        <v>0</v>
      </c>
      <c r="N63">
        <f>OLD_values_no_RT!J63*(high_rise_MFH)</f>
        <v>0</v>
      </c>
      <c r="O63">
        <f>OLD_values_no_RT!K63</f>
        <v>7.6075614894692496</v>
      </c>
      <c r="P63">
        <f>OLD_values_no_RT!L63</f>
        <v>0</v>
      </c>
      <c r="Q63">
        <f>OLD_values_no_RT!M63</f>
        <v>0</v>
      </c>
      <c r="R63">
        <f>OLD_values_no_RT!N63</f>
        <v>0</v>
      </c>
      <c r="S63">
        <f>OLD_values_no_RT!O63</f>
        <v>0</v>
      </c>
      <c r="T63">
        <f>OLD_values_no_RT!P63</f>
        <v>18.622093285721437</v>
      </c>
      <c r="U63">
        <f>OLD_values_no_RT!Q63*(1-high_rise_MFH)</f>
        <v>2.5694782845084498</v>
      </c>
      <c r="V63">
        <f>OLD_values_no_RT!Q63*high_rise_MFH</f>
        <v>5.2438332336907145E-2</v>
      </c>
      <c r="W63">
        <f>OLD_values_no_RT!R63</f>
        <v>0.7504425652454908</v>
      </c>
      <c r="X63" s="12">
        <f>OLD_values_no_RT!S63</f>
        <v>32.915173601483787</v>
      </c>
      <c r="Y63" s="12">
        <f>OLD_values_no_RT!T63*(1-high_rise_MFH)</f>
        <v>14.635714578797918</v>
      </c>
      <c r="Z63" s="12">
        <f>OLD_values_no_RT!T63*high_rise_MFH</f>
        <v>0.29868805262852893</v>
      </c>
      <c r="AA63" s="12">
        <f>OLD_values_no_RT!U63</f>
        <v>0</v>
      </c>
      <c r="AB63">
        <f>OLD_values_no_RT!V63</f>
        <v>4.3154066393252339</v>
      </c>
      <c r="AC63">
        <f>OLD_values_no_RT!W63*(1-high_rise_MFH)</f>
        <v>10.305811344115144</v>
      </c>
      <c r="AD63">
        <f>OLD_values_no_RT!W63*high_rise_MFH</f>
        <v>0.21032268049214581</v>
      </c>
      <c r="AE63">
        <f>OLD_values_no_RT!X63</f>
        <v>0</v>
      </c>
      <c r="AF63">
        <f>OLD_values_no_RT!Y63</f>
        <v>22.771152754116979</v>
      </c>
      <c r="AG63">
        <f>OLD_values_no_RT!Z63*(1-high_rise_MFH)</f>
        <v>17.908975960628428</v>
      </c>
      <c r="AH63">
        <f>OLD_values_no_RT!Z63*high_rise_MFH</f>
        <v>0.36548930531894758</v>
      </c>
      <c r="AI63">
        <f>OLD_values_no_RT!AA63</f>
        <v>0</v>
      </c>
      <c r="AJ63">
        <f>OLD_values_no_RT!AB63</f>
        <v>3.6497718892569213</v>
      </c>
      <c r="AK63">
        <f>OLD_values_no_RT!AC63*(1-high_rise_MFH)</f>
        <v>11.57405662146116</v>
      </c>
      <c r="AL63">
        <f>OLD_values_no_RT!AC63*high_rise_MFH</f>
        <v>0.23620523717267675</v>
      </c>
      <c r="AM63">
        <f>OLD_values_no_RT!AD63</f>
        <v>0</v>
      </c>
      <c r="AN63">
        <f>OLD_values_no_RT!AE63</f>
        <v>4.3739999999999997</v>
      </c>
      <c r="AO63">
        <f>OLD_values_no_RT!AF63*(1-high_rise_MFH)</f>
        <v>2.6087599999999997</v>
      </c>
      <c r="AP63">
        <f>OLD_values_no_RT!AF63*high_rise_MFH</f>
        <v>5.3240000000000003E-2</v>
      </c>
      <c r="AQ63">
        <f>OLD_values_no_RT!AG63</f>
        <v>0</v>
      </c>
      <c r="AR63">
        <f>OLD_values_no_RT!AH63</f>
        <v>4.4892000000000003</v>
      </c>
      <c r="AS63">
        <f>OLD_values_no_RT!AI63*(1-high_rise_MFH)</f>
        <v>5.17999776</v>
      </c>
      <c r="AT63">
        <f>OLD_values_no_RT!AI63*high_rise_MFH</f>
        <v>0.10571424</v>
      </c>
      <c r="AU63">
        <f>OLD_values_no_RT!AJ63</f>
        <v>0</v>
      </c>
      <c r="AV63">
        <f>OLD_values_no_RT!AK63</f>
        <v>15.312984655997361</v>
      </c>
      <c r="AW63">
        <f>OLD_values_no_RT!AL63*(1-high_rise_MFH)</f>
        <v>2.0929087609305395</v>
      </c>
      <c r="AX63">
        <f>OLD_values_no_RT!AL63*high_rise_MFH</f>
        <v>4.2712423692459991E-2</v>
      </c>
      <c r="AY63">
        <f>OLD_values_no_RT!AM63</f>
        <v>0</v>
      </c>
      <c r="AZ63" s="91">
        <f>OLD_values_no_RT!AN63</f>
        <v>5.6438704846597076</v>
      </c>
      <c r="BA63" s="91">
        <f>OLD_values_no_RT!AO63*(1-high_rise_MFH)</f>
        <v>3.3967994398372334</v>
      </c>
      <c r="BB63" s="91">
        <f>OLD_values_no_RT!AO63*high_rise_MFH</f>
        <v>6.9322437547698637E-2</v>
      </c>
      <c r="BC63">
        <f>OLD_values_no_RT!AP63</f>
        <v>0</v>
      </c>
      <c r="BD63" s="91">
        <f>OLD_values_no_RT!AQ63</f>
        <v>6.4328007668306659</v>
      </c>
      <c r="BE63" s="91">
        <f>OLD_values_no_RT!AR63*(1-high_rise_MFH)</f>
        <v>3.1080431845741399</v>
      </c>
      <c r="BF63" s="91">
        <f>OLD_values_no_RT!AR63*high_rise_MFH</f>
        <v>6.3429452746411027E-2</v>
      </c>
      <c r="BG63">
        <f>OLD_values_no_RT!AS63</f>
        <v>0</v>
      </c>
      <c r="BH63" s="91">
        <f>OLD_values_no_RT!AT63</f>
        <v>15.005649727920137</v>
      </c>
      <c r="BI63" s="91">
        <f>OLD_values_no_RT!AU63*(1-high_rise_MFH)</f>
        <v>10.863318450530132</v>
      </c>
      <c r="BJ63" s="91">
        <f>OLD_values_no_RT!AU63*high_rise_MFH</f>
        <v>0.22170037654143127</v>
      </c>
      <c r="BK63">
        <f>OLD_values_no_RT!AV63</f>
        <v>0</v>
      </c>
      <c r="BL63" s="12">
        <f>OLD_values_no_RT!AX63*0.32</f>
        <v>0.11775007999999999</v>
      </c>
      <c r="BM63" s="12">
        <f>OLD_values_no_RT!AX63*0.6</f>
        <v>0.22078139999999999</v>
      </c>
      <c r="BN63" s="12">
        <f>OLD_values_no_RT!AX63*0.08</f>
        <v>2.9437519999999998E-2</v>
      </c>
      <c r="BO63" s="12">
        <f>OLD_values_no_RT!AY63</f>
        <v>0</v>
      </c>
      <c r="BP63" s="12">
        <f>OLD_values_no_RT!AZ63</f>
        <v>0</v>
      </c>
      <c r="BQ63" s="12">
        <f>OLD_values_no_RT!BA63*(1-high_rise_MFH)</f>
        <v>0</v>
      </c>
      <c r="BR63" s="12">
        <f>OLD_values_no_RT!BA63*high_rise_MFH</f>
        <v>0</v>
      </c>
      <c r="BS63" s="12">
        <f>OLD_values_no_RT!BB63</f>
        <v>0</v>
      </c>
      <c r="BT63" s="12">
        <f>OLD_values_no_RT!BC63</f>
        <v>3.6621858516904364</v>
      </c>
      <c r="BU63" s="12">
        <f>OLD_values_no_RT!BD63*(1-high_rise_MFH)</f>
        <v>5.3834132019849408</v>
      </c>
      <c r="BV63" s="12">
        <f>OLD_values_no_RT!BD63*high_rise_MFH</f>
        <v>0.10986557555071308</v>
      </c>
      <c r="BW63" s="12">
        <f>OLD_values_no_RT!BE63</f>
        <v>0</v>
      </c>
      <c r="BX63" s="12">
        <f>OLD_values_no_RT!BF63</f>
        <v>21.316397388559821</v>
      </c>
      <c r="BY63" s="12">
        <f>OLD_values_no_RT!BG63*(1-high_rise_MFH)</f>
        <v>62.670208322365873</v>
      </c>
      <c r="BZ63" s="12">
        <f>OLD_values_no_RT!BG63*high_rise_MFH</f>
        <v>1.2789838433135894</v>
      </c>
      <c r="CA63" s="12">
        <f>OLD_values_no_RT!BH63</f>
        <v>0</v>
      </c>
      <c r="CB63" s="12">
        <f>OLD_values_no_RT!BJ63*0.86</f>
        <v>9.5516033476348365</v>
      </c>
      <c r="CC63" s="12">
        <f>OLD_values_no_RT!BJ63*0.133</f>
        <v>1.477166564227248</v>
      </c>
      <c r="CD63" s="12">
        <f>OLD_values_no_RT!BJ63*0.007</f>
        <v>7.7745608643539368E-2</v>
      </c>
      <c r="CE63" s="12">
        <f>OLD_values_no_RT!BK63</f>
        <v>0</v>
      </c>
      <c r="CF63" s="12">
        <v>3.0024033731992708</v>
      </c>
      <c r="CG63" s="12">
        <v>2.9423553057352851</v>
      </c>
      <c r="CH63" s="12">
        <v>6.004806746398561E-2</v>
      </c>
      <c r="CI63" s="12">
        <f>OLD_values_no_RT!BN63</f>
        <v>0</v>
      </c>
      <c r="CJ63" s="12">
        <f>OLD_values_no_RT!BO63</f>
        <v>2.5681124994926741</v>
      </c>
      <c r="CK63" s="12">
        <f>OLD_values_no_RT!BP63*(1-high_rise_MFH)</f>
        <v>7.5502507485084598</v>
      </c>
      <c r="CL63" s="12">
        <f>OLD_values_no_RT!BP63*high_rise_MFH</f>
        <v>0.1540867499695604</v>
      </c>
      <c r="CM63" s="12">
        <f>OLD_values_no_RT!BQ63</f>
        <v>0</v>
      </c>
      <c r="CN63" s="12">
        <v>5.0209118947454421</v>
      </c>
      <c r="CO63" s="12">
        <v>1.6736372982484813</v>
      </c>
      <c r="CP63" s="12">
        <v>0</v>
      </c>
      <c r="CQ63" s="12">
        <f>OLD_values_no_RT!BT63</f>
        <v>0</v>
      </c>
      <c r="CR63" s="12">
        <v>20</v>
      </c>
      <c r="CS63" s="12">
        <v>19.600000000000001</v>
      </c>
      <c r="CT63" s="12">
        <v>0.4</v>
      </c>
      <c r="CU63" s="12">
        <v>0</v>
      </c>
    </row>
    <row r="64" spans="1:99" x14ac:dyDescent="0.45">
      <c r="A64" s="21">
        <v>2015</v>
      </c>
      <c r="B64" s="2">
        <v>1961</v>
      </c>
      <c r="C64">
        <f>OLD_values_no_RT!C64</f>
        <v>0</v>
      </c>
      <c r="D64">
        <f>OLD_values_no_RT!D64</f>
        <v>188.78022955349621</v>
      </c>
      <c r="E64">
        <f>OLD_values_no_RT!E64</f>
        <v>0</v>
      </c>
      <c r="F64">
        <f>OLD_values_no_RT!F64</f>
        <v>0</v>
      </c>
      <c r="G64">
        <f>OLD_values_no_RT!G64*(1-high_rise_MFH)</f>
        <v>0</v>
      </c>
      <c r="H64">
        <f>OLD_values_no_RT!H64*(1-high_rise_MFH)</f>
        <v>26.047914857893854</v>
      </c>
      <c r="I64">
        <f>OLD_values_no_RT!I64*(1-high_rise_MFH)</f>
        <v>0</v>
      </c>
      <c r="J64">
        <f>OLD_values_no_RT!J64*(1-high_rise_MFH)</f>
        <v>0</v>
      </c>
      <c r="K64">
        <f>OLD_values_no_RT!G64*(high_rise_MFH)</f>
        <v>0</v>
      </c>
      <c r="L64">
        <f>OLD_values_no_RT!H64*(high_rise_MFH)</f>
        <v>0.53159009914069089</v>
      </c>
      <c r="M64">
        <f>OLD_values_no_RT!I64*(high_rise_MFH)</f>
        <v>0</v>
      </c>
      <c r="N64">
        <f>OLD_values_no_RT!J64*(high_rise_MFH)</f>
        <v>0</v>
      </c>
      <c r="O64">
        <f>OLD_values_no_RT!K64</f>
        <v>7.6075614894692496</v>
      </c>
      <c r="P64">
        <f>OLD_values_no_RT!L64</f>
        <v>0</v>
      </c>
      <c r="Q64">
        <f>OLD_values_no_RT!M64</f>
        <v>0</v>
      </c>
      <c r="R64">
        <f>OLD_values_no_RT!N64</f>
        <v>0</v>
      </c>
      <c r="S64">
        <f>OLD_values_no_RT!O64</f>
        <v>0</v>
      </c>
      <c r="T64">
        <f>OLD_values_no_RT!P64</f>
        <v>18.622093285721437</v>
      </c>
      <c r="U64">
        <f>OLD_values_no_RT!Q64*(1-high_rise_MFH)</f>
        <v>2.5694782845084498</v>
      </c>
      <c r="V64">
        <f>OLD_values_no_RT!Q64*high_rise_MFH</f>
        <v>5.2438332336907145E-2</v>
      </c>
      <c r="W64">
        <f>OLD_values_no_RT!R64</f>
        <v>0.7504425652454908</v>
      </c>
      <c r="X64" s="12">
        <f>OLD_values_no_RT!S64</f>
        <v>32.915173601483787</v>
      </c>
      <c r="Y64" s="12">
        <f>OLD_values_no_RT!T64*(1-high_rise_MFH)</f>
        <v>14.635714578797918</v>
      </c>
      <c r="Z64" s="12">
        <f>OLD_values_no_RT!T64*high_rise_MFH</f>
        <v>0.29868805262852893</v>
      </c>
      <c r="AA64" s="12">
        <f>OLD_values_no_RT!U64</f>
        <v>0</v>
      </c>
      <c r="AB64">
        <f>OLD_values_no_RT!V64</f>
        <v>4.3154066393252339</v>
      </c>
      <c r="AC64">
        <f>OLD_values_no_RT!W64*(1-high_rise_MFH)</f>
        <v>10.305811344115144</v>
      </c>
      <c r="AD64">
        <f>OLD_values_no_RT!W64*high_rise_MFH</f>
        <v>0.21032268049214581</v>
      </c>
      <c r="AE64">
        <f>OLD_values_no_RT!X64</f>
        <v>0</v>
      </c>
      <c r="AF64">
        <f>OLD_values_no_RT!Y64</f>
        <v>22.771152754116979</v>
      </c>
      <c r="AG64">
        <f>OLD_values_no_RT!Z64*(1-high_rise_MFH)</f>
        <v>17.908975960628428</v>
      </c>
      <c r="AH64">
        <f>OLD_values_no_RT!Z64*high_rise_MFH</f>
        <v>0.36548930531894758</v>
      </c>
      <c r="AI64">
        <f>OLD_values_no_RT!AA64</f>
        <v>0</v>
      </c>
      <c r="AJ64">
        <f>OLD_values_no_RT!AB64</f>
        <v>3.6497718892569213</v>
      </c>
      <c r="AK64">
        <f>OLD_values_no_RT!AC64*(1-high_rise_MFH)</f>
        <v>11.57405662146116</v>
      </c>
      <c r="AL64">
        <f>OLD_values_no_RT!AC64*high_rise_MFH</f>
        <v>0.23620523717267675</v>
      </c>
      <c r="AM64">
        <f>OLD_values_no_RT!AD64</f>
        <v>0</v>
      </c>
      <c r="AN64">
        <f>OLD_values_no_RT!AE64</f>
        <v>4.3739999999999997</v>
      </c>
      <c r="AO64">
        <f>OLD_values_no_RT!AF64*(1-high_rise_MFH)</f>
        <v>2.6087599999999997</v>
      </c>
      <c r="AP64">
        <f>OLD_values_no_RT!AF64*high_rise_MFH</f>
        <v>5.3240000000000003E-2</v>
      </c>
      <c r="AQ64">
        <f>OLD_values_no_RT!AG64</f>
        <v>0</v>
      </c>
      <c r="AR64">
        <f>OLD_values_no_RT!AH64</f>
        <v>4.4892000000000003</v>
      </c>
      <c r="AS64">
        <f>OLD_values_no_RT!AI64*(1-high_rise_MFH)</f>
        <v>5.17999776</v>
      </c>
      <c r="AT64">
        <f>OLD_values_no_RT!AI64*high_rise_MFH</f>
        <v>0.10571424</v>
      </c>
      <c r="AU64">
        <f>OLD_values_no_RT!AJ64</f>
        <v>0</v>
      </c>
      <c r="AV64">
        <f>OLD_values_no_RT!AK64</f>
        <v>15.312984655997361</v>
      </c>
      <c r="AW64">
        <f>OLD_values_no_RT!AL64*(1-high_rise_MFH)</f>
        <v>2.0929087609305395</v>
      </c>
      <c r="AX64">
        <f>OLD_values_no_RT!AL64*high_rise_MFH</f>
        <v>4.2712423692459991E-2</v>
      </c>
      <c r="AY64">
        <f>OLD_values_no_RT!AM64</f>
        <v>0</v>
      </c>
      <c r="AZ64" s="91">
        <f>OLD_values_no_RT!AN64</f>
        <v>5.6438704846597076</v>
      </c>
      <c r="BA64" s="91">
        <f>OLD_values_no_RT!AO64*(1-high_rise_MFH)</f>
        <v>3.3967994398372334</v>
      </c>
      <c r="BB64" s="91">
        <f>OLD_values_no_RT!AO64*high_rise_MFH</f>
        <v>6.9322437547698637E-2</v>
      </c>
      <c r="BC64">
        <f>OLD_values_no_RT!AP64</f>
        <v>0</v>
      </c>
      <c r="BD64" s="91">
        <f>OLD_values_no_RT!AQ64</f>
        <v>6.4328007668306659</v>
      </c>
      <c r="BE64" s="91">
        <f>OLD_values_no_RT!AR64*(1-high_rise_MFH)</f>
        <v>3.1080431845741399</v>
      </c>
      <c r="BF64" s="91">
        <f>OLD_values_no_RT!AR64*high_rise_MFH</f>
        <v>6.3429452746411027E-2</v>
      </c>
      <c r="BG64">
        <f>OLD_values_no_RT!AS64</f>
        <v>0</v>
      </c>
      <c r="BH64" s="91">
        <f>OLD_values_no_RT!AT64</f>
        <v>15.005649727920137</v>
      </c>
      <c r="BI64" s="91">
        <f>OLD_values_no_RT!AU64*(1-high_rise_MFH)</f>
        <v>10.863318450530132</v>
      </c>
      <c r="BJ64" s="91">
        <f>OLD_values_no_RT!AU64*high_rise_MFH</f>
        <v>0.22170037654143127</v>
      </c>
      <c r="BK64">
        <f>OLD_values_no_RT!AV64</f>
        <v>0</v>
      </c>
      <c r="BL64" s="12">
        <f>OLD_values_no_RT!AX64*0.32</f>
        <v>0.16600031999999998</v>
      </c>
      <c r="BM64" s="12">
        <f>OLD_values_no_RT!AX64*0.6</f>
        <v>0.31125059999999999</v>
      </c>
      <c r="BN64" s="12">
        <f>OLD_values_no_RT!AX64*0.08</f>
        <v>4.1500079999999995E-2</v>
      </c>
      <c r="BO64" s="12">
        <f>OLD_values_no_RT!AY64</f>
        <v>0</v>
      </c>
      <c r="BP64" s="12">
        <f>OLD_values_no_RT!AZ64</f>
        <v>0</v>
      </c>
      <c r="BQ64" s="12">
        <f>OLD_values_no_RT!BA64*(1-high_rise_MFH)</f>
        <v>0</v>
      </c>
      <c r="BR64" s="12">
        <f>OLD_values_no_RT!BA64*high_rise_MFH</f>
        <v>0</v>
      </c>
      <c r="BS64" s="12">
        <f>OLD_values_no_RT!BB64</f>
        <v>0</v>
      </c>
      <c r="BT64" s="12">
        <f>OLD_values_no_RT!BC64</f>
        <v>31.64508827543531</v>
      </c>
      <c r="BU64" s="12">
        <f>OLD_values_no_RT!BD64*(1-high_rise_MFH)</f>
        <v>46.518279764889897</v>
      </c>
      <c r="BV64" s="12">
        <f>OLD_values_no_RT!BD64*high_rise_MFH</f>
        <v>0.9493526482630591</v>
      </c>
      <c r="BW64" s="12">
        <f>OLD_values_no_RT!BE64</f>
        <v>0</v>
      </c>
      <c r="BX64" s="12">
        <f>OLD_values_no_RT!BF64</f>
        <v>21.316397388559821</v>
      </c>
      <c r="BY64" s="12">
        <f>OLD_values_no_RT!BG64*(1-high_rise_MFH)</f>
        <v>62.670208322365873</v>
      </c>
      <c r="BZ64" s="12">
        <f>OLD_values_no_RT!BG64*high_rise_MFH</f>
        <v>1.2789838433135894</v>
      </c>
      <c r="CA64" s="12">
        <f>OLD_values_no_RT!BH64</f>
        <v>0</v>
      </c>
      <c r="CB64" s="12">
        <f>OLD_values_no_RT!BJ64*0.86</f>
        <v>19.103206695269673</v>
      </c>
      <c r="CC64" s="12">
        <f>OLD_values_no_RT!BJ64*0.133</f>
        <v>2.954333128454496</v>
      </c>
      <c r="CD64" s="12">
        <f>OLD_values_no_RT!BJ64*0.007</f>
        <v>0.15549121728707874</v>
      </c>
      <c r="CE64" s="12">
        <f>OLD_values_no_RT!BK64</f>
        <v>0</v>
      </c>
      <c r="CF64" s="12">
        <v>6.0048067463985415</v>
      </c>
      <c r="CG64" s="12">
        <v>5.8847106114705703</v>
      </c>
      <c r="CH64" s="12">
        <v>0.12009613492797122</v>
      </c>
      <c r="CI64" s="12">
        <f>OLD_values_no_RT!BN64</f>
        <v>0</v>
      </c>
      <c r="CJ64" s="12">
        <f>OLD_values_no_RT!BO64</f>
        <v>5.1362249989853481</v>
      </c>
      <c r="CK64" s="12">
        <f>OLD_values_no_RT!BP64*(1-high_rise_MFH)</f>
        <v>15.10050149701692</v>
      </c>
      <c r="CL64" s="12">
        <f>OLD_values_no_RT!BP64*high_rise_MFH</f>
        <v>0.3081734999391208</v>
      </c>
      <c r="CM64" s="12">
        <f>OLD_values_no_RT!BQ64</f>
        <v>0</v>
      </c>
      <c r="CN64" s="12">
        <v>10.041823789490884</v>
      </c>
      <c r="CO64" s="12">
        <v>3.3472745964969626</v>
      </c>
      <c r="CP64" s="12">
        <v>0</v>
      </c>
      <c r="CQ64" s="12">
        <f>OLD_values_no_RT!BT64</f>
        <v>0</v>
      </c>
      <c r="CR64" s="12">
        <v>20</v>
      </c>
      <c r="CS64" s="12">
        <v>19.600000000000001</v>
      </c>
      <c r="CT64" s="12">
        <v>0.4</v>
      </c>
      <c r="CU64" s="12">
        <v>0</v>
      </c>
    </row>
    <row r="65" spans="1:99" x14ac:dyDescent="0.45">
      <c r="A65" s="21">
        <v>2015</v>
      </c>
      <c r="B65" s="2">
        <v>1962</v>
      </c>
      <c r="C65">
        <f>OLD_values_no_RT!C65</f>
        <v>0</v>
      </c>
      <c r="D65">
        <f>OLD_values_no_RT!D65</f>
        <v>188.78022955349621</v>
      </c>
      <c r="E65">
        <f>OLD_values_no_RT!E65</f>
        <v>0</v>
      </c>
      <c r="F65">
        <f>OLD_values_no_RT!F65</f>
        <v>0</v>
      </c>
      <c r="G65">
        <f>OLD_values_no_RT!G65*(1-high_rise_MFH)</f>
        <v>0</v>
      </c>
      <c r="H65">
        <f>OLD_values_no_RT!H65*(1-high_rise_MFH)</f>
        <v>26.047914857893854</v>
      </c>
      <c r="I65">
        <f>OLD_values_no_RT!I65*(1-high_rise_MFH)</f>
        <v>0</v>
      </c>
      <c r="J65">
        <f>OLD_values_no_RT!J65*(1-high_rise_MFH)</f>
        <v>0</v>
      </c>
      <c r="K65">
        <f>OLD_values_no_RT!G65*(high_rise_MFH)</f>
        <v>0</v>
      </c>
      <c r="L65">
        <f>OLD_values_no_RT!H65*(high_rise_MFH)</f>
        <v>0.53159009914069089</v>
      </c>
      <c r="M65">
        <f>OLD_values_no_RT!I65*(high_rise_MFH)</f>
        <v>0</v>
      </c>
      <c r="N65">
        <f>OLD_values_no_RT!J65*(high_rise_MFH)</f>
        <v>0</v>
      </c>
      <c r="O65">
        <f>OLD_values_no_RT!K65</f>
        <v>7.6075614894692496</v>
      </c>
      <c r="P65">
        <f>OLD_values_no_RT!L65</f>
        <v>0</v>
      </c>
      <c r="Q65">
        <f>OLD_values_no_RT!M65</f>
        <v>0</v>
      </c>
      <c r="R65">
        <f>OLD_values_no_RT!N65</f>
        <v>0</v>
      </c>
      <c r="S65">
        <f>OLD_values_no_RT!O65</f>
        <v>0</v>
      </c>
      <c r="T65">
        <f>OLD_values_no_RT!P65</f>
        <v>18.622093285721437</v>
      </c>
      <c r="U65">
        <f>OLD_values_no_RT!Q65*(1-high_rise_MFH)</f>
        <v>2.5694782845084498</v>
      </c>
      <c r="V65">
        <f>OLD_values_no_RT!Q65*high_rise_MFH</f>
        <v>5.2438332336907145E-2</v>
      </c>
      <c r="W65">
        <f>OLD_values_no_RT!R65</f>
        <v>0.7504425652454908</v>
      </c>
      <c r="X65" s="12">
        <f>OLD_values_no_RT!S65</f>
        <v>32.915173601483787</v>
      </c>
      <c r="Y65" s="12">
        <f>OLD_values_no_RT!T65*(1-high_rise_MFH)</f>
        <v>14.635714578797918</v>
      </c>
      <c r="Z65" s="12">
        <f>OLD_values_no_RT!T65*high_rise_MFH</f>
        <v>0.29868805262852893</v>
      </c>
      <c r="AA65" s="12">
        <f>OLD_values_no_RT!U65</f>
        <v>0</v>
      </c>
      <c r="AB65">
        <f>OLD_values_no_RT!V65</f>
        <v>4.3154066393252339</v>
      </c>
      <c r="AC65">
        <f>OLD_values_no_RT!W65*(1-high_rise_MFH)</f>
        <v>10.305811344115144</v>
      </c>
      <c r="AD65">
        <f>OLD_values_no_RT!W65*high_rise_MFH</f>
        <v>0.21032268049214581</v>
      </c>
      <c r="AE65">
        <f>OLD_values_no_RT!X65</f>
        <v>0</v>
      </c>
      <c r="AF65">
        <f>OLD_values_no_RT!Y65</f>
        <v>22.771152754116979</v>
      </c>
      <c r="AG65">
        <f>OLD_values_no_RT!Z65*(1-high_rise_MFH)</f>
        <v>17.908975960628428</v>
      </c>
      <c r="AH65">
        <f>OLD_values_no_RT!Z65*high_rise_MFH</f>
        <v>0.36548930531894758</v>
      </c>
      <c r="AI65">
        <f>OLD_values_no_RT!AA65</f>
        <v>0</v>
      </c>
      <c r="AJ65">
        <f>OLD_values_no_RT!AB65</f>
        <v>3.6497718892569213</v>
      </c>
      <c r="AK65">
        <f>OLD_values_no_RT!AC65*(1-high_rise_MFH)</f>
        <v>11.57405662146116</v>
      </c>
      <c r="AL65">
        <f>OLD_values_no_RT!AC65*high_rise_MFH</f>
        <v>0.23620523717267675</v>
      </c>
      <c r="AM65">
        <f>OLD_values_no_RT!AD65</f>
        <v>0</v>
      </c>
      <c r="AN65">
        <f>OLD_values_no_RT!AE65</f>
        <v>4.3739999999999997</v>
      </c>
      <c r="AO65">
        <f>OLD_values_no_RT!AF65*(1-high_rise_MFH)</f>
        <v>2.6087599999999997</v>
      </c>
      <c r="AP65">
        <f>OLD_values_no_RT!AF65*high_rise_MFH</f>
        <v>5.3240000000000003E-2</v>
      </c>
      <c r="AQ65">
        <f>OLD_values_no_RT!AG65</f>
        <v>0</v>
      </c>
      <c r="AR65">
        <f>OLD_values_no_RT!AH65</f>
        <v>4.4892000000000003</v>
      </c>
      <c r="AS65">
        <f>OLD_values_no_RT!AI65*(1-high_rise_MFH)</f>
        <v>5.17999776</v>
      </c>
      <c r="AT65">
        <f>OLD_values_no_RT!AI65*high_rise_MFH</f>
        <v>0.10571424</v>
      </c>
      <c r="AU65">
        <f>OLD_values_no_RT!AJ65</f>
        <v>0</v>
      </c>
      <c r="AV65">
        <f>OLD_values_no_RT!AK65</f>
        <v>15.312984655997361</v>
      </c>
      <c r="AW65">
        <f>OLD_values_no_RT!AL65*(1-high_rise_MFH)</f>
        <v>2.0929087609305395</v>
      </c>
      <c r="AX65">
        <f>OLD_values_no_RT!AL65*high_rise_MFH</f>
        <v>4.2712423692459991E-2</v>
      </c>
      <c r="AY65">
        <f>OLD_values_no_RT!AM65</f>
        <v>0</v>
      </c>
      <c r="AZ65" s="91">
        <f>OLD_values_no_RT!AN65</f>
        <v>5.6438704846597076</v>
      </c>
      <c r="BA65" s="91">
        <f>OLD_values_no_RT!AO65*(1-high_rise_MFH)</f>
        <v>3.3967994398372334</v>
      </c>
      <c r="BB65" s="91">
        <f>OLD_values_no_RT!AO65*high_rise_MFH</f>
        <v>6.9322437547698637E-2</v>
      </c>
      <c r="BC65">
        <f>OLD_values_no_RT!AP65</f>
        <v>0</v>
      </c>
      <c r="BD65" s="91">
        <f>OLD_values_no_RT!AQ65</f>
        <v>6.4328007668306659</v>
      </c>
      <c r="BE65" s="91">
        <f>OLD_values_no_RT!AR65*(1-high_rise_MFH)</f>
        <v>3.1080431845741399</v>
      </c>
      <c r="BF65" s="91">
        <f>OLD_values_no_RT!AR65*high_rise_MFH</f>
        <v>6.3429452746411027E-2</v>
      </c>
      <c r="BG65">
        <f>OLD_values_no_RT!AS65</f>
        <v>0</v>
      </c>
      <c r="BH65" s="91">
        <f>OLD_values_no_RT!AT65</f>
        <v>15.005649727920137</v>
      </c>
      <c r="BI65" s="91">
        <f>OLD_values_no_RT!AU65*(1-high_rise_MFH)</f>
        <v>10.863318450530132</v>
      </c>
      <c r="BJ65" s="91">
        <f>OLD_values_no_RT!AU65*high_rise_MFH</f>
        <v>0.22170037654143127</v>
      </c>
      <c r="BK65">
        <f>OLD_values_no_RT!AV65</f>
        <v>0</v>
      </c>
      <c r="BL65" s="12">
        <f>OLD_values_no_RT!AX65*0.32</f>
        <v>0.25662368000000002</v>
      </c>
      <c r="BM65" s="12">
        <f>OLD_values_no_RT!AX65*0.6</f>
        <v>0.48116939999999997</v>
      </c>
      <c r="BN65" s="12">
        <f>OLD_values_no_RT!AX65*0.08</f>
        <v>6.4155920000000005E-2</v>
      </c>
      <c r="BO65" s="12">
        <f>OLD_values_no_RT!AY65</f>
        <v>0</v>
      </c>
      <c r="BP65" s="12">
        <f>OLD_values_no_RT!AZ65</f>
        <v>0</v>
      </c>
      <c r="BQ65" s="12">
        <f>OLD_values_no_RT!BA65*(1-high_rise_MFH)</f>
        <v>0</v>
      </c>
      <c r="BR65" s="12">
        <f>OLD_values_no_RT!BA65*high_rise_MFH</f>
        <v>0</v>
      </c>
      <c r="BS65" s="12">
        <f>OLD_values_no_RT!BB65</f>
        <v>0</v>
      </c>
      <c r="BT65" s="14">
        <f>OLD_values_no_RT!BC65</f>
        <v>31.64508827543531</v>
      </c>
      <c r="BU65" s="12">
        <f>OLD_values_no_RT!BD65*(1-high_rise_MFH)</f>
        <v>46.518279764889897</v>
      </c>
      <c r="BV65" s="12">
        <f>OLD_values_no_RT!BD65*high_rise_MFH</f>
        <v>0.9493526482630591</v>
      </c>
      <c r="BW65" s="12">
        <f>OLD_values_no_RT!BE65</f>
        <v>0</v>
      </c>
      <c r="BX65" s="12">
        <f>OLD_values_no_RT!BF65</f>
        <v>21.316397388559821</v>
      </c>
      <c r="BY65" s="12">
        <f>OLD_values_no_RT!BG65*(1-high_rise_MFH)</f>
        <v>62.670208322365873</v>
      </c>
      <c r="BZ65" s="12">
        <f>OLD_values_no_RT!BG65*high_rise_MFH</f>
        <v>1.2789838433135894</v>
      </c>
      <c r="CA65" s="12">
        <f>OLD_values_no_RT!BH65</f>
        <v>0</v>
      </c>
      <c r="CB65" s="12">
        <f>OLD_values_no_RT!BJ65*0.86</f>
        <v>28.654810042904511</v>
      </c>
      <c r="CC65" s="12">
        <f>OLD_values_no_RT!BJ65*0.133</f>
        <v>4.4314996926817445</v>
      </c>
      <c r="CD65" s="12">
        <f>OLD_values_no_RT!BJ65*0.007</f>
        <v>0.23323682593061812</v>
      </c>
      <c r="CE65" s="12">
        <f>OLD_values_no_RT!BK65</f>
        <v>0</v>
      </c>
      <c r="CF65" s="12">
        <v>9.0072101195978114</v>
      </c>
      <c r="CG65" s="12">
        <v>8.8270659172058554</v>
      </c>
      <c r="CH65" s="12">
        <v>0.18014420239195594</v>
      </c>
      <c r="CI65" s="12">
        <f>OLD_values_no_RT!BN65</f>
        <v>0</v>
      </c>
      <c r="CJ65" s="12">
        <f>OLD_values_no_RT!BO65</f>
        <v>7.7043374984780186</v>
      </c>
      <c r="CK65" s="12">
        <f>OLD_values_no_RT!BP65*(1-high_rise_MFH)</f>
        <v>22.650752245525382</v>
      </c>
      <c r="CL65" s="12">
        <f>OLD_values_no_RT!BP65*high_rise_MFH</f>
        <v>0.46226024990868125</v>
      </c>
      <c r="CM65" s="12">
        <f>OLD_values_no_RT!BQ65</f>
        <v>0</v>
      </c>
      <c r="CN65" s="12">
        <v>15.062735684236326</v>
      </c>
      <c r="CO65" s="12">
        <v>5.0209118947454421</v>
      </c>
      <c r="CP65" s="12">
        <v>0</v>
      </c>
      <c r="CQ65" s="12">
        <f>OLD_values_no_RT!BT65</f>
        <v>0</v>
      </c>
      <c r="CR65" s="12">
        <v>20</v>
      </c>
      <c r="CS65" s="12">
        <v>19.600000000000001</v>
      </c>
      <c r="CT65" s="12">
        <v>0.4</v>
      </c>
      <c r="CU65" s="12">
        <v>0</v>
      </c>
    </row>
    <row r="66" spans="1:99" x14ac:dyDescent="0.45">
      <c r="A66" s="21">
        <v>2015</v>
      </c>
      <c r="B66" s="2">
        <v>1963</v>
      </c>
      <c r="C66">
        <f>OLD_values_no_RT!C66</f>
        <v>0</v>
      </c>
      <c r="D66">
        <f>OLD_values_no_RT!D66</f>
        <v>188.78022955349621</v>
      </c>
      <c r="E66">
        <f>OLD_values_no_RT!E66</f>
        <v>0</v>
      </c>
      <c r="F66">
        <f>OLD_values_no_RT!F66</f>
        <v>0</v>
      </c>
      <c r="G66">
        <f>OLD_values_no_RT!G66*(1-high_rise_MFH)</f>
        <v>0</v>
      </c>
      <c r="H66">
        <f>OLD_values_no_RT!H66*(1-high_rise_MFH)</f>
        <v>26.047914857893854</v>
      </c>
      <c r="I66">
        <f>OLD_values_no_RT!I66*(1-high_rise_MFH)</f>
        <v>0</v>
      </c>
      <c r="J66">
        <f>OLD_values_no_RT!J66*(1-high_rise_MFH)</f>
        <v>0</v>
      </c>
      <c r="K66">
        <f>OLD_values_no_RT!G66*(high_rise_MFH)</f>
        <v>0</v>
      </c>
      <c r="L66">
        <f>OLD_values_no_RT!H66*(high_rise_MFH)</f>
        <v>0.53159009914069089</v>
      </c>
      <c r="M66">
        <f>OLD_values_no_RT!I66*(high_rise_MFH)</f>
        <v>0</v>
      </c>
      <c r="N66">
        <f>OLD_values_no_RT!J66*(high_rise_MFH)</f>
        <v>0</v>
      </c>
      <c r="O66">
        <f>OLD_values_no_RT!K66</f>
        <v>7.6075614894692496</v>
      </c>
      <c r="P66">
        <f>OLD_values_no_RT!L66</f>
        <v>0</v>
      </c>
      <c r="Q66">
        <f>OLD_values_no_RT!M66</f>
        <v>0</v>
      </c>
      <c r="R66">
        <f>OLD_values_no_RT!N66</f>
        <v>0</v>
      </c>
      <c r="S66">
        <f>OLD_values_no_RT!O66</f>
        <v>0</v>
      </c>
      <c r="T66">
        <f>OLD_values_no_RT!P66</f>
        <v>18.622093285721437</v>
      </c>
      <c r="U66">
        <f>OLD_values_no_RT!Q66*(1-high_rise_MFH)</f>
        <v>2.5694782845084498</v>
      </c>
      <c r="V66">
        <f>OLD_values_no_RT!Q66*high_rise_MFH</f>
        <v>5.2438332336907145E-2</v>
      </c>
      <c r="W66">
        <f>OLD_values_no_RT!R66</f>
        <v>0.7504425652454908</v>
      </c>
      <c r="X66" s="12">
        <f>OLD_values_no_RT!S66</f>
        <v>32.915173601483787</v>
      </c>
      <c r="Y66" s="12">
        <f>OLD_values_no_RT!T66*(1-high_rise_MFH)</f>
        <v>14.635714578797918</v>
      </c>
      <c r="Z66" s="12">
        <f>OLD_values_no_RT!T66*high_rise_MFH</f>
        <v>0.29868805262852893</v>
      </c>
      <c r="AA66" s="12">
        <f>OLD_values_no_RT!U66</f>
        <v>0</v>
      </c>
      <c r="AB66">
        <f>OLD_values_no_RT!V66</f>
        <v>4.3154066393252339</v>
      </c>
      <c r="AC66">
        <f>OLD_values_no_RT!W66*(1-high_rise_MFH)</f>
        <v>10.305811344115144</v>
      </c>
      <c r="AD66">
        <f>OLD_values_no_RT!W66*high_rise_MFH</f>
        <v>0.21032268049214581</v>
      </c>
      <c r="AE66">
        <f>OLD_values_no_RT!X66</f>
        <v>0</v>
      </c>
      <c r="AF66">
        <f>OLD_values_no_RT!Y66</f>
        <v>22.771152754116979</v>
      </c>
      <c r="AG66">
        <f>OLD_values_no_RT!Z66*(1-high_rise_MFH)</f>
        <v>17.908975960628428</v>
      </c>
      <c r="AH66">
        <f>OLD_values_no_RT!Z66*high_rise_MFH</f>
        <v>0.36548930531894758</v>
      </c>
      <c r="AI66">
        <f>OLD_values_no_RT!AA66</f>
        <v>0</v>
      </c>
      <c r="AJ66">
        <f>OLD_values_no_RT!AB66</f>
        <v>3.6497718892569213</v>
      </c>
      <c r="AK66">
        <f>OLD_values_no_RT!AC66*(1-high_rise_MFH)</f>
        <v>11.57405662146116</v>
      </c>
      <c r="AL66">
        <f>OLD_values_no_RT!AC66*high_rise_MFH</f>
        <v>0.23620523717267675</v>
      </c>
      <c r="AM66">
        <f>OLD_values_no_RT!AD66</f>
        <v>0</v>
      </c>
      <c r="AN66">
        <f>OLD_values_no_RT!AE66</f>
        <v>4.3739999999999997</v>
      </c>
      <c r="AO66">
        <f>OLD_values_no_RT!AF66*(1-high_rise_MFH)</f>
        <v>2.6087599999999997</v>
      </c>
      <c r="AP66">
        <f>OLD_values_no_RT!AF66*high_rise_MFH</f>
        <v>5.3240000000000003E-2</v>
      </c>
      <c r="AQ66">
        <f>OLD_values_no_RT!AG66</f>
        <v>0</v>
      </c>
      <c r="AR66">
        <f>OLD_values_no_RT!AH66</f>
        <v>4.4892000000000003</v>
      </c>
      <c r="AS66">
        <f>OLD_values_no_RT!AI66*(1-high_rise_MFH)</f>
        <v>5.17999776</v>
      </c>
      <c r="AT66">
        <f>OLD_values_no_RT!AI66*high_rise_MFH</f>
        <v>0.10571424</v>
      </c>
      <c r="AU66">
        <f>OLD_values_no_RT!AJ66</f>
        <v>0</v>
      </c>
      <c r="AV66">
        <f>OLD_values_no_RT!AK66</f>
        <v>15.312984655997361</v>
      </c>
      <c r="AW66">
        <f>OLD_values_no_RT!AL66*(1-high_rise_MFH)</f>
        <v>2.0929087609305395</v>
      </c>
      <c r="AX66">
        <f>OLD_values_no_RT!AL66*high_rise_MFH</f>
        <v>4.2712423692459991E-2</v>
      </c>
      <c r="AY66">
        <f>OLD_values_no_RT!AM66</f>
        <v>0</v>
      </c>
      <c r="AZ66" s="91">
        <f>OLD_values_no_RT!AN66</f>
        <v>5.6438704846597076</v>
      </c>
      <c r="BA66" s="91">
        <f>OLD_values_no_RT!AO66*(1-high_rise_MFH)</f>
        <v>3.3967994398372334</v>
      </c>
      <c r="BB66" s="91">
        <f>OLD_values_no_RT!AO66*high_rise_MFH</f>
        <v>6.9322437547698637E-2</v>
      </c>
      <c r="BC66">
        <f>OLD_values_no_RT!AP66</f>
        <v>0</v>
      </c>
      <c r="BD66" s="91">
        <f>OLD_values_no_RT!AQ66</f>
        <v>6.4328007668306659</v>
      </c>
      <c r="BE66" s="91">
        <f>OLD_values_no_RT!AR66*(1-high_rise_MFH)</f>
        <v>3.1080431845741399</v>
      </c>
      <c r="BF66" s="91">
        <f>OLD_values_no_RT!AR66*high_rise_MFH</f>
        <v>6.3429452746411027E-2</v>
      </c>
      <c r="BG66">
        <f>OLD_values_no_RT!AS66</f>
        <v>0</v>
      </c>
      <c r="BH66" s="91">
        <f>OLD_values_no_RT!AT66</f>
        <v>15.005649727920137</v>
      </c>
      <c r="BI66" s="91">
        <f>OLD_values_no_RT!AU66*(1-high_rise_MFH)</f>
        <v>10.863318450530132</v>
      </c>
      <c r="BJ66" s="91">
        <f>OLD_values_no_RT!AU66*high_rise_MFH</f>
        <v>0.22170037654143127</v>
      </c>
      <c r="BK66">
        <f>OLD_values_no_RT!AV66</f>
        <v>0</v>
      </c>
      <c r="BL66" s="12">
        <f>OLD_values_no_RT!AX66*0.32</f>
        <v>0.4097344</v>
      </c>
      <c r="BM66" s="12">
        <f>OLD_values_no_RT!AX66*0.6</f>
        <v>0.76825199999999993</v>
      </c>
      <c r="BN66" s="12">
        <f>OLD_values_no_RT!AX66*0.08</f>
        <v>0.1024336</v>
      </c>
      <c r="BO66" s="12">
        <f>OLD_values_no_RT!AY66</f>
        <v>0</v>
      </c>
      <c r="BP66" s="12">
        <f>OLD_values_no_RT!AZ66</f>
        <v>0</v>
      </c>
      <c r="BQ66" s="12">
        <f>OLD_values_no_RT!BA66*(1-high_rise_MFH)</f>
        <v>0</v>
      </c>
      <c r="BR66" s="12">
        <f>OLD_values_no_RT!BA66*high_rise_MFH</f>
        <v>0</v>
      </c>
      <c r="BS66" s="12">
        <f>OLD_values_no_RT!BB66</f>
        <v>0</v>
      </c>
      <c r="BT66" s="14">
        <f>OLD_values_no_RT!BC66</f>
        <v>31.64508827543531</v>
      </c>
      <c r="BU66" s="12">
        <f>OLD_values_no_RT!BD66*(1-high_rise_MFH)</f>
        <v>46.518279764889897</v>
      </c>
      <c r="BV66" s="12">
        <f>OLD_values_no_RT!BD66*high_rise_MFH</f>
        <v>0.9493526482630591</v>
      </c>
      <c r="BW66" s="12">
        <f>OLD_values_no_RT!BE66</f>
        <v>0</v>
      </c>
      <c r="BX66" s="14">
        <f>OLD_values_no_RT!BF66</f>
        <v>21.316397388559821</v>
      </c>
      <c r="BY66" s="12">
        <f>OLD_values_no_RT!BG66*(1-high_rise_MFH)</f>
        <v>62.670208322365873</v>
      </c>
      <c r="BZ66" s="12">
        <f>OLD_values_no_RT!BG66*high_rise_MFH</f>
        <v>1.2789838433135894</v>
      </c>
      <c r="CA66" s="12">
        <f>OLD_values_no_RT!BH66</f>
        <v>0</v>
      </c>
      <c r="CB66" s="12">
        <f>OLD_values_no_RT!BJ66*0.86</f>
        <v>38.206413390539346</v>
      </c>
      <c r="CC66" s="12">
        <f>OLD_values_no_RT!BJ66*0.133</f>
        <v>5.9086662569089921</v>
      </c>
      <c r="CD66" s="12">
        <f>OLD_values_no_RT!BJ66*0.007</f>
        <v>0.31098243457415747</v>
      </c>
      <c r="CE66" s="12">
        <f>OLD_values_no_RT!BK66</f>
        <v>0</v>
      </c>
      <c r="CF66" s="12">
        <v>12.009613492797083</v>
      </c>
      <c r="CG66" s="12">
        <v>11.769421222941141</v>
      </c>
      <c r="CH66" s="12">
        <v>0.24019226985594244</v>
      </c>
      <c r="CI66" s="12">
        <f>OLD_values_no_RT!BN66</f>
        <v>0</v>
      </c>
      <c r="CJ66" s="12">
        <f>OLD_values_no_RT!BO66</f>
        <v>10.272449997970696</v>
      </c>
      <c r="CK66" s="12">
        <f>OLD_values_no_RT!BP66*(1-high_rise_MFH)</f>
        <v>30.201002994033839</v>
      </c>
      <c r="CL66" s="12">
        <f>OLD_values_no_RT!BP66*high_rise_MFH</f>
        <v>0.6163469998782416</v>
      </c>
      <c r="CM66" s="12">
        <f>OLD_values_no_RT!BQ66</f>
        <v>0</v>
      </c>
      <c r="CN66" s="12">
        <v>20.083647578981768</v>
      </c>
      <c r="CO66" s="12">
        <v>6.6945491929939251</v>
      </c>
      <c r="CP66" s="12">
        <v>0</v>
      </c>
      <c r="CQ66" s="12">
        <f>OLD_values_no_RT!BT66</f>
        <v>0</v>
      </c>
      <c r="CR66" s="12">
        <v>20</v>
      </c>
      <c r="CS66" s="12">
        <v>19.600000000000001</v>
      </c>
      <c r="CT66" s="12">
        <v>0.4</v>
      </c>
      <c r="CU66" s="12">
        <v>0</v>
      </c>
    </row>
    <row r="67" spans="1:99" x14ac:dyDescent="0.45">
      <c r="A67" s="21">
        <v>2015</v>
      </c>
      <c r="B67" s="2">
        <v>1964</v>
      </c>
      <c r="C67">
        <f>OLD_values_no_RT!C67</f>
        <v>0</v>
      </c>
      <c r="D67">
        <f>OLD_values_no_RT!D67</f>
        <v>188.78022955349621</v>
      </c>
      <c r="E67">
        <f>OLD_values_no_RT!E67</f>
        <v>0</v>
      </c>
      <c r="F67">
        <f>OLD_values_no_RT!F67</f>
        <v>0</v>
      </c>
      <c r="G67">
        <f>OLD_values_no_RT!G67*(1-high_rise_MFH)</f>
        <v>0</v>
      </c>
      <c r="H67">
        <f>OLD_values_no_RT!H67*(1-high_rise_MFH)</f>
        <v>26.047914857893854</v>
      </c>
      <c r="I67">
        <f>OLD_values_no_RT!I67*(1-high_rise_MFH)</f>
        <v>0</v>
      </c>
      <c r="J67">
        <f>OLD_values_no_RT!J67*(1-high_rise_MFH)</f>
        <v>0</v>
      </c>
      <c r="K67">
        <f>OLD_values_no_RT!G67*(high_rise_MFH)</f>
        <v>0</v>
      </c>
      <c r="L67">
        <f>OLD_values_no_RT!H67*(high_rise_MFH)</f>
        <v>0.53159009914069089</v>
      </c>
      <c r="M67">
        <f>OLD_values_no_RT!I67*(high_rise_MFH)</f>
        <v>0</v>
      </c>
      <c r="N67">
        <f>OLD_values_no_RT!J67*(high_rise_MFH)</f>
        <v>0</v>
      </c>
      <c r="O67">
        <f>OLD_values_no_RT!K67</f>
        <v>7.6075614894692496</v>
      </c>
      <c r="P67">
        <f>OLD_values_no_RT!L67</f>
        <v>0</v>
      </c>
      <c r="Q67">
        <f>OLD_values_no_RT!M67</f>
        <v>0</v>
      </c>
      <c r="R67">
        <f>OLD_values_no_RT!N67</f>
        <v>0</v>
      </c>
      <c r="S67">
        <f>OLD_values_no_RT!O67</f>
        <v>0</v>
      </c>
      <c r="T67">
        <f>OLD_values_no_RT!P67</f>
        <v>18.622093285721437</v>
      </c>
      <c r="U67">
        <f>OLD_values_no_RT!Q67*(1-high_rise_MFH)</f>
        <v>2.5694782845084498</v>
      </c>
      <c r="V67">
        <f>OLD_values_no_RT!Q67*high_rise_MFH</f>
        <v>5.2438332336907145E-2</v>
      </c>
      <c r="W67">
        <f>OLD_values_no_RT!R67</f>
        <v>0.7504425652454908</v>
      </c>
      <c r="X67" s="12">
        <f>OLD_values_no_RT!S67</f>
        <v>32.915173601483787</v>
      </c>
      <c r="Y67" s="12">
        <f>OLD_values_no_RT!T67*(1-high_rise_MFH)</f>
        <v>14.635714578797918</v>
      </c>
      <c r="Z67" s="12">
        <f>OLD_values_no_RT!T67*high_rise_MFH</f>
        <v>0.29868805262852893</v>
      </c>
      <c r="AA67" s="12">
        <f>OLD_values_no_RT!U67</f>
        <v>0</v>
      </c>
      <c r="AB67">
        <f>OLD_values_no_RT!V67</f>
        <v>4.3154066393252339</v>
      </c>
      <c r="AC67">
        <f>OLD_values_no_RT!W67*(1-high_rise_MFH)</f>
        <v>10.305811344115144</v>
      </c>
      <c r="AD67">
        <f>OLD_values_no_RT!W67*high_rise_MFH</f>
        <v>0.21032268049214581</v>
      </c>
      <c r="AE67">
        <f>OLD_values_no_RT!X67</f>
        <v>0</v>
      </c>
      <c r="AF67">
        <f>OLD_values_no_RT!Y67</f>
        <v>22.771152754116979</v>
      </c>
      <c r="AG67">
        <f>OLD_values_no_RT!Z67*(1-high_rise_MFH)</f>
        <v>17.908975960628428</v>
      </c>
      <c r="AH67">
        <f>OLD_values_no_RT!Z67*high_rise_MFH</f>
        <v>0.36548930531894758</v>
      </c>
      <c r="AI67">
        <f>OLD_values_no_RT!AA67</f>
        <v>0</v>
      </c>
      <c r="AJ67">
        <f>OLD_values_no_RT!AB67</f>
        <v>3.6497718892569213</v>
      </c>
      <c r="AK67">
        <f>OLD_values_no_RT!AC67*(1-high_rise_MFH)</f>
        <v>11.57405662146116</v>
      </c>
      <c r="AL67">
        <f>OLD_values_no_RT!AC67*high_rise_MFH</f>
        <v>0.23620523717267675</v>
      </c>
      <c r="AM67">
        <f>OLD_values_no_RT!AD67</f>
        <v>0</v>
      </c>
      <c r="AN67">
        <f>OLD_values_no_RT!AE67</f>
        <v>4.3739999999999997</v>
      </c>
      <c r="AO67">
        <f>OLD_values_no_RT!AF67*(1-high_rise_MFH)</f>
        <v>2.6087599999999997</v>
      </c>
      <c r="AP67">
        <f>OLD_values_no_RT!AF67*high_rise_MFH</f>
        <v>5.3240000000000003E-2</v>
      </c>
      <c r="AQ67">
        <f>OLD_values_no_RT!AG67</f>
        <v>0</v>
      </c>
      <c r="AR67">
        <f>OLD_values_no_RT!AH67</f>
        <v>4.4892000000000003</v>
      </c>
      <c r="AS67">
        <f>OLD_values_no_RT!AI67*(1-high_rise_MFH)</f>
        <v>5.17999776</v>
      </c>
      <c r="AT67">
        <f>OLD_values_no_RT!AI67*high_rise_MFH</f>
        <v>0.10571424</v>
      </c>
      <c r="AU67">
        <f>OLD_values_no_RT!AJ67</f>
        <v>0</v>
      </c>
      <c r="AV67">
        <f>OLD_values_no_RT!AK67</f>
        <v>15.312984655997361</v>
      </c>
      <c r="AW67">
        <f>OLD_values_no_RT!AL67*(1-high_rise_MFH)</f>
        <v>2.0929087609305395</v>
      </c>
      <c r="AX67">
        <f>OLD_values_no_RT!AL67*high_rise_MFH</f>
        <v>4.2712423692459991E-2</v>
      </c>
      <c r="AY67">
        <f>OLD_values_no_RT!AM67</f>
        <v>0</v>
      </c>
      <c r="AZ67" s="91">
        <f>OLD_values_no_RT!AN67</f>
        <v>5.6438704846597076</v>
      </c>
      <c r="BA67" s="91">
        <f>OLD_values_no_RT!AO67*(1-high_rise_MFH)</f>
        <v>3.3967994398372334</v>
      </c>
      <c r="BB67" s="91">
        <f>OLD_values_no_RT!AO67*high_rise_MFH</f>
        <v>6.9322437547698637E-2</v>
      </c>
      <c r="BC67">
        <f>OLD_values_no_RT!AP67</f>
        <v>0</v>
      </c>
      <c r="BD67" s="91">
        <f>OLD_values_no_RT!AQ67</f>
        <v>6.4328007668306659</v>
      </c>
      <c r="BE67" s="91">
        <f>OLD_values_no_RT!AR67*(1-high_rise_MFH)</f>
        <v>3.1080431845741399</v>
      </c>
      <c r="BF67" s="91">
        <f>OLD_values_no_RT!AR67*high_rise_MFH</f>
        <v>6.3429452746411027E-2</v>
      </c>
      <c r="BG67">
        <f>OLD_values_no_RT!AS67</f>
        <v>0</v>
      </c>
      <c r="BH67" s="91">
        <f>OLD_values_no_RT!AT67</f>
        <v>15.005649727920137</v>
      </c>
      <c r="BI67" s="91">
        <f>OLD_values_no_RT!AU67*(1-high_rise_MFH)</f>
        <v>10.863318450530132</v>
      </c>
      <c r="BJ67" s="91">
        <f>OLD_values_no_RT!AU67*high_rise_MFH</f>
        <v>0.22170037654143127</v>
      </c>
      <c r="BK67">
        <f>OLD_values_no_RT!AV67</f>
        <v>0</v>
      </c>
      <c r="BL67" s="12">
        <f>OLD_values_no_RT!AX67*0.32</f>
        <v>0.60763199999999995</v>
      </c>
      <c r="BM67" s="12">
        <f>OLD_values_no_RT!AX67*0.6</f>
        <v>1.1393099999999998</v>
      </c>
      <c r="BN67" s="12">
        <f>OLD_values_no_RT!AX67*0.08</f>
        <v>0.15190799999999999</v>
      </c>
      <c r="BO67" s="12">
        <f>OLD_values_no_RT!AY67</f>
        <v>0</v>
      </c>
      <c r="BP67" s="12">
        <f>OLD_values_no_RT!AZ67</f>
        <v>0</v>
      </c>
      <c r="BQ67" s="12">
        <f>OLD_values_no_RT!BA67*(1-high_rise_MFH)</f>
        <v>0</v>
      </c>
      <c r="BR67" s="12">
        <f>OLD_values_no_RT!BA67*high_rise_MFH</f>
        <v>0</v>
      </c>
      <c r="BS67" s="12">
        <f>OLD_values_no_RT!BB67</f>
        <v>0</v>
      </c>
      <c r="BT67" s="14">
        <f>OLD_values_no_RT!BC67</f>
        <v>31.64508827543531</v>
      </c>
      <c r="BU67" s="12">
        <f>OLD_values_no_RT!BD67*(1-high_rise_MFH)</f>
        <v>46.518279764889897</v>
      </c>
      <c r="BV67" s="12">
        <f>OLD_values_no_RT!BD67*high_rise_MFH</f>
        <v>0.9493526482630591</v>
      </c>
      <c r="BW67" s="12">
        <f>OLD_values_no_RT!BE67</f>
        <v>0</v>
      </c>
      <c r="BX67" s="14">
        <f>OLD_values_no_RT!BF67</f>
        <v>21.316397388559821</v>
      </c>
      <c r="BY67" s="12">
        <f>OLD_values_no_RT!BG67*(1-high_rise_MFH)</f>
        <v>62.670208322365873</v>
      </c>
      <c r="BZ67" s="12">
        <f>OLD_values_no_RT!BG67*high_rise_MFH</f>
        <v>1.2789838433135894</v>
      </c>
      <c r="CA67" s="12">
        <f>OLD_values_no_RT!BH67</f>
        <v>0</v>
      </c>
      <c r="CB67" s="12">
        <f>OLD_values_no_RT!BJ67*0.86</f>
        <v>47.758016738174184</v>
      </c>
      <c r="CC67" s="12">
        <f>OLD_values_no_RT!BJ67*0.133</f>
        <v>7.3858328211362405</v>
      </c>
      <c r="CD67" s="12">
        <f>OLD_values_no_RT!BJ67*0.007</f>
        <v>0.38872804321769688</v>
      </c>
      <c r="CE67" s="12">
        <f>OLD_values_no_RT!BK67</f>
        <v>0</v>
      </c>
      <c r="CF67" s="12">
        <v>15.012016865996355</v>
      </c>
      <c r="CG67" s="12">
        <v>14.711776528676427</v>
      </c>
      <c r="CH67" s="12">
        <v>0.30024033731992716</v>
      </c>
      <c r="CI67" s="12">
        <f>OLD_values_no_RT!BN67</f>
        <v>0</v>
      </c>
      <c r="CJ67" s="12">
        <f>OLD_values_no_RT!BO67</f>
        <v>12.840562497463367</v>
      </c>
      <c r="CK67" s="12">
        <f>OLD_values_no_RT!BP67*(1-high_rise_MFH)</f>
        <v>37.751253742542303</v>
      </c>
      <c r="CL67" s="12">
        <f>OLD_values_no_RT!BP67*high_rise_MFH</f>
        <v>0.77043374984780222</v>
      </c>
      <c r="CM67" s="12">
        <f>OLD_values_no_RT!BQ67</f>
        <v>0</v>
      </c>
      <c r="CN67" s="12">
        <v>25.104559473727214</v>
      </c>
      <c r="CO67" s="12">
        <v>8.3681864912424047</v>
      </c>
      <c r="CP67" s="12">
        <v>0</v>
      </c>
      <c r="CQ67" s="12">
        <f>OLD_values_no_RT!BT67</f>
        <v>0</v>
      </c>
      <c r="CR67" s="12">
        <v>20</v>
      </c>
      <c r="CS67" s="12">
        <v>19.600000000000001</v>
      </c>
      <c r="CT67" s="12">
        <v>0.4</v>
      </c>
      <c r="CU67" s="12">
        <v>0</v>
      </c>
    </row>
    <row r="68" spans="1:99" x14ac:dyDescent="0.45">
      <c r="A68" s="21">
        <v>2015</v>
      </c>
      <c r="B68" s="2">
        <v>1965</v>
      </c>
      <c r="C68">
        <f>OLD_values_no_RT!C68</f>
        <v>0</v>
      </c>
      <c r="D68">
        <f>OLD_values_no_RT!D68</f>
        <v>188.78022955349621</v>
      </c>
      <c r="E68">
        <f>OLD_values_no_RT!E68</f>
        <v>0</v>
      </c>
      <c r="F68">
        <f>OLD_values_no_RT!F68</f>
        <v>0</v>
      </c>
      <c r="G68">
        <f>OLD_values_no_RT!G68*(1-high_rise_MFH)</f>
        <v>0</v>
      </c>
      <c r="H68">
        <f>OLD_values_no_RT!H68*(1-high_rise_MFH)</f>
        <v>26.047914857893854</v>
      </c>
      <c r="I68">
        <f>OLD_values_no_RT!I68*(1-high_rise_MFH)</f>
        <v>0</v>
      </c>
      <c r="J68">
        <f>OLD_values_no_RT!J68*(1-high_rise_MFH)</f>
        <v>0</v>
      </c>
      <c r="K68">
        <f>OLD_values_no_RT!G68*(high_rise_MFH)</f>
        <v>0</v>
      </c>
      <c r="L68">
        <f>OLD_values_no_RT!H68*(high_rise_MFH)</f>
        <v>0.53159009914069089</v>
      </c>
      <c r="M68">
        <f>OLD_values_no_RT!I68*(high_rise_MFH)</f>
        <v>0</v>
      </c>
      <c r="N68">
        <f>OLD_values_no_RT!J68*(high_rise_MFH)</f>
        <v>0</v>
      </c>
      <c r="O68">
        <f>OLD_values_no_RT!K68</f>
        <v>7.6075614894692496</v>
      </c>
      <c r="P68">
        <f>OLD_values_no_RT!L68</f>
        <v>0</v>
      </c>
      <c r="Q68">
        <f>OLD_values_no_RT!M68</f>
        <v>0</v>
      </c>
      <c r="R68">
        <f>OLD_values_no_RT!N68</f>
        <v>0</v>
      </c>
      <c r="S68">
        <f>OLD_values_no_RT!O68</f>
        <v>0</v>
      </c>
      <c r="T68">
        <f>OLD_values_no_RT!P68</f>
        <v>18.622093285721437</v>
      </c>
      <c r="U68">
        <f>OLD_values_no_RT!Q68*(1-high_rise_MFH)</f>
        <v>2.5694782845084498</v>
      </c>
      <c r="V68">
        <f>OLD_values_no_RT!Q68*high_rise_MFH</f>
        <v>5.2438332336907145E-2</v>
      </c>
      <c r="W68">
        <f>OLD_values_no_RT!R68</f>
        <v>0.7504425652454908</v>
      </c>
      <c r="X68" s="12">
        <f>OLD_values_no_RT!S68</f>
        <v>32.915173601483787</v>
      </c>
      <c r="Y68" s="12">
        <f>OLD_values_no_RT!T68*(1-high_rise_MFH)</f>
        <v>14.635714578797918</v>
      </c>
      <c r="Z68" s="12">
        <f>OLD_values_no_RT!T68*high_rise_MFH</f>
        <v>0.29868805262852893</v>
      </c>
      <c r="AA68" s="12">
        <f>OLD_values_no_RT!U68</f>
        <v>0</v>
      </c>
      <c r="AB68">
        <f>OLD_values_no_RT!V68</f>
        <v>4.3154066393252339</v>
      </c>
      <c r="AC68">
        <f>OLD_values_no_RT!W68*(1-high_rise_MFH)</f>
        <v>10.305811344115144</v>
      </c>
      <c r="AD68">
        <f>OLD_values_no_RT!W68*high_rise_MFH</f>
        <v>0.21032268049214581</v>
      </c>
      <c r="AE68">
        <f>OLD_values_no_RT!X68</f>
        <v>0</v>
      </c>
      <c r="AF68">
        <f>OLD_values_no_RT!Y68</f>
        <v>22.771152754116979</v>
      </c>
      <c r="AG68">
        <f>OLD_values_no_RT!Z68*(1-high_rise_MFH)</f>
        <v>17.908975960628428</v>
      </c>
      <c r="AH68">
        <f>OLD_values_no_RT!Z68*high_rise_MFH</f>
        <v>0.36548930531894758</v>
      </c>
      <c r="AI68">
        <f>OLD_values_no_RT!AA68</f>
        <v>0</v>
      </c>
      <c r="AJ68">
        <f>OLD_values_no_RT!AB68</f>
        <v>3.6497718892569213</v>
      </c>
      <c r="AK68">
        <f>OLD_values_no_RT!AC68*(1-high_rise_MFH)</f>
        <v>11.57405662146116</v>
      </c>
      <c r="AL68">
        <f>OLD_values_no_RT!AC68*high_rise_MFH</f>
        <v>0.23620523717267675</v>
      </c>
      <c r="AM68">
        <f>OLD_values_no_RT!AD68</f>
        <v>0</v>
      </c>
      <c r="AN68">
        <f>OLD_values_no_RT!AE68</f>
        <v>4.3739999999999997</v>
      </c>
      <c r="AO68">
        <f>OLD_values_no_RT!AF68*(1-high_rise_MFH)</f>
        <v>2.6087599999999997</v>
      </c>
      <c r="AP68">
        <f>OLD_values_no_RT!AF68*high_rise_MFH</f>
        <v>5.3240000000000003E-2</v>
      </c>
      <c r="AQ68">
        <f>OLD_values_no_RT!AG68</f>
        <v>0</v>
      </c>
      <c r="AR68">
        <f>OLD_values_no_RT!AH68</f>
        <v>4.4892000000000003</v>
      </c>
      <c r="AS68">
        <f>OLD_values_no_RT!AI68*(1-high_rise_MFH)</f>
        <v>5.17999776</v>
      </c>
      <c r="AT68">
        <f>OLD_values_no_RT!AI68*high_rise_MFH</f>
        <v>0.10571424</v>
      </c>
      <c r="AU68">
        <f>OLD_values_no_RT!AJ68</f>
        <v>0</v>
      </c>
      <c r="AV68">
        <f>OLD_values_no_RT!AK68</f>
        <v>15.312984655997361</v>
      </c>
      <c r="AW68">
        <f>OLD_values_no_RT!AL68*(1-high_rise_MFH)</f>
        <v>2.0929087609305395</v>
      </c>
      <c r="AX68">
        <f>OLD_values_no_RT!AL68*high_rise_MFH</f>
        <v>4.2712423692459991E-2</v>
      </c>
      <c r="AY68">
        <f>OLD_values_no_RT!AM68</f>
        <v>0</v>
      </c>
      <c r="AZ68" s="91">
        <f>OLD_values_no_RT!AN68</f>
        <v>5.6438704846597076</v>
      </c>
      <c r="BA68" s="91">
        <f>OLD_values_no_RT!AO68*(1-high_rise_MFH)</f>
        <v>3.3967994398372334</v>
      </c>
      <c r="BB68" s="91">
        <f>OLD_values_no_RT!AO68*high_rise_MFH</f>
        <v>6.9322437547698637E-2</v>
      </c>
      <c r="BC68">
        <f>OLD_values_no_RT!AP68</f>
        <v>0</v>
      </c>
      <c r="BD68" s="91">
        <f>OLD_values_no_RT!AQ68</f>
        <v>6.4328007668306659</v>
      </c>
      <c r="BE68" s="91">
        <f>OLD_values_no_RT!AR68*(1-high_rise_MFH)</f>
        <v>3.1080431845741399</v>
      </c>
      <c r="BF68" s="91">
        <f>OLD_values_no_RT!AR68*high_rise_MFH</f>
        <v>6.3429452746411027E-2</v>
      </c>
      <c r="BG68">
        <f>OLD_values_no_RT!AS68</f>
        <v>0</v>
      </c>
      <c r="BH68" s="91">
        <f>OLD_values_no_RT!AT68</f>
        <v>15.005649727920137</v>
      </c>
      <c r="BI68" s="91">
        <f>OLD_values_no_RT!AU68*(1-high_rise_MFH)</f>
        <v>10.863318450530132</v>
      </c>
      <c r="BJ68" s="91">
        <f>OLD_values_no_RT!AU68*high_rise_MFH</f>
        <v>0.22170037654143127</v>
      </c>
      <c r="BK68">
        <f>OLD_values_no_RT!AV68</f>
        <v>0</v>
      </c>
      <c r="BL68" s="12">
        <f>OLD_values_no_RT!AX68*0.32</f>
        <v>0.88589119999999999</v>
      </c>
      <c r="BM68" s="12">
        <f>OLD_values_no_RT!AX68*0.6</f>
        <v>1.6610459999999998</v>
      </c>
      <c r="BN68" s="12">
        <f>OLD_values_no_RT!AX68*0.08</f>
        <v>0.2214728</v>
      </c>
      <c r="BO68" s="12">
        <f>OLD_values_no_RT!AY68</f>
        <v>0</v>
      </c>
      <c r="BP68" s="12">
        <f>OLD_values_no_RT!AZ68</f>
        <v>0</v>
      </c>
      <c r="BQ68" s="12">
        <f>OLD_values_no_RT!BA68*(1-high_rise_MFH)</f>
        <v>0</v>
      </c>
      <c r="BR68" s="12">
        <f>OLD_values_no_RT!BA68*high_rise_MFH</f>
        <v>0</v>
      </c>
      <c r="BS68" s="12">
        <f>OLD_values_no_RT!BB68</f>
        <v>0</v>
      </c>
      <c r="BT68" s="14">
        <f>OLD_values_no_RT!BC68</f>
        <v>31.64508827543531</v>
      </c>
      <c r="BU68" s="12">
        <f>OLD_values_no_RT!BD68*(1-high_rise_MFH)</f>
        <v>46.518279764889897</v>
      </c>
      <c r="BV68" s="12">
        <f>OLD_values_no_RT!BD68*high_rise_MFH</f>
        <v>0.9493526482630591</v>
      </c>
      <c r="BW68" s="12">
        <f>OLD_values_no_RT!BE68</f>
        <v>0</v>
      </c>
      <c r="BX68" s="14">
        <f>OLD_values_no_RT!BF68</f>
        <v>21.316397388559821</v>
      </c>
      <c r="BY68" s="12">
        <f>OLD_values_no_RT!BG68*(1-high_rise_MFH)</f>
        <v>62.670208322365873</v>
      </c>
      <c r="BZ68" s="12">
        <f>OLD_values_no_RT!BG68*high_rise_MFH</f>
        <v>1.2789838433135894</v>
      </c>
      <c r="CA68" s="12">
        <f>OLD_values_no_RT!BH68</f>
        <v>0</v>
      </c>
      <c r="CB68" s="12">
        <f>OLD_values_no_RT!BJ68*0.86</f>
        <v>57.309620085809023</v>
      </c>
      <c r="CC68" s="12">
        <f>OLD_values_no_RT!BJ68*0.133</f>
        <v>8.862999385363489</v>
      </c>
      <c r="CD68" s="12">
        <f>OLD_values_no_RT!BJ68*0.007</f>
        <v>0.46647365186123624</v>
      </c>
      <c r="CE68" s="14">
        <f>OLD_values_no_RT!BK68</f>
        <v>0</v>
      </c>
      <c r="CF68" s="14">
        <v>18.014420239195626</v>
      </c>
      <c r="CG68" s="14">
        <v>17.654131834411714</v>
      </c>
      <c r="CH68" s="14">
        <v>0.36028840478391189</v>
      </c>
      <c r="CI68" s="14">
        <f>OLD_values_no_RT!BN68</f>
        <v>0</v>
      </c>
      <c r="CJ68" s="14">
        <f>OLD_values_no_RT!BO68</f>
        <v>15.408674996956044</v>
      </c>
      <c r="CK68" s="14">
        <f>OLD_values_no_RT!BP68*(1-high_rise_MFH)</f>
        <v>45.301504491050764</v>
      </c>
      <c r="CL68" s="14">
        <f>OLD_values_no_RT!BP68*high_rise_MFH</f>
        <v>0.92452049981736251</v>
      </c>
      <c r="CM68" s="14">
        <f>OLD_values_no_RT!BQ68</f>
        <v>0</v>
      </c>
      <c r="CN68" s="14">
        <v>30.12547136847266</v>
      </c>
      <c r="CO68" s="14">
        <v>10.041823789490884</v>
      </c>
      <c r="CP68" s="12">
        <v>0</v>
      </c>
      <c r="CQ68" s="14">
        <f>OLD_values_no_RT!BT68</f>
        <v>0</v>
      </c>
      <c r="CR68" s="14">
        <v>20</v>
      </c>
      <c r="CS68" s="14">
        <v>19.600000000000001</v>
      </c>
      <c r="CT68" s="14">
        <v>0.4</v>
      </c>
      <c r="CU68" s="14">
        <v>0</v>
      </c>
    </row>
    <row r="69" spans="1:99" x14ac:dyDescent="0.45">
      <c r="A69" s="21">
        <v>2015</v>
      </c>
      <c r="B69" s="2">
        <v>1966</v>
      </c>
      <c r="C69">
        <f>OLD_values_no_RT!C69</f>
        <v>0</v>
      </c>
      <c r="D69">
        <f>OLD_values_no_RT!D69</f>
        <v>188.78022955349621</v>
      </c>
      <c r="E69">
        <f>OLD_values_no_RT!E69</f>
        <v>0</v>
      </c>
      <c r="F69">
        <f>OLD_values_no_RT!F69</f>
        <v>0</v>
      </c>
      <c r="G69">
        <f>OLD_values_no_RT!G69*(1-high_rise_MFH)</f>
        <v>0</v>
      </c>
      <c r="H69">
        <f>OLD_values_no_RT!H69*(1-high_rise_MFH)</f>
        <v>26.047914857893854</v>
      </c>
      <c r="I69">
        <f>OLD_values_no_RT!I69*(1-high_rise_MFH)</f>
        <v>0</v>
      </c>
      <c r="J69">
        <f>OLD_values_no_RT!J69*(1-high_rise_MFH)</f>
        <v>0</v>
      </c>
      <c r="K69">
        <f>OLD_values_no_RT!G69*(high_rise_MFH)</f>
        <v>0</v>
      </c>
      <c r="L69">
        <f>OLD_values_no_RT!H69*(high_rise_MFH)</f>
        <v>0.53159009914069089</v>
      </c>
      <c r="M69">
        <f>OLD_values_no_RT!I69*(high_rise_MFH)</f>
        <v>0</v>
      </c>
      <c r="N69">
        <f>OLD_values_no_RT!J69*(high_rise_MFH)</f>
        <v>0</v>
      </c>
      <c r="O69">
        <f>OLD_values_no_RT!K69</f>
        <v>7.6075614894692496</v>
      </c>
      <c r="P69">
        <f>OLD_values_no_RT!L69</f>
        <v>0</v>
      </c>
      <c r="Q69">
        <f>OLD_values_no_RT!M69</f>
        <v>0</v>
      </c>
      <c r="R69">
        <f>OLD_values_no_RT!N69</f>
        <v>0</v>
      </c>
      <c r="S69">
        <f>OLD_values_no_RT!O69</f>
        <v>0</v>
      </c>
      <c r="T69">
        <f>OLD_values_no_RT!P69</f>
        <v>18.622093285721437</v>
      </c>
      <c r="U69">
        <f>OLD_values_no_RT!Q69*(1-high_rise_MFH)</f>
        <v>2.5694782845084498</v>
      </c>
      <c r="V69">
        <f>OLD_values_no_RT!Q69*high_rise_MFH</f>
        <v>5.2438332336907145E-2</v>
      </c>
      <c r="W69">
        <f>OLD_values_no_RT!R69</f>
        <v>0.7504425652454908</v>
      </c>
      <c r="X69" s="12">
        <f>OLD_values_no_RT!S69</f>
        <v>32.915173601483787</v>
      </c>
      <c r="Y69" s="12">
        <f>OLD_values_no_RT!T69*(1-high_rise_MFH)</f>
        <v>14.635714578797918</v>
      </c>
      <c r="Z69" s="12">
        <f>OLD_values_no_RT!T69*high_rise_MFH</f>
        <v>0.29868805262852893</v>
      </c>
      <c r="AA69" s="12">
        <f>OLD_values_no_RT!U69</f>
        <v>0</v>
      </c>
      <c r="AB69">
        <f>OLD_values_no_RT!V69</f>
        <v>4.3154066393252339</v>
      </c>
      <c r="AC69">
        <f>OLD_values_no_RT!W69*(1-high_rise_MFH)</f>
        <v>10.305811344115144</v>
      </c>
      <c r="AD69">
        <f>OLD_values_no_RT!W69*high_rise_MFH</f>
        <v>0.21032268049214581</v>
      </c>
      <c r="AE69">
        <f>OLD_values_no_RT!X69</f>
        <v>0</v>
      </c>
      <c r="AF69">
        <f>OLD_values_no_RT!Y69</f>
        <v>22.771152754116979</v>
      </c>
      <c r="AG69">
        <f>OLD_values_no_RT!Z69*(1-high_rise_MFH)</f>
        <v>17.908975960628428</v>
      </c>
      <c r="AH69">
        <f>OLD_values_no_RT!Z69*high_rise_MFH</f>
        <v>0.36548930531894758</v>
      </c>
      <c r="AI69">
        <f>OLD_values_no_RT!AA69</f>
        <v>0</v>
      </c>
      <c r="AJ69">
        <f>OLD_values_no_RT!AB69</f>
        <v>3.6497718892569213</v>
      </c>
      <c r="AK69">
        <f>OLD_values_no_RT!AC69*(1-high_rise_MFH)</f>
        <v>11.57405662146116</v>
      </c>
      <c r="AL69">
        <f>OLD_values_no_RT!AC69*high_rise_MFH</f>
        <v>0.23620523717267675</v>
      </c>
      <c r="AM69">
        <f>OLD_values_no_RT!AD69</f>
        <v>0</v>
      </c>
      <c r="AN69">
        <f>OLD_values_no_RT!AE69</f>
        <v>4.3739999999999997</v>
      </c>
      <c r="AO69">
        <f>OLD_values_no_RT!AF69*(1-high_rise_MFH)</f>
        <v>2.6087599999999997</v>
      </c>
      <c r="AP69">
        <f>OLD_values_no_RT!AF69*high_rise_MFH</f>
        <v>5.3240000000000003E-2</v>
      </c>
      <c r="AQ69">
        <f>OLD_values_no_RT!AG69</f>
        <v>0</v>
      </c>
      <c r="AR69">
        <f>OLD_values_no_RT!AH69</f>
        <v>4.4892000000000003</v>
      </c>
      <c r="AS69">
        <f>OLD_values_no_RT!AI69*(1-high_rise_MFH)</f>
        <v>5.17999776</v>
      </c>
      <c r="AT69">
        <f>OLD_values_no_RT!AI69*high_rise_MFH</f>
        <v>0.10571424</v>
      </c>
      <c r="AU69">
        <f>OLD_values_no_RT!AJ69</f>
        <v>0</v>
      </c>
      <c r="AV69">
        <f>OLD_values_no_RT!AK69</f>
        <v>15.312984655997361</v>
      </c>
      <c r="AW69">
        <f>OLD_values_no_RT!AL69*(1-high_rise_MFH)</f>
        <v>2.0929087609305395</v>
      </c>
      <c r="AX69">
        <f>OLD_values_no_RT!AL69*high_rise_MFH</f>
        <v>4.2712423692459991E-2</v>
      </c>
      <c r="AY69">
        <f>OLD_values_no_RT!AM69</f>
        <v>0</v>
      </c>
      <c r="AZ69" s="91">
        <f>OLD_values_no_RT!AN69</f>
        <v>5.6438704846597076</v>
      </c>
      <c r="BA69" s="91">
        <f>OLD_values_no_RT!AO69*(1-high_rise_MFH)</f>
        <v>3.3967994398372334</v>
      </c>
      <c r="BB69" s="91">
        <f>OLD_values_no_RT!AO69*high_rise_MFH</f>
        <v>6.9322437547698637E-2</v>
      </c>
      <c r="BC69">
        <f>OLD_values_no_RT!AP69</f>
        <v>0</v>
      </c>
      <c r="BD69" s="91">
        <f>OLD_values_no_RT!AQ69</f>
        <v>6.4328007668306659</v>
      </c>
      <c r="BE69" s="91">
        <f>OLD_values_no_RT!AR69*(1-high_rise_MFH)</f>
        <v>3.1080431845741399</v>
      </c>
      <c r="BF69" s="91">
        <f>OLD_values_no_RT!AR69*high_rise_MFH</f>
        <v>6.3429452746411027E-2</v>
      </c>
      <c r="BG69">
        <f>OLD_values_no_RT!AS69</f>
        <v>0</v>
      </c>
      <c r="BH69" s="91">
        <f>OLD_values_no_RT!AT69</f>
        <v>15.005649727920137</v>
      </c>
      <c r="BI69" s="91">
        <f>OLD_values_no_RT!AU69*(1-high_rise_MFH)</f>
        <v>10.863318450530132</v>
      </c>
      <c r="BJ69" s="91">
        <f>OLD_values_no_RT!AU69*high_rise_MFH</f>
        <v>0.22170037654143127</v>
      </c>
      <c r="BK69">
        <f>OLD_values_no_RT!AV69</f>
        <v>0</v>
      </c>
      <c r="BL69" s="12">
        <f>OLD_values_no_RT!AX69*0.32</f>
        <v>1.2820959999999999</v>
      </c>
      <c r="BM69" s="12">
        <f>OLD_values_no_RT!AX69*0.6</f>
        <v>2.4039299999999999</v>
      </c>
      <c r="BN69" s="12">
        <f>OLD_values_no_RT!AX69*0.08</f>
        <v>0.32052399999999998</v>
      </c>
      <c r="BO69" s="12">
        <f>OLD_values_no_RT!AY69</f>
        <v>0</v>
      </c>
      <c r="BP69" s="12">
        <f>OLD_values_no_RT!AZ69</f>
        <v>0</v>
      </c>
      <c r="BQ69" s="12">
        <f>OLD_values_no_RT!BA69*(1-high_rise_MFH)</f>
        <v>0</v>
      </c>
      <c r="BR69" s="12">
        <f>OLD_values_no_RT!BA69*high_rise_MFH</f>
        <v>0</v>
      </c>
      <c r="BS69" s="12">
        <f>OLD_values_no_RT!BB69</f>
        <v>0</v>
      </c>
      <c r="BT69" s="14">
        <f>OLD_values_no_RT!BC69</f>
        <v>31.64508827543531</v>
      </c>
      <c r="BU69" s="12">
        <f>OLD_values_no_RT!BD69*(1-high_rise_MFH)</f>
        <v>46.518279764889897</v>
      </c>
      <c r="BV69" s="12">
        <f>OLD_values_no_RT!BD69*high_rise_MFH</f>
        <v>0.9493526482630591</v>
      </c>
      <c r="BW69" s="12">
        <f>OLD_values_no_RT!BE69</f>
        <v>0</v>
      </c>
      <c r="BX69" s="14">
        <f>OLD_values_no_RT!BF69</f>
        <v>53.993189610445761</v>
      </c>
      <c r="BY69" s="12">
        <f>OLD_values_no_RT!BG69*(1-high_rise_MFH)</f>
        <v>158.73997745471053</v>
      </c>
      <c r="BZ69" s="12">
        <f>OLD_values_no_RT!BG69*high_rise_MFH</f>
        <v>3.2395913766267457</v>
      </c>
      <c r="CA69" s="12">
        <f>OLD_values_no_RT!BH69</f>
        <v>0</v>
      </c>
      <c r="CB69" s="12">
        <f>OLD_values_no_RT!BJ69*0.86</f>
        <v>66.861223433443854</v>
      </c>
      <c r="CC69" s="12">
        <f>OLD_values_no_RT!BJ69*0.133</f>
        <v>10.340165949590737</v>
      </c>
      <c r="CD69" s="12">
        <f>OLD_values_no_RT!BJ69*0.007</f>
        <v>0.54421926050477565</v>
      </c>
      <c r="CE69" s="14">
        <f>OLD_values_no_RT!BK69</f>
        <v>0</v>
      </c>
      <c r="CF69" s="14">
        <v>21.016823612394898</v>
      </c>
      <c r="CG69" s="14">
        <v>20.596487140147001</v>
      </c>
      <c r="CH69" s="14">
        <v>0.42033647224789661</v>
      </c>
      <c r="CI69" s="14">
        <f>OLD_values_no_RT!BN69</f>
        <v>0</v>
      </c>
      <c r="CJ69" s="14">
        <f>OLD_values_no_RT!BO69</f>
        <v>17.976787496448715</v>
      </c>
      <c r="CK69" s="14">
        <f>OLD_values_no_RT!BP69*(1-high_rise_MFH)</f>
        <v>52.851755239559218</v>
      </c>
      <c r="CL69" s="14">
        <f>OLD_values_no_RT!BP69*high_rise_MFH</f>
        <v>1.078607249786923</v>
      </c>
      <c r="CM69" s="14">
        <f>OLD_values_no_RT!BQ69</f>
        <v>0</v>
      </c>
      <c r="CN69" s="14">
        <v>35.146383263218098</v>
      </c>
      <c r="CO69" s="14">
        <v>11.715461087739371</v>
      </c>
      <c r="CP69" s="12">
        <v>0</v>
      </c>
      <c r="CQ69" s="14">
        <f>OLD_values_no_RT!BT69</f>
        <v>0</v>
      </c>
      <c r="CR69" s="14">
        <v>20</v>
      </c>
      <c r="CS69" s="14">
        <v>19.600000000000001</v>
      </c>
      <c r="CT69" s="14">
        <v>0.4</v>
      </c>
      <c r="CU69" s="14">
        <v>0</v>
      </c>
    </row>
    <row r="70" spans="1:99" x14ac:dyDescent="0.45">
      <c r="A70" s="21">
        <v>2015</v>
      </c>
      <c r="B70" s="2">
        <v>1967</v>
      </c>
      <c r="C70">
        <f>OLD_values_no_RT!C70</f>
        <v>0</v>
      </c>
      <c r="D70">
        <f>OLD_values_no_RT!D70</f>
        <v>188.78022955349621</v>
      </c>
      <c r="E70">
        <f>OLD_values_no_RT!E70</f>
        <v>0</v>
      </c>
      <c r="F70">
        <f>OLD_values_no_RT!F70</f>
        <v>0</v>
      </c>
      <c r="G70">
        <f>OLD_values_no_RT!G70*(1-high_rise_MFH)</f>
        <v>0</v>
      </c>
      <c r="H70">
        <f>OLD_values_no_RT!H70*(1-high_rise_MFH)</f>
        <v>26.047914857893854</v>
      </c>
      <c r="I70">
        <f>OLD_values_no_RT!I70*(1-high_rise_MFH)</f>
        <v>0</v>
      </c>
      <c r="J70">
        <f>OLD_values_no_RT!J70*(1-high_rise_MFH)</f>
        <v>0</v>
      </c>
      <c r="K70">
        <f>OLD_values_no_RT!G70*(high_rise_MFH)</f>
        <v>0</v>
      </c>
      <c r="L70">
        <f>OLD_values_no_RT!H70*(high_rise_MFH)</f>
        <v>0.53159009914069089</v>
      </c>
      <c r="M70">
        <f>OLD_values_no_RT!I70*(high_rise_MFH)</f>
        <v>0</v>
      </c>
      <c r="N70">
        <f>OLD_values_no_RT!J70*(high_rise_MFH)</f>
        <v>0</v>
      </c>
      <c r="O70">
        <f>OLD_values_no_RT!K70</f>
        <v>7.6075614894692496</v>
      </c>
      <c r="P70">
        <f>OLD_values_no_RT!L70</f>
        <v>0</v>
      </c>
      <c r="Q70">
        <f>OLD_values_no_RT!M70</f>
        <v>0</v>
      </c>
      <c r="R70">
        <f>OLD_values_no_RT!N70</f>
        <v>0</v>
      </c>
      <c r="S70">
        <f>OLD_values_no_RT!O70</f>
        <v>0</v>
      </c>
      <c r="T70">
        <f>OLD_values_no_RT!P70</f>
        <v>18.622093285721437</v>
      </c>
      <c r="U70">
        <f>OLD_values_no_RT!Q70*(1-high_rise_MFH)</f>
        <v>2.5694782845084498</v>
      </c>
      <c r="V70">
        <f>OLD_values_no_RT!Q70*high_rise_MFH</f>
        <v>5.2438332336907145E-2</v>
      </c>
      <c r="W70">
        <f>OLD_values_no_RT!R70</f>
        <v>0.7504425652454908</v>
      </c>
      <c r="X70" s="12">
        <f>OLD_values_no_RT!S70</f>
        <v>32.915173601483787</v>
      </c>
      <c r="Y70" s="12">
        <f>OLD_values_no_RT!T70*(1-high_rise_MFH)</f>
        <v>14.635714578797918</v>
      </c>
      <c r="Z70" s="12">
        <f>OLD_values_no_RT!T70*high_rise_MFH</f>
        <v>0.29868805262852893</v>
      </c>
      <c r="AA70" s="12">
        <f>OLD_values_no_RT!U70</f>
        <v>0</v>
      </c>
      <c r="AB70">
        <f>OLD_values_no_RT!V70</f>
        <v>4.3154066393252339</v>
      </c>
      <c r="AC70">
        <f>OLD_values_no_RT!W70*(1-high_rise_MFH)</f>
        <v>10.305811344115144</v>
      </c>
      <c r="AD70">
        <f>OLD_values_no_RT!W70*high_rise_MFH</f>
        <v>0.21032268049214581</v>
      </c>
      <c r="AE70">
        <f>OLD_values_no_RT!X70</f>
        <v>0</v>
      </c>
      <c r="AF70">
        <f>OLD_values_no_RT!Y70</f>
        <v>22.771152754116979</v>
      </c>
      <c r="AG70">
        <f>OLD_values_no_RT!Z70*(1-high_rise_MFH)</f>
        <v>17.908975960628428</v>
      </c>
      <c r="AH70">
        <f>OLD_values_no_RT!Z70*high_rise_MFH</f>
        <v>0.36548930531894758</v>
      </c>
      <c r="AI70">
        <f>OLD_values_no_RT!AA70</f>
        <v>0</v>
      </c>
      <c r="AJ70">
        <f>OLD_values_no_RT!AB70</f>
        <v>3.6497718892569213</v>
      </c>
      <c r="AK70">
        <f>OLD_values_no_RT!AC70*(1-high_rise_MFH)</f>
        <v>11.57405662146116</v>
      </c>
      <c r="AL70">
        <f>OLD_values_no_RT!AC70*high_rise_MFH</f>
        <v>0.23620523717267675</v>
      </c>
      <c r="AM70">
        <f>OLD_values_no_RT!AD70</f>
        <v>0</v>
      </c>
      <c r="AN70">
        <f>OLD_values_no_RT!AE70</f>
        <v>4.3739999999999997</v>
      </c>
      <c r="AO70">
        <f>OLD_values_no_RT!AF70*(1-high_rise_MFH)</f>
        <v>2.6087599999999997</v>
      </c>
      <c r="AP70">
        <f>OLD_values_no_RT!AF70*high_rise_MFH</f>
        <v>5.3240000000000003E-2</v>
      </c>
      <c r="AQ70">
        <f>OLD_values_no_RT!AG70</f>
        <v>0</v>
      </c>
      <c r="AR70">
        <f>OLD_values_no_RT!AH70</f>
        <v>4.4892000000000003</v>
      </c>
      <c r="AS70">
        <f>OLD_values_no_RT!AI70*(1-high_rise_MFH)</f>
        <v>5.17999776</v>
      </c>
      <c r="AT70">
        <f>OLD_values_no_RT!AI70*high_rise_MFH</f>
        <v>0.10571424</v>
      </c>
      <c r="AU70">
        <f>OLD_values_no_RT!AJ70</f>
        <v>0</v>
      </c>
      <c r="AV70">
        <f>OLD_values_no_RT!AK70</f>
        <v>15.312984655997361</v>
      </c>
      <c r="AW70">
        <f>OLD_values_no_RT!AL70*(1-high_rise_MFH)</f>
        <v>2.0929087609305395</v>
      </c>
      <c r="AX70">
        <f>OLD_values_no_RT!AL70*high_rise_MFH</f>
        <v>4.2712423692459991E-2</v>
      </c>
      <c r="AY70">
        <f>OLD_values_no_RT!AM70</f>
        <v>0</v>
      </c>
      <c r="AZ70" s="91">
        <f>OLD_values_no_RT!AN70</f>
        <v>5.6438704846597076</v>
      </c>
      <c r="BA70" s="91">
        <f>OLD_values_no_RT!AO70*(1-high_rise_MFH)</f>
        <v>3.3967994398372334</v>
      </c>
      <c r="BB70" s="91">
        <f>OLD_values_no_RT!AO70*high_rise_MFH</f>
        <v>6.9322437547698637E-2</v>
      </c>
      <c r="BC70">
        <f>OLD_values_no_RT!AP70</f>
        <v>0</v>
      </c>
      <c r="BD70" s="91">
        <f>OLD_values_no_RT!AQ70</f>
        <v>6.4328007668306659</v>
      </c>
      <c r="BE70" s="91">
        <f>OLD_values_no_RT!AR70*(1-high_rise_MFH)</f>
        <v>3.1080431845741399</v>
      </c>
      <c r="BF70" s="91">
        <f>OLD_values_no_RT!AR70*high_rise_MFH</f>
        <v>6.3429452746411027E-2</v>
      </c>
      <c r="BG70">
        <f>OLD_values_no_RT!AS70</f>
        <v>0</v>
      </c>
      <c r="BH70" s="91">
        <f>OLD_values_no_RT!AT70</f>
        <v>15.005649727920137</v>
      </c>
      <c r="BI70" s="91">
        <f>OLD_values_no_RT!AU70*(1-high_rise_MFH)</f>
        <v>10.863318450530132</v>
      </c>
      <c r="BJ70" s="91">
        <f>OLD_values_no_RT!AU70*high_rise_MFH</f>
        <v>0.22170037654143127</v>
      </c>
      <c r="BK70">
        <f>OLD_values_no_RT!AV70</f>
        <v>0</v>
      </c>
      <c r="BL70" s="12">
        <f>OLD_values_no_RT!AX70*0.32</f>
        <v>1.8282015999999999</v>
      </c>
      <c r="BM70" s="12">
        <f>OLD_values_no_RT!AX70*0.6</f>
        <v>3.4278779999999998</v>
      </c>
      <c r="BN70" s="12">
        <f>OLD_values_no_RT!AX70*0.08</f>
        <v>0.45705039999999997</v>
      </c>
      <c r="BO70" s="12">
        <f>OLD_values_no_RT!AY70</f>
        <v>0</v>
      </c>
      <c r="BP70" s="12">
        <f>OLD_values_no_RT!AZ70</f>
        <v>0</v>
      </c>
      <c r="BQ70" s="12">
        <f>OLD_values_no_RT!BA70*(1-high_rise_MFH)</f>
        <v>0</v>
      </c>
      <c r="BR70" s="12">
        <f>OLD_values_no_RT!BA70*high_rise_MFH</f>
        <v>0</v>
      </c>
      <c r="BS70" s="12">
        <f>OLD_values_no_RT!BB70</f>
        <v>0</v>
      </c>
      <c r="BT70" s="14">
        <f>OLD_values_no_RT!BC70</f>
        <v>31.64508827543531</v>
      </c>
      <c r="BU70" s="12">
        <f>OLD_values_no_RT!BD70*(1-high_rise_MFH)</f>
        <v>46.518279764889897</v>
      </c>
      <c r="BV70" s="12">
        <f>OLD_values_no_RT!BD70*high_rise_MFH</f>
        <v>0.9493526482630591</v>
      </c>
      <c r="BW70" s="12">
        <f>OLD_values_no_RT!BE70</f>
        <v>0</v>
      </c>
      <c r="BX70" s="14">
        <f>OLD_values_no_RT!BF70</f>
        <v>53.993189610445761</v>
      </c>
      <c r="BY70" s="12">
        <f>OLD_values_no_RT!BG70*(1-high_rise_MFH)</f>
        <v>158.73997745471053</v>
      </c>
      <c r="BZ70" s="12">
        <f>OLD_values_no_RT!BG70*high_rise_MFH</f>
        <v>3.2395913766267457</v>
      </c>
      <c r="CA70" s="12">
        <f>OLD_values_no_RT!BH70</f>
        <v>0</v>
      </c>
      <c r="CB70" s="12">
        <f>OLD_values_no_RT!BJ70*0.86</f>
        <v>76.412826781078692</v>
      </c>
      <c r="CC70" s="12">
        <f>OLD_values_no_RT!BJ70*0.133</f>
        <v>11.817332513817984</v>
      </c>
      <c r="CD70" s="12">
        <f>OLD_values_no_RT!BJ70*0.007</f>
        <v>0.62196486914831495</v>
      </c>
      <c r="CE70" s="14">
        <f>OLD_values_no_RT!BK70</f>
        <v>0</v>
      </c>
      <c r="CF70" s="14">
        <v>24.01922698559417</v>
      </c>
      <c r="CG70" s="14">
        <v>23.538842445882285</v>
      </c>
      <c r="CH70" s="14">
        <v>0.48038453971188488</v>
      </c>
      <c r="CI70" s="14">
        <f>OLD_values_no_RT!BN70</f>
        <v>0</v>
      </c>
      <c r="CJ70" s="14">
        <f>OLD_values_no_RT!BO70</f>
        <v>20.544899995941392</v>
      </c>
      <c r="CK70" s="14">
        <f>OLD_values_no_RT!BP70*(1-high_rise_MFH)</f>
        <v>60.402005988067678</v>
      </c>
      <c r="CL70" s="14">
        <f>OLD_values_no_RT!BP70*high_rise_MFH</f>
        <v>1.2326939997564832</v>
      </c>
      <c r="CM70" s="14">
        <f>OLD_values_no_RT!BQ70</f>
        <v>0</v>
      </c>
      <c r="CN70" s="14">
        <v>40.167295157963544</v>
      </c>
      <c r="CO70" s="14">
        <v>13.38909838598785</v>
      </c>
      <c r="CP70" s="12">
        <v>0</v>
      </c>
      <c r="CQ70" s="14">
        <f>OLD_values_no_RT!BT70</f>
        <v>0</v>
      </c>
      <c r="CR70" s="14">
        <v>20</v>
      </c>
      <c r="CS70" s="14">
        <v>19.600000000000001</v>
      </c>
      <c r="CT70" s="14">
        <v>0.4</v>
      </c>
      <c r="CU70" s="14">
        <v>0</v>
      </c>
    </row>
    <row r="71" spans="1:99" x14ac:dyDescent="0.45">
      <c r="A71" s="21">
        <v>2015</v>
      </c>
      <c r="B71" s="2">
        <v>1968</v>
      </c>
      <c r="C71">
        <f>OLD_values_no_RT!C71</f>
        <v>0</v>
      </c>
      <c r="D71">
        <f>OLD_values_no_RT!D71</f>
        <v>188.78022955349621</v>
      </c>
      <c r="E71">
        <f>OLD_values_no_RT!E71</f>
        <v>0</v>
      </c>
      <c r="F71">
        <f>OLD_values_no_RT!F71</f>
        <v>0</v>
      </c>
      <c r="G71">
        <f>OLD_values_no_RT!G71*(1-high_rise_MFH)</f>
        <v>0</v>
      </c>
      <c r="H71">
        <f>OLD_values_no_RT!H71*(1-high_rise_MFH)</f>
        <v>26.047914857893854</v>
      </c>
      <c r="I71">
        <f>OLD_values_no_RT!I71*(1-high_rise_MFH)</f>
        <v>0</v>
      </c>
      <c r="J71">
        <f>OLD_values_no_RT!J71*(1-high_rise_MFH)</f>
        <v>0</v>
      </c>
      <c r="K71">
        <f>OLD_values_no_RT!G71*(high_rise_MFH)</f>
        <v>0</v>
      </c>
      <c r="L71">
        <f>OLD_values_no_RT!H71*(high_rise_MFH)</f>
        <v>0.53159009914069089</v>
      </c>
      <c r="M71">
        <f>OLD_values_no_RT!I71*(high_rise_MFH)</f>
        <v>0</v>
      </c>
      <c r="N71">
        <f>OLD_values_no_RT!J71*(high_rise_MFH)</f>
        <v>0</v>
      </c>
      <c r="O71">
        <f>OLD_values_no_RT!K71</f>
        <v>7.6075614894692496</v>
      </c>
      <c r="P71">
        <f>OLD_values_no_RT!L71</f>
        <v>0</v>
      </c>
      <c r="Q71">
        <f>OLD_values_no_RT!M71</f>
        <v>0</v>
      </c>
      <c r="R71">
        <f>OLD_values_no_RT!N71</f>
        <v>0</v>
      </c>
      <c r="S71">
        <f>OLD_values_no_RT!O71</f>
        <v>0</v>
      </c>
      <c r="T71">
        <f>OLD_values_no_RT!P71</f>
        <v>18.622093285721437</v>
      </c>
      <c r="U71">
        <f>OLD_values_no_RT!Q71*(1-high_rise_MFH)</f>
        <v>2.5694782845084498</v>
      </c>
      <c r="V71">
        <f>OLD_values_no_RT!Q71*high_rise_MFH</f>
        <v>5.2438332336907145E-2</v>
      </c>
      <c r="W71">
        <f>OLD_values_no_RT!R71</f>
        <v>0.7504425652454908</v>
      </c>
      <c r="X71" s="12">
        <f>OLD_values_no_RT!S71</f>
        <v>32.915173601483787</v>
      </c>
      <c r="Y71" s="12">
        <f>OLD_values_no_RT!T71*(1-high_rise_MFH)</f>
        <v>14.635714578797918</v>
      </c>
      <c r="Z71" s="12">
        <f>OLD_values_no_RT!T71*high_rise_MFH</f>
        <v>0.29868805262852893</v>
      </c>
      <c r="AA71" s="12">
        <f>OLD_values_no_RT!U71</f>
        <v>0</v>
      </c>
      <c r="AB71">
        <f>OLD_values_no_RT!V71</f>
        <v>4.3154066393252339</v>
      </c>
      <c r="AC71">
        <f>OLD_values_no_RT!W71*(1-high_rise_MFH)</f>
        <v>10.305811344115144</v>
      </c>
      <c r="AD71">
        <f>OLD_values_no_RT!W71*high_rise_MFH</f>
        <v>0.21032268049214581</v>
      </c>
      <c r="AE71">
        <f>OLD_values_no_RT!X71</f>
        <v>0</v>
      </c>
      <c r="AF71">
        <f>OLD_values_no_RT!Y71</f>
        <v>22.771152754116979</v>
      </c>
      <c r="AG71">
        <f>OLD_values_no_RT!Z71*(1-high_rise_MFH)</f>
        <v>17.908975960628428</v>
      </c>
      <c r="AH71">
        <f>OLD_values_no_RT!Z71*high_rise_MFH</f>
        <v>0.36548930531894758</v>
      </c>
      <c r="AI71">
        <f>OLD_values_no_RT!AA71</f>
        <v>0</v>
      </c>
      <c r="AJ71">
        <f>OLD_values_no_RT!AB71</f>
        <v>3.6497718892569213</v>
      </c>
      <c r="AK71">
        <f>OLD_values_no_RT!AC71*(1-high_rise_MFH)</f>
        <v>11.57405662146116</v>
      </c>
      <c r="AL71">
        <f>OLD_values_no_RT!AC71*high_rise_MFH</f>
        <v>0.23620523717267675</v>
      </c>
      <c r="AM71">
        <f>OLD_values_no_RT!AD71</f>
        <v>0</v>
      </c>
      <c r="AN71">
        <f>OLD_values_no_RT!AE71</f>
        <v>4.3739999999999997</v>
      </c>
      <c r="AO71">
        <f>OLD_values_no_RT!AF71*(1-high_rise_MFH)</f>
        <v>2.6087599999999997</v>
      </c>
      <c r="AP71">
        <f>OLD_values_no_RT!AF71*high_rise_MFH</f>
        <v>5.3240000000000003E-2</v>
      </c>
      <c r="AQ71">
        <f>OLD_values_no_RT!AG71</f>
        <v>0</v>
      </c>
      <c r="AR71">
        <f>OLD_values_no_RT!AH71</f>
        <v>4.4892000000000003</v>
      </c>
      <c r="AS71">
        <f>OLD_values_no_RT!AI71*(1-high_rise_MFH)</f>
        <v>5.17999776</v>
      </c>
      <c r="AT71">
        <f>OLD_values_no_RT!AI71*high_rise_MFH</f>
        <v>0.10571424</v>
      </c>
      <c r="AU71">
        <f>OLD_values_no_RT!AJ71</f>
        <v>0</v>
      </c>
      <c r="AV71">
        <f>OLD_values_no_RT!AK71</f>
        <v>15.312984655997361</v>
      </c>
      <c r="AW71">
        <f>OLD_values_no_RT!AL71*(1-high_rise_MFH)</f>
        <v>2.0929087609305395</v>
      </c>
      <c r="AX71">
        <f>OLD_values_no_RT!AL71*high_rise_MFH</f>
        <v>4.2712423692459991E-2</v>
      </c>
      <c r="AY71">
        <f>OLD_values_no_RT!AM71</f>
        <v>0</v>
      </c>
      <c r="AZ71" s="91">
        <f>OLD_values_no_RT!AN71</f>
        <v>5.6438704846597076</v>
      </c>
      <c r="BA71" s="91">
        <f>OLD_values_no_RT!AO71*(1-high_rise_MFH)</f>
        <v>3.3967994398372334</v>
      </c>
      <c r="BB71" s="91">
        <f>OLD_values_no_RT!AO71*high_rise_MFH</f>
        <v>6.9322437547698637E-2</v>
      </c>
      <c r="BC71">
        <f>OLD_values_no_RT!AP71</f>
        <v>0</v>
      </c>
      <c r="BD71" s="91">
        <f>OLD_values_no_RT!AQ71</f>
        <v>6.4328007668306659</v>
      </c>
      <c r="BE71" s="91">
        <f>OLD_values_no_RT!AR71*(1-high_rise_MFH)</f>
        <v>3.1080431845741399</v>
      </c>
      <c r="BF71" s="91">
        <f>OLD_values_no_RT!AR71*high_rise_MFH</f>
        <v>6.3429452746411027E-2</v>
      </c>
      <c r="BG71">
        <f>OLD_values_no_RT!AS71</f>
        <v>0</v>
      </c>
      <c r="BH71" s="91">
        <f>OLD_values_no_RT!AT71</f>
        <v>15.005649727920137</v>
      </c>
      <c r="BI71" s="91">
        <f>OLD_values_no_RT!AU71*(1-high_rise_MFH)</f>
        <v>10.863318450530132</v>
      </c>
      <c r="BJ71" s="91">
        <f>OLD_values_no_RT!AU71*high_rise_MFH</f>
        <v>0.22170037654143127</v>
      </c>
      <c r="BK71">
        <f>OLD_values_no_RT!AV71</f>
        <v>0</v>
      </c>
      <c r="BL71" s="12">
        <f>OLD_values_no_RT!AX71*0.32</f>
        <v>2.5635135999999998</v>
      </c>
      <c r="BM71" s="12">
        <f>OLD_values_no_RT!AX71*0.6</f>
        <v>4.8065879999999996</v>
      </c>
      <c r="BN71" s="12">
        <f>OLD_values_no_RT!AX71*0.08</f>
        <v>0.64087839999999996</v>
      </c>
      <c r="BO71" s="12">
        <f>OLD_values_no_RT!AY71</f>
        <v>0</v>
      </c>
      <c r="BP71" s="12">
        <f>OLD_values_no_RT!AZ71</f>
        <v>0</v>
      </c>
      <c r="BQ71" s="12">
        <f>OLD_values_no_RT!BA71*(1-high_rise_MFH)</f>
        <v>0</v>
      </c>
      <c r="BR71" s="12">
        <f>OLD_values_no_RT!BA71*high_rise_MFH</f>
        <v>0</v>
      </c>
      <c r="BS71" s="12">
        <f>OLD_values_no_RT!BB71</f>
        <v>0</v>
      </c>
      <c r="BT71" s="14">
        <f>OLD_values_no_RT!BC71</f>
        <v>31.64508827543531</v>
      </c>
      <c r="BU71" s="12">
        <f>OLD_values_no_RT!BD71*(1-high_rise_MFH)</f>
        <v>46.518279764889897</v>
      </c>
      <c r="BV71" s="12">
        <f>OLD_values_no_RT!BD71*high_rise_MFH</f>
        <v>0.9493526482630591</v>
      </c>
      <c r="BW71" s="12">
        <f>OLD_values_no_RT!BE71</f>
        <v>0</v>
      </c>
      <c r="BX71" s="14">
        <f>OLD_values_no_RT!BF71</f>
        <v>53.993189610445761</v>
      </c>
      <c r="BY71" s="12">
        <f>OLD_values_no_RT!BG71*(1-high_rise_MFH)</f>
        <v>158.73997745471053</v>
      </c>
      <c r="BZ71" s="12">
        <f>OLD_values_no_RT!BG71*high_rise_MFH</f>
        <v>3.2395913766267457</v>
      </c>
      <c r="CA71" s="12">
        <f>OLD_values_no_RT!BH71</f>
        <v>0</v>
      </c>
      <c r="CB71" s="12">
        <f>OLD_values_no_RT!BJ71*0.86</f>
        <v>85.964430128713531</v>
      </c>
      <c r="CC71" s="12">
        <f>OLD_values_no_RT!BJ71*0.133</f>
        <v>13.294499078045233</v>
      </c>
      <c r="CD71" s="12">
        <f>OLD_values_no_RT!BJ71*0.007</f>
        <v>0.69971047779185436</v>
      </c>
      <c r="CE71" s="14">
        <f>OLD_values_no_RT!BK71</f>
        <v>0</v>
      </c>
      <c r="CF71" s="14">
        <v>27.021630358793441</v>
      </c>
      <c r="CG71" s="14">
        <v>26.481197751617572</v>
      </c>
      <c r="CH71" s="14">
        <v>0.54043260717586961</v>
      </c>
      <c r="CI71" s="14">
        <f>OLD_values_no_RT!BN71</f>
        <v>0</v>
      </c>
      <c r="CJ71" s="14">
        <f>OLD_values_no_RT!BO71</f>
        <v>23.113012495434063</v>
      </c>
      <c r="CK71" s="14">
        <f>OLD_values_no_RT!BP71*(1-high_rise_MFH)</f>
        <v>67.952256736576146</v>
      </c>
      <c r="CL71" s="14">
        <f>OLD_values_no_RT!BP71*high_rise_MFH</f>
        <v>1.3867807497260438</v>
      </c>
      <c r="CM71" s="14">
        <f>OLD_values_no_RT!BQ71</f>
        <v>0</v>
      </c>
      <c r="CN71" s="14">
        <v>45.188207052708989</v>
      </c>
      <c r="CO71" s="14">
        <v>15.06273568423633</v>
      </c>
      <c r="CP71" s="12">
        <v>0</v>
      </c>
      <c r="CQ71" s="14">
        <f>OLD_values_no_RT!BT71</f>
        <v>0</v>
      </c>
      <c r="CR71" s="14">
        <v>20</v>
      </c>
      <c r="CS71" s="14">
        <v>19.600000000000001</v>
      </c>
      <c r="CT71" s="14">
        <v>0.4</v>
      </c>
      <c r="CU71" s="14">
        <v>0</v>
      </c>
    </row>
    <row r="72" spans="1:99" x14ac:dyDescent="0.45">
      <c r="A72" s="21">
        <v>2015</v>
      </c>
      <c r="B72" s="2">
        <v>1969</v>
      </c>
      <c r="C72">
        <f>OLD_values_no_RT!C72</f>
        <v>0</v>
      </c>
      <c r="D72">
        <f>OLD_values_no_RT!D72</f>
        <v>188.78022955349621</v>
      </c>
      <c r="E72">
        <f>OLD_values_no_RT!E72</f>
        <v>0</v>
      </c>
      <c r="F72">
        <f>OLD_values_no_RT!F72</f>
        <v>0</v>
      </c>
      <c r="G72">
        <f>OLD_values_no_RT!G72*(1-high_rise_MFH)</f>
        <v>0</v>
      </c>
      <c r="H72">
        <f>OLD_values_no_RT!H72*(1-high_rise_MFH)</f>
        <v>26.047914857893854</v>
      </c>
      <c r="I72">
        <f>OLD_values_no_RT!I72*(1-high_rise_MFH)</f>
        <v>0</v>
      </c>
      <c r="J72">
        <f>OLD_values_no_RT!J72*(1-high_rise_MFH)</f>
        <v>0</v>
      </c>
      <c r="K72">
        <f>OLD_values_no_RT!G72*(high_rise_MFH)</f>
        <v>0</v>
      </c>
      <c r="L72">
        <f>OLD_values_no_RT!H72*(high_rise_MFH)</f>
        <v>0.53159009914069089</v>
      </c>
      <c r="M72">
        <f>OLD_values_no_RT!I72*(high_rise_MFH)</f>
        <v>0</v>
      </c>
      <c r="N72">
        <f>OLD_values_no_RT!J72*(high_rise_MFH)</f>
        <v>0</v>
      </c>
      <c r="O72">
        <f>OLD_values_no_RT!K72</f>
        <v>7.6075614894692496</v>
      </c>
      <c r="P72">
        <f>OLD_values_no_RT!L72</f>
        <v>0</v>
      </c>
      <c r="Q72">
        <f>OLD_values_no_RT!M72</f>
        <v>0</v>
      </c>
      <c r="R72">
        <f>OLD_values_no_RT!N72</f>
        <v>0</v>
      </c>
      <c r="S72">
        <f>OLD_values_no_RT!O72</f>
        <v>0</v>
      </c>
      <c r="T72">
        <f>OLD_values_no_RT!P72</f>
        <v>18.622093285721437</v>
      </c>
      <c r="U72">
        <f>OLD_values_no_RT!Q72*(1-high_rise_MFH)</f>
        <v>2.5694782845084498</v>
      </c>
      <c r="V72">
        <f>OLD_values_no_RT!Q72*high_rise_MFH</f>
        <v>5.2438332336907145E-2</v>
      </c>
      <c r="W72">
        <f>OLD_values_no_RT!R72</f>
        <v>0.7504425652454908</v>
      </c>
      <c r="X72" s="12">
        <f>OLD_values_no_RT!S72</f>
        <v>32.915173601483787</v>
      </c>
      <c r="Y72" s="12">
        <f>OLD_values_no_RT!T72*(1-high_rise_MFH)</f>
        <v>14.635714578797918</v>
      </c>
      <c r="Z72" s="12">
        <f>OLD_values_no_RT!T72*high_rise_MFH</f>
        <v>0.29868805262852893</v>
      </c>
      <c r="AA72" s="12">
        <f>OLD_values_no_RT!U72</f>
        <v>0</v>
      </c>
      <c r="AB72">
        <f>OLD_values_no_RT!V72</f>
        <v>4.3154066393252339</v>
      </c>
      <c r="AC72">
        <f>OLD_values_no_RT!W72*(1-high_rise_MFH)</f>
        <v>10.305811344115144</v>
      </c>
      <c r="AD72">
        <f>OLD_values_no_RT!W72*high_rise_MFH</f>
        <v>0.21032268049214581</v>
      </c>
      <c r="AE72">
        <f>OLD_values_no_RT!X72</f>
        <v>0</v>
      </c>
      <c r="AF72">
        <f>OLD_values_no_RT!Y72</f>
        <v>22.771152754116979</v>
      </c>
      <c r="AG72">
        <f>OLD_values_no_RT!Z72*(1-high_rise_MFH)</f>
        <v>17.908975960628428</v>
      </c>
      <c r="AH72">
        <f>OLD_values_no_RT!Z72*high_rise_MFH</f>
        <v>0.36548930531894758</v>
      </c>
      <c r="AI72">
        <f>OLD_values_no_RT!AA72</f>
        <v>0</v>
      </c>
      <c r="AJ72">
        <f>OLD_values_no_RT!AB72</f>
        <v>3.6497718892569213</v>
      </c>
      <c r="AK72">
        <f>OLD_values_no_RT!AC72*(1-high_rise_MFH)</f>
        <v>11.57405662146116</v>
      </c>
      <c r="AL72">
        <f>OLD_values_no_RT!AC72*high_rise_MFH</f>
        <v>0.23620523717267675</v>
      </c>
      <c r="AM72">
        <f>OLD_values_no_RT!AD72</f>
        <v>0</v>
      </c>
      <c r="AN72">
        <f>OLD_values_no_RT!AE72</f>
        <v>4.3739999999999997</v>
      </c>
      <c r="AO72">
        <f>OLD_values_no_RT!AF72*(1-high_rise_MFH)</f>
        <v>2.6087599999999997</v>
      </c>
      <c r="AP72">
        <f>OLD_values_no_RT!AF72*high_rise_MFH</f>
        <v>5.3240000000000003E-2</v>
      </c>
      <c r="AQ72">
        <f>OLD_values_no_RT!AG72</f>
        <v>0</v>
      </c>
      <c r="AR72">
        <f>OLD_values_no_RT!AH72</f>
        <v>4.4892000000000003</v>
      </c>
      <c r="AS72">
        <f>OLD_values_no_RT!AI72*(1-high_rise_MFH)</f>
        <v>5.17999776</v>
      </c>
      <c r="AT72">
        <f>OLD_values_no_RT!AI72*high_rise_MFH</f>
        <v>0.10571424</v>
      </c>
      <c r="AU72">
        <f>OLD_values_no_RT!AJ72</f>
        <v>0</v>
      </c>
      <c r="AV72">
        <f>OLD_values_no_RT!AK72</f>
        <v>15.312984655997361</v>
      </c>
      <c r="AW72">
        <f>OLD_values_no_RT!AL72*(1-high_rise_MFH)</f>
        <v>2.0929087609305395</v>
      </c>
      <c r="AX72">
        <f>OLD_values_no_RT!AL72*high_rise_MFH</f>
        <v>4.2712423692459991E-2</v>
      </c>
      <c r="AY72">
        <f>OLD_values_no_RT!AM72</f>
        <v>0</v>
      </c>
      <c r="AZ72" s="91">
        <f>OLD_values_no_RT!AN72</f>
        <v>5.6438704846597076</v>
      </c>
      <c r="BA72" s="91">
        <f>OLD_values_no_RT!AO72*(1-high_rise_MFH)</f>
        <v>3.3967994398372334</v>
      </c>
      <c r="BB72" s="91">
        <f>OLD_values_no_RT!AO72*high_rise_MFH</f>
        <v>6.9322437547698637E-2</v>
      </c>
      <c r="BC72">
        <f>OLD_values_no_RT!AP72</f>
        <v>0</v>
      </c>
      <c r="BD72" s="91">
        <f>OLD_values_no_RT!AQ72</f>
        <v>6.4328007668306659</v>
      </c>
      <c r="BE72" s="91">
        <f>OLD_values_no_RT!AR72*(1-high_rise_MFH)</f>
        <v>3.1080431845741399</v>
      </c>
      <c r="BF72" s="91">
        <f>OLD_values_no_RT!AR72*high_rise_MFH</f>
        <v>6.3429452746411027E-2</v>
      </c>
      <c r="BG72">
        <f>OLD_values_no_RT!AS72</f>
        <v>0</v>
      </c>
      <c r="BH72" s="91">
        <f>OLD_values_no_RT!AT72</f>
        <v>15.005649727920137</v>
      </c>
      <c r="BI72" s="91">
        <f>OLD_values_no_RT!AU72*(1-high_rise_MFH)</f>
        <v>10.863318450530132</v>
      </c>
      <c r="BJ72" s="91">
        <f>OLD_values_no_RT!AU72*high_rise_MFH</f>
        <v>0.22170037654143127</v>
      </c>
      <c r="BK72">
        <f>OLD_values_no_RT!AV72</f>
        <v>0</v>
      </c>
      <c r="BL72" s="12">
        <f>OLD_values_no_RT!AX72*0.32</f>
        <v>3.6049280000000001</v>
      </c>
      <c r="BM72" s="12">
        <f>OLD_values_no_RT!AX72*0.6</f>
        <v>6.7592399999999992</v>
      </c>
      <c r="BN72" s="12">
        <f>OLD_values_no_RT!AX72*0.08</f>
        <v>0.90123200000000003</v>
      </c>
      <c r="BO72" s="12">
        <f>OLD_values_no_RT!AY72</f>
        <v>0</v>
      </c>
      <c r="BP72" s="12">
        <f>OLD_values_no_RT!AZ72</f>
        <v>0</v>
      </c>
      <c r="BQ72" s="12">
        <f>OLD_values_no_RT!BA72*(1-high_rise_MFH)</f>
        <v>0</v>
      </c>
      <c r="BR72" s="12">
        <f>OLD_values_no_RT!BA72*high_rise_MFH</f>
        <v>0</v>
      </c>
      <c r="BS72" s="12">
        <f>OLD_values_no_RT!BB72</f>
        <v>0</v>
      </c>
      <c r="BT72" s="14">
        <f>OLD_values_no_RT!BC72</f>
        <v>31.64508827543531</v>
      </c>
      <c r="BU72" s="12">
        <f>OLD_values_no_RT!BD72*(1-high_rise_MFH)</f>
        <v>46.518279764889897</v>
      </c>
      <c r="BV72" s="12">
        <f>OLD_values_no_RT!BD72*high_rise_MFH</f>
        <v>0.9493526482630591</v>
      </c>
      <c r="BW72" s="12">
        <f>OLD_values_no_RT!BE72</f>
        <v>0</v>
      </c>
      <c r="BX72" s="14">
        <f>OLD_values_no_RT!BF72</f>
        <v>53.993189610445761</v>
      </c>
      <c r="BY72" s="12">
        <f>OLD_values_no_RT!BG72*(1-high_rise_MFH)</f>
        <v>158.73997745471053</v>
      </c>
      <c r="BZ72" s="12">
        <f>OLD_values_no_RT!BG72*high_rise_MFH</f>
        <v>3.2395913766267457</v>
      </c>
      <c r="CA72" s="12">
        <f>OLD_values_no_RT!BH72</f>
        <v>0</v>
      </c>
      <c r="CB72" s="12">
        <f>OLD_values_no_RT!BJ72*0.86</f>
        <v>95.516033476348369</v>
      </c>
      <c r="CC72" s="12">
        <f>OLD_values_no_RT!BJ72*0.133</f>
        <v>14.771665642272481</v>
      </c>
      <c r="CD72" s="12">
        <f>OLD_values_no_RT!BJ72*0.007</f>
        <v>0.77745608643539377</v>
      </c>
      <c r="CE72" s="14">
        <f>OLD_values_no_RT!BK72</f>
        <v>0</v>
      </c>
      <c r="CF72" s="14">
        <v>30.024033731992713</v>
      </c>
      <c r="CG72" s="14">
        <v>29.423553057352859</v>
      </c>
      <c r="CH72" s="14">
        <v>0.60048067463985433</v>
      </c>
      <c r="CI72" s="14">
        <f>OLD_values_no_RT!BN72</f>
        <v>0</v>
      </c>
      <c r="CJ72" s="14">
        <f>OLD_values_no_RT!BO72</f>
        <v>25.681124994926734</v>
      </c>
      <c r="CK72" s="14">
        <f>OLD_values_no_RT!BP72*(1-high_rise_MFH)</f>
        <v>75.502507485084607</v>
      </c>
      <c r="CL72" s="14">
        <f>OLD_values_no_RT!BP72*high_rise_MFH</f>
        <v>1.5408674996956044</v>
      </c>
      <c r="CM72" s="14">
        <f>OLD_values_no_RT!BQ72</f>
        <v>0</v>
      </c>
      <c r="CN72" s="14">
        <v>50.209118947454428</v>
      </c>
      <c r="CO72" s="14">
        <v>16.736372982484809</v>
      </c>
      <c r="CP72" s="12">
        <v>0</v>
      </c>
      <c r="CQ72" s="14">
        <f>OLD_values_no_RT!BT72</f>
        <v>0</v>
      </c>
      <c r="CR72" s="14">
        <v>20</v>
      </c>
      <c r="CS72" s="14">
        <v>19.600000000000001</v>
      </c>
      <c r="CT72" s="14">
        <v>0.4</v>
      </c>
      <c r="CU72" s="14">
        <v>0</v>
      </c>
    </row>
    <row r="73" spans="1:99" x14ac:dyDescent="0.45">
      <c r="A73" s="21">
        <v>2015</v>
      </c>
      <c r="B73" s="2">
        <v>1970</v>
      </c>
      <c r="C73">
        <f>OLD_values_no_RT!C73</f>
        <v>0</v>
      </c>
      <c r="D73">
        <f>OLD_values_no_RT!D73</f>
        <v>254.8533098972199</v>
      </c>
      <c r="E73">
        <f>OLD_values_no_RT!E73</f>
        <v>0</v>
      </c>
      <c r="F73">
        <f>OLD_values_no_RT!F73</f>
        <v>0</v>
      </c>
      <c r="G73">
        <f>OLD_values_no_RT!G73*(1-high_rise_MFH)</f>
        <v>0</v>
      </c>
      <c r="H73">
        <f>OLD_values_no_RT!H73*(1-high_rise_MFH)</f>
        <v>35.164685058156699</v>
      </c>
      <c r="I73">
        <f>OLD_values_no_RT!I73*(1-high_rise_MFH)</f>
        <v>0</v>
      </c>
      <c r="J73">
        <f>OLD_values_no_RT!J73*(1-high_rise_MFH)</f>
        <v>0</v>
      </c>
      <c r="K73">
        <f>OLD_values_no_RT!G73*(high_rise_MFH)</f>
        <v>0</v>
      </c>
      <c r="L73">
        <f>OLD_values_no_RT!H73*(high_rise_MFH)</f>
        <v>0.71764663383993266</v>
      </c>
      <c r="M73">
        <f>OLD_values_no_RT!I73*(high_rise_MFH)</f>
        <v>0</v>
      </c>
      <c r="N73">
        <f>OLD_values_no_RT!J73*(high_rise_MFH)</f>
        <v>0</v>
      </c>
      <c r="O73">
        <f>OLD_values_no_RT!K73</f>
        <v>10.270208010783488</v>
      </c>
      <c r="P73">
        <f>OLD_values_no_RT!L73</f>
        <v>0</v>
      </c>
      <c r="Q73">
        <f>OLD_values_no_RT!M73</f>
        <v>0</v>
      </c>
      <c r="R73">
        <f>OLD_values_no_RT!N73</f>
        <v>0</v>
      </c>
      <c r="S73">
        <f>OLD_values_no_RT!O73</f>
        <v>0</v>
      </c>
      <c r="T73">
        <f>OLD_values_no_RT!P73</f>
        <v>25.139825935723945</v>
      </c>
      <c r="U73">
        <f>OLD_values_no_RT!Q73*(1-high_rise_MFH)</f>
        <v>3.4687956840864071</v>
      </c>
      <c r="V73">
        <f>OLD_values_no_RT!Q73*high_rise_MFH</f>
        <v>7.0791748654824641E-2</v>
      </c>
      <c r="W73">
        <f>OLD_values_no_RT!R73</f>
        <v>1.0130974630814127</v>
      </c>
      <c r="X73" s="12">
        <f>OLD_values_no_RT!S73</f>
        <v>32.915173601483787</v>
      </c>
      <c r="Y73" s="12">
        <f>OLD_values_no_RT!T73*(1-high_rise_MFH)</f>
        <v>14.635714578797918</v>
      </c>
      <c r="Z73" s="12">
        <f>OLD_values_no_RT!T73*high_rise_MFH</f>
        <v>0.29868805262852893</v>
      </c>
      <c r="AA73" s="12">
        <f>OLD_values_no_RT!U73</f>
        <v>0</v>
      </c>
      <c r="AB73">
        <f>OLD_values_no_RT!V73</f>
        <v>14.561634295442236</v>
      </c>
      <c r="AC73">
        <f>OLD_values_no_RT!W73*(1-high_rise_MFH)</f>
        <v>25.764528360287862</v>
      </c>
      <c r="AD73">
        <f>OLD_values_no_RT!W73*high_rise_MFH</f>
        <v>0.52580670123036455</v>
      </c>
      <c r="AE73">
        <f>OLD_values_no_RT!X73</f>
        <v>0</v>
      </c>
      <c r="AF73">
        <f>OLD_values_no_RT!Y73</f>
        <v>28.655120196857844</v>
      </c>
      <c r="AG73">
        <f>OLD_values_no_RT!Z73*(1-high_rise_MFH)</f>
        <v>22.574503123225441</v>
      </c>
      <c r="AH73">
        <f>OLD_values_no_RT!Z73*high_rise_MFH</f>
        <v>0.46070414537194782</v>
      </c>
      <c r="AI73">
        <f>OLD_values_no_RT!AA73</f>
        <v>0</v>
      </c>
      <c r="AJ73">
        <f>OLD_values_no_RT!AB73</f>
        <v>9.9487532029248182</v>
      </c>
      <c r="AK73">
        <f>OLD_values_no_RT!AC73*(1-high_rise_MFH)</f>
        <v>28.935141553652894</v>
      </c>
      <c r="AL73">
        <f>OLD_values_no_RT!AC73*high_rise_MFH</f>
        <v>0.59051309293169174</v>
      </c>
      <c r="AM73">
        <f>OLD_values_no_RT!AD73</f>
        <v>0</v>
      </c>
      <c r="AN73">
        <f>OLD_values_no_RT!AE73</f>
        <v>7.1350000000000016</v>
      </c>
      <c r="AO73">
        <f>OLD_values_no_RT!AF73*(1-high_rise_MFH)</f>
        <v>4.9362600000000008</v>
      </c>
      <c r="AP73">
        <f>OLD_values_no_RT!AF73*high_rise_MFH</f>
        <v>0.10074000000000002</v>
      </c>
      <c r="AQ73">
        <f>OLD_values_no_RT!AG73</f>
        <v>0</v>
      </c>
      <c r="AR73">
        <f>OLD_values_no_RT!AH73</f>
        <v>9.2570000000000014</v>
      </c>
      <c r="AS73">
        <f>OLD_values_no_RT!AI73*(1-high_rise_MFH)</f>
        <v>12.949994400000001</v>
      </c>
      <c r="AT73">
        <f>OLD_values_no_RT!AI73*high_rise_MFH</f>
        <v>0.26428560000000006</v>
      </c>
      <c r="AU73">
        <f>OLD_values_no_RT!AJ73</f>
        <v>0</v>
      </c>
      <c r="AV73">
        <f>OLD_values_no_RT!AK73</f>
        <v>14.492657977231483</v>
      </c>
      <c r="AW73">
        <f>OLD_values_no_RT!AL73*(1-high_rise_MFH)</f>
        <v>4.5329648572842762</v>
      </c>
      <c r="AX73">
        <f>OLD_values_no_RT!AL73*high_rise_MFH</f>
        <v>9.2509486883352587E-2</v>
      </c>
      <c r="AY73">
        <f>OLD_values_no_RT!AM73</f>
        <v>0</v>
      </c>
      <c r="AZ73" s="91">
        <f>OLD_values_no_RT!AN73</f>
        <v>5.6228611803340298</v>
      </c>
      <c r="BA73" s="91">
        <f>OLD_values_no_RT!AO73*(1-high_rise_MFH)</f>
        <v>6.4952487490071658</v>
      </c>
      <c r="BB73" s="91">
        <f>OLD_values_no_RT!AO73*high_rise_MFH</f>
        <v>0.13255609691851358</v>
      </c>
      <c r="BC73">
        <f>OLD_values_no_RT!AP73</f>
        <v>0</v>
      </c>
      <c r="BD73" s="91">
        <f>OLD_values_no_RT!AQ73</f>
        <v>11.092661578083835</v>
      </c>
      <c r="BE73" s="91">
        <f>OLD_values_no_RT!AR73*(1-high_rise_MFH)</f>
        <v>6.4244660458189884</v>
      </c>
      <c r="BF73" s="91">
        <f>OLD_values_no_RT!AR73*high_rise_MFH</f>
        <v>0.13111155195548957</v>
      </c>
      <c r="BG73">
        <f>OLD_values_no_RT!AS73</f>
        <v>0</v>
      </c>
      <c r="BH73" s="91">
        <f>OLD_values_no_RT!AT73</f>
        <v>28.592124832410846</v>
      </c>
      <c r="BI73" s="91">
        <f>OLD_values_no_RT!AU73*(1-high_rise_MFH)</f>
        <v>26.522920372304053</v>
      </c>
      <c r="BJ73" s="91">
        <f>OLD_values_no_RT!AU73*high_rise_MFH</f>
        <v>0.54128408923069504</v>
      </c>
      <c r="BK73">
        <f>OLD_values_no_RT!AV73</f>
        <v>0</v>
      </c>
      <c r="BL73" s="12">
        <f>OLD_values_no_RT!AX73*0.32</f>
        <v>4.9763200000000003</v>
      </c>
      <c r="BM73" s="12">
        <f>OLD_values_no_RT!AX73*0.6</f>
        <v>9.3306000000000004</v>
      </c>
      <c r="BN73" s="12">
        <f>OLD_values_no_RT!AX73*0.08</f>
        <v>1.2440800000000001</v>
      </c>
      <c r="BO73" s="12">
        <f>OLD_values_no_RT!AY73</f>
        <v>0</v>
      </c>
      <c r="BP73" s="12">
        <f>OLD_values_no_RT!AZ73</f>
        <v>0</v>
      </c>
      <c r="BQ73" s="12">
        <f>OLD_values_no_RT!BA73*(1-high_rise_MFH)</f>
        <v>0</v>
      </c>
      <c r="BR73" s="12">
        <f>OLD_values_no_RT!BA73*high_rise_MFH</f>
        <v>0</v>
      </c>
      <c r="BS73" s="12">
        <f>OLD_values_no_RT!BB73</f>
        <v>0</v>
      </c>
      <c r="BT73" s="14">
        <f>OLD_values_no_RT!BC73</f>
        <v>31.64508827543531</v>
      </c>
      <c r="BU73" s="12">
        <f>OLD_values_no_RT!BD73*(1-high_rise_MFH)</f>
        <v>46.518279764889897</v>
      </c>
      <c r="BV73" s="12">
        <f>OLD_values_no_RT!BD73*high_rise_MFH</f>
        <v>0.9493526482630591</v>
      </c>
      <c r="BW73" s="12">
        <f>OLD_values_no_RT!BE73</f>
        <v>0</v>
      </c>
      <c r="BX73" s="14">
        <f>OLD_values_no_RT!BF73</f>
        <v>44.485074322279395</v>
      </c>
      <c r="BY73" s="12">
        <f>OLD_values_no_RT!BG73*(1-high_rise_MFH)</f>
        <v>130.78611850750141</v>
      </c>
      <c r="BZ73" s="12">
        <f>OLD_values_no_RT!BG73*high_rise_MFH</f>
        <v>2.6691044593367641</v>
      </c>
      <c r="CA73" s="12">
        <f>OLD_values_no_RT!BH73</f>
        <v>0</v>
      </c>
      <c r="CB73" s="12">
        <f>OLD_values_no_RT!BJ73*0.86</f>
        <v>105.06763682398321</v>
      </c>
      <c r="CC73" s="12">
        <f>OLD_values_no_RT!BJ73*0.133</f>
        <v>16.248832206499728</v>
      </c>
      <c r="CD73" s="12">
        <f>OLD_values_no_RT!BJ73*0.007</f>
        <v>0.85520169507893307</v>
      </c>
      <c r="CE73" s="14">
        <f>OLD_values_no_RT!BK73</f>
        <v>0</v>
      </c>
      <c r="CF73" s="14">
        <v>33.026437105191981</v>
      </c>
      <c r="CG73" s="14">
        <v>32.365908363088138</v>
      </c>
      <c r="CH73" s="14">
        <v>0.6605287421038426</v>
      </c>
      <c r="CI73" s="14">
        <f>OLD_values_no_RT!BN73</f>
        <v>0</v>
      </c>
      <c r="CJ73" s="14">
        <f>OLD_values_no_RT!BO73</f>
        <v>28.249237494419418</v>
      </c>
      <c r="CK73" s="14">
        <f>OLD_values_no_RT!BP73*(1-high_rise_MFH)</f>
        <v>83.052758233593053</v>
      </c>
      <c r="CL73" s="14">
        <f>OLD_values_no_RT!BP73*high_rise_MFH</f>
        <v>1.6949542496651646</v>
      </c>
      <c r="CM73" s="14">
        <f>OLD_values_no_RT!BQ73</f>
        <v>0</v>
      </c>
      <c r="CN73" s="14">
        <v>55.230030842199866</v>
      </c>
      <c r="CO73" s="14">
        <v>18.410010280733289</v>
      </c>
      <c r="CP73" s="12">
        <v>0</v>
      </c>
      <c r="CQ73" s="14">
        <f>OLD_values_no_RT!BT73</f>
        <v>0</v>
      </c>
      <c r="CR73" s="14">
        <v>20</v>
      </c>
      <c r="CS73" s="14">
        <v>19.600000000000001</v>
      </c>
      <c r="CT73" s="14">
        <v>0.4</v>
      </c>
      <c r="CU73" s="14">
        <v>0</v>
      </c>
    </row>
    <row r="74" spans="1:99" x14ac:dyDescent="0.45">
      <c r="A74" s="21">
        <v>2015</v>
      </c>
      <c r="B74" s="2">
        <v>1971</v>
      </c>
      <c r="C74">
        <f>OLD_values_no_RT!C74</f>
        <v>0</v>
      </c>
      <c r="D74">
        <f>OLD_values_no_RT!D74</f>
        <v>254.8533098972199</v>
      </c>
      <c r="E74">
        <f>OLD_values_no_RT!E74</f>
        <v>0</v>
      </c>
      <c r="F74">
        <f>OLD_values_no_RT!F74</f>
        <v>0</v>
      </c>
      <c r="G74">
        <f>OLD_values_no_RT!G74*(1-high_rise_MFH)</f>
        <v>0</v>
      </c>
      <c r="H74">
        <f>OLD_values_no_RT!H74*(1-high_rise_MFH)</f>
        <v>35.164685058156699</v>
      </c>
      <c r="I74">
        <f>OLD_values_no_RT!I74*(1-high_rise_MFH)</f>
        <v>0</v>
      </c>
      <c r="J74">
        <f>OLD_values_no_RT!J74*(1-high_rise_MFH)</f>
        <v>0</v>
      </c>
      <c r="K74">
        <f>OLD_values_no_RT!G74*(high_rise_MFH)</f>
        <v>0</v>
      </c>
      <c r="L74">
        <f>OLD_values_no_RT!H74*(high_rise_MFH)</f>
        <v>0.71764663383993266</v>
      </c>
      <c r="M74">
        <f>OLD_values_no_RT!I74*(high_rise_MFH)</f>
        <v>0</v>
      </c>
      <c r="N74">
        <f>OLD_values_no_RT!J74*(high_rise_MFH)</f>
        <v>0</v>
      </c>
      <c r="O74">
        <f>OLD_values_no_RT!K74</f>
        <v>10.270208010783488</v>
      </c>
      <c r="P74">
        <f>OLD_values_no_RT!L74</f>
        <v>0</v>
      </c>
      <c r="Q74">
        <f>OLD_values_no_RT!M74</f>
        <v>0</v>
      </c>
      <c r="R74">
        <f>OLD_values_no_RT!N74</f>
        <v>0</v>
      </c>
      <c r="S74">
        <f>OLD_values_no_RT!O74</f>
        <v>0</v>
      </c>
      <c r="T74">
        <f>OLD_values_no_RT!P74</f>
        <v>25.139825935723945</v>
      </c>
      <c r="U74">
        <f>OLD_values_no_RT!Q74*(1-high_rise_MFH)</f>
        <v>3.4687956840864071</v>
      </c>
      <c r="V74">
        <f>OLD_values_no_RT!Q74*high_rise_MFH</f>
        <v>7.0791748654824641E-2</v>
      </c>
      <c r="W74">
        <f>OLD_values_no_RT!R74</f>
        <v>1.0130974630814127</v>
      </c>
      <c r="X74" s="12">
        <f>OLD_values_no_RT!S74</f>
        <v>32.915173601483787</v>
      </c>
      <c r="Y74" s="12">
        <f>OLD_values_no_RT!T74*(1-high_rise_MFH)</f>
        <v>14.635714578797918</v>
      </c>
      <c r="Z74" s="12">
        <f>OLD_values_no_RT!T74*high_rise_MFH</f>
        <v>0.29868805262852893</v>
      </c>
      <c r="AA74" s="12">
        <f>OLD_values_no_RT!U74</f>
        <v>0</v>
      </c>
      <c r="AB74">
        <f>OLD_values_no_RT!V74</f>
        <v>14.561634295442236</v>
      </c>
      <c r="AC74">
        <f>OLD_values_no_RT!W74*(1-high_rise_MFH)</f>
        <v>25.764528360287862</v>
      </c>
      <c r="AD74">
        <f>OLD_values_no_RT!W74*high_rise_MFH</f>
        <v>0.52580670123036455</v>
      </c>
      <c r="AE74">
        <f>OLD_values_no_RT!X74</f>
        <v>0</v>
      </c>
      <c r="AF74">
        <f>OLD_values_no_RT!Y74</f>
        <v>28.655120196857844</v>
      </c>
      <c r="AG74">
        <f>OLD_values_no_RT!Z74*(1-high_rise_MFH)</f>
        <v>22.574503123225441</v>
      </c>
      <c r="AH74">
        <f>OLD_values_no_RT!Z74*high_rise_MFH</f>
        <v>0.46070414537194782</v>
      </c>
      <c r="AI74">
        <f>OLD_values_no_RT!AA74</f>
        <v>0</v>
      </c>
      <c r="AJ74">
        <f>OLD_values_no_RT!AB74</f>
        <v>9.9487532029248182</v>
      </c>
      <c r="AK74">
        <f>OLD_values_no_RT!AC74*(1-high_rise_MFH)</f>
        <v>28.935141553652894</v>
      </c>
      <c r="AL74">
        <f>OLD_values_no_RT!AC74*high_rise_MFH</f>
        <v>0.59051309293169174</v>
      </c>
      <c r="AM74">
        <f>OLD_values_no_RT!AD74</f>
        <v>0</v>
      </c>
      <c r="AN74">
        <f>OLD_values_no_RT!AE74</f>
        <v>7.1350000000000016</v>
      </c>
      <c r="AO74">
        <f>OLD_values_no_RT!AF74*(1-high_rise_MFH)</f>
        <v>4.9362600000000008</v>
      </c>
      <c r="AP74">
        <f>OLD_values_no_RT!AF74*high_rise_MFH</f>
        <v>0.10074000000000002</v>
      </c>
      <c r="AQ74">
        <f>OLD_values_no_RT!AG74</f>
        <v>0</v>
      </c>
      <c r="AR74">
        <f>OLD_values_no_RT!AH74</f>
        <v>9.2570000000000014</v>
      </c>
      <c r="AS74">
        <f>OLD_values_no_RT!AI74*(1-high_rise_MFH)</f>
        <v>12.949994400000001</v>
      </c>
      <c r="AT74">
        <f>OLD_values_no_RT!AI74*high_rise_MFH</f>
        <v>0.26428560000000006</v>
      </c>
      <c r="AU74">
        <f>OLD_values_no_RT!AJ74</f>
        <v>0</v>
      </c>
      <c r="AV74">
        <f>OLD_values_no_RT!AK74</f>
        <v>14.492657977231483</v>
      </c>
      <c r="AW74">
        <f>OLD_values_no_RT!AL74*(1-high_rise_MFH)</f>
        <v>4.5329648572842762</v>
      </c>
      <c r="AX74">
        <f>OLD_values_no_RT!AL74*high_rise_MFH</f>
        <v>9.2509486883352587E-2</v>
      </c>
      <c r="AY74">
        <f>OLD_values_no_RT!AM74</f>
        <v>0</v>
      </c>
      <c r="AZ74" s="91">
        <f>OLD_values_no_RT!AN74</f>
        <v>5.6228611803340298</v>
      </c>
      <c r="BA74" s="91">
        <f>OLD_values_no_RT!AO74*(1-high_rise_MFH)</f>
        <v>6.4952487490071658</v>
      </c>
      <c r="BB74" s="91">
        <f>OLD_values_no_RT!AO74*high_rise_MFH</f>
        <v>0.13255609691851358</v>
      </c>
      <c r="BC74">
        <f>OLD_values_no_RT!AP74</f>
        <v>0</v>
      </c>
      <c r="BD74" s="91">
        <f>OLD_values_no_RT!AQ74</f>
        <v>11.092661578083835</v>
      </c>
      <c r="BE74" s="91">
        <f>OLD_values_no_RT!AR74*(1-high_rise_MFH)</f>
        <v>6.4244660458189884</v>
      </c>
      <c r="BF74" s="91">
        <f>OLD_values_no_RT!AR74*high_rise_MFH</f>
        <v>0.13111155195548957</v>
      </c>
      <c r="BG74">
        <f>OLD_values_no_RT!AS74</f>
        <v>0</v>
      </c>
      <c r="BH74" s="91">
        <f>OLD_values_no_RT!AT74</f>
        <v>28.592124832410846</v>
      </c>
      <c r="BI74" s="91">
        <f>OLD_values_no_RT!AU74*(1-high_rise_MFH)</f>
        <v>26.522920372304053</v>
      </c>
      <c r="BJ74" s="91">
        <f>OLD_values_no_RT!AU74*high_rise_MFH</f>
        <v>0.54128408923069504</v>
      </c>
      <c r="BK74">
        <f>OLD_values_no_RT!AV74</f>
        <v>0</v>
      </c>
      <c r="BL74" s="12">
        <f>OLD_values_no_RT!AX74*0.32</f>
        <v>6.7473919999999996</v>
      </c>
      <c r="BM74" s="12">
        <f>OLD_values_no_RT!AX74*0.6</f>
        <v>12.651359999999999</v>
      </c>
      <c r="BN74" s="12">
        <f>OLD_values_no_RT!AX74*0.08</f>
        <v>1.6868479999999999</v>
      </c>
      <c r="BO74" s="12">
        <f>OLD_values_no_RT!AY74</f>
        <v>0</v>
      </c>
      <c r="BP74" s="12">
        <f>OLD_values_no_RT!AZ74</f>
        <v>0</v>
      </c>
      <c r="BQ74" s="12">
        <f>OLD_values_no_RT!BA74*(1-high_rise_MFH)</f>
        <v>0</v>
      </c>
      <c r="BR74" s="12">
        <f>OLD_values_no_RT!BA74*high_rise_MFH</f>
        <v>0</v>
      </c>
      <c r="BS74" s="12">
        <f>OLD_values_no_RT!BB74</f>
        <v>0</v>
      </c>
      <c r="BT74" s="14">
        <f>OLD_values_no_RT!BC74</f>
        <v>71.905593254130494</v>
      </c>
      <c r="BU74" s="12">
        <f>OLD_values_no_RT!BD74*(1-high_rise_MFH)</f>
        <v>105.70122208357181</v>
      </c>
      <c r="BV74" s="12">
        <f>OLD_values_no_RT!BD74*high_rise_MFH</f>
        <v>2.1571677976239143</v>
      </c>
      <c r="BW74" s="12">
        <f>OLD_values_no_RT!BE74</f>
        <v>0</v>
      </c>
      <c r="BX74" s="14">
        <f>OLD_values_no_RT!BF74</f>
        <v>22.401954662977214</v>
      </c>
      <c r="BY74" s="12">
        <f>OLD_values_no_RT!BG74*(1-high_rise_MFH)</f>
        <v>65.86174670915301</v>
      </c>
      <c r="BZ74" s="12">
        <f>OLD_values_no_RT!BG74*high_rise_MFH</f>
        <v>1.3441172797786327</v>
      </c>
      <c r="CA74" s="12">
        <f>OLD_values_no_RT!BH74</f>
        <v>0</v>
      </c>
      <c r="CB74" s="12">
        <f>OLD_values_no_RT!BJ74*0.86</f>
        <v>114.61924017161805</v>
      </c>
      <c r="CC74" s="12">
        <f>OLD_values_no_RT!BJ74*0.133</f>
        <v>17.725998770726978</v>
      </c>
      <c r="CD74" s="12">
        <f>OLD_values_no_RT!BJ74*0.007</f>
        <v>0.93294730372247248</v>
      </c>
      <c r="CE74" s="14">
        <f>OLD_values_no_RT!BK74</f>
        <v>0</v>
      </c>
      <c r="CF74" s="14">
        <v>36.028840478391253</v>
      </c>
      <c r="CG74" s="14">
        <v>35.308263668823429</v>
      </c>
      <c r="CH74" s="14">
        <v>0.72057680956782377</v>
      </c>
      <c r="CI74" s="14">
        <f>OLD_values_no_RT!BN74</f>
        <v>0</v>
      </c>
      <c r="CJ74" s="14">
        <f>OLD_values_no_RT!BO74</f>
        <v>30.817349993912089</v>
      </c>
      <c r="CK74" s="14">
        <f>OLD_values_no_RT!BP74*(1-high_rise_MFH)</f>
        <v>90.603008982101528</v>
      </c>
      <c r="CL74" s="14">
        <f>OLD_values_no_RT!BP74*high_rise_MFH</f>
        <v>1.849040999634725</v>
      </c>
      <c r="CM74" s="14">
        <f>OLD_values_no_RT!BQ74</f>
        <v>0</v>
      </c>
      <c r="CN74" s="14">
        <v>60.250942736945305</v>
      </c>
      <c r="CO74" s="14">
        <v>20.083647578981768</v>
      </c>
      <c r="CP74" s="12">
        <v>0</v>
      </c>
      <c r="CQ74" s="14">
        <f>OLD_values_no_RT!BT74</f>
        <v>0</v>
      </c>
      <c r="CR74" s="14">
        <v>20</v>
      </c>
      <c r="CS74" s="14">
        <v>19.600000000000001</v>
      </c>
      <c r="CT74" s="14">
        <v>0.4</v>
      </c>
      <c r="CU74" s="14">
        <v>0</v>
      </c>
    </row>
    <row r="75" spans="1:99" x14ac:dyDescent="0.45">
      <c r="A75" s="21">
        <v>2015</v>
      </c>
      <c r="B75" s="2">
        <v>1972</v>
      </c>
      <c r="C75">
        <f>OLD_values_no_RT!C75</f>
        <v>0</v>
      </c>
      <c r="D75">
        <f>OLD_values_no_RT!D75</f>
        <v>254.8533098972199</v>
      </c>
      <c r="E75">
        <f>OLD_values_no_RT!E75</f>
        <v>0</v>
      </c>
      <c r="F75">
        <f>OLD_values_no_RT!F75</f>
        <v>0</v>
      </c>
      <c r="G75">
        <f>OLD_values_no_RT!G75*(1-high_rise_MFH)</f>
        <v>0</v>
      </c>
      <c r="H75">
        <f>OLD_values_no_RT!H75*(1-high_rise_MFH)</f>
        <v>35.164685058156699</v>
      </c>
      <c r="I75">
        <f>OLD_values_no_RT!I75*(1-high_rise_MFH)</f>
        <v>0</v>
      </c>
      <c r="J75">
        <f>OLD_values_no_RT!J75*(1-high_rise_MFH)</f>
        <v>0</v>
      </c>
      <c r="K75">
        <f>OLD_values_no_RT!G75*(high_rise_MFH)</f>
        <v>0</v>
      </c>
      <c r="L75">
        <f>OLD_values_no_RT!H75*(high_rise_MFH)</f>
        <v>0.71764663383993266</v>
      </c>
      <c r="M75">
        <f>OLD_values_no_RT!I75*(high_rise_MFH)</f>
        <v>0</v>
      </c>
      <c r="N75">
        <f>OLD_values_no_RT!J75*(high_rise_MFH)</f>
        <v>0</v>
      </c>
      <c r="O75">
        <f>OLD_values_no_RT!K75</f>
        <v>10.270208010783488</v>
      </c>
      <c r="P75">
        <f>OLD_values_no_RT!L75</f>
        <v>0</v>
      </c>
      <c r="Q75">
        <f>OLD_values_no_RT!M75</f>
        <v>0</v>
      </c>
      <c r="R75">
        <f>OLD_values_no_RT!N75</f>
        <v>0</v>
      </c>
      <c r="S75">
        <f>OLD_values_no_RT!O75</f>
        <v>0</v>
      </c>
      <c r="T75">
        <f>OLD_values_no_RT!P75</f>
        <v>25.139825935723945</v>
      </c>
      <c r="U75">
        <f>OLD_values_no_RT!Q75*(1-high_rise_MFH)</f>
        <v>3.4687956840864071</v>
      </c>
      <c r="V75">
        <f>OLD_values_no_RT!Q75*high_rise_MFH</f>
        <v>7.0791748654824641E-2</v>
      </c>
      <c r="W75">
        <f>OLD_values_no_RT!R75</f>
        <v>1.0130974630814127</v>
      </c>
      <c r="X75" s="12">
        <f>OLD_values_no_RT!S75</f>
        <v>32.915173601483787</v>
      </c>
      <c r="Y75" s="12">
        <f>OLD_values_no_RT!T75*(1-high_rise_MFH)</f>
        <v>14.635714578797918</v>
      </c>
      <c r="Z75" s="12">
        <f>OLD_values_no_RT!T75*high_rise_MFH</f>
        <v>0.29868805262852893</v>
      </c>
      <c r="AA75" s="12">
        <f>OLD_values_no_RT!U75</f>
        <v>0</v>
      </c>
      <c r="AB75">
        <f>OLD_values_no_RT!V75</f>
        <v>14.561634295442236</v>
      </c>
      <c r="AC75">
        <f>OLD_values_no_RT!W75*(1-high_rise_MFH)</f>
        <v>25.764528360287862</v>
      </c>
      <c r="AD75">
        <f>OLD_values_no_RT!W75*high_rise_MFH</f>
        <v>0.52580670123036455</v>
      </c>
      <c r="AE75">
        <f>OLD_values_no_RT!X75</f>
        <v>0</v>
      </c>
      <c r="AF75">
        <f>OLD_values_no_RT!Y75</f>
        <v>28.655120196857844</v>
      </c>
      <c r="AG75">
        <f>OLD_values_no_RT!Z75*(1-high_rise_MFH)</f>
        <v>22.574503123225441</v>
      </c>
      <c r="AH75">
        <f>OLD_values_no_RT!Z75*high_rise_MFH</f>
        <v>0.46070414537194782</v>
      </c>
      <c r="AI75">
        <f>OLD_values_no_RT!AA75</f>
        <v>0</v>
      </c>
      <c r="AJ75">
        <f>OLD_values_no_RT!AB75</f>
        <v>9.9487532029248182</v>
      </c>
      <c r="AK75">
        <f>OLD_values_no_RT!AC75*(1-high_rise_MFH)</f>
        <v>28.935141553652894</v>
      </c>
      <c r="AL75">
        <f>OLD_values_no_RT!AC75*high_rise_MFH</f>
        <v>0.59051309293169174</v>
      </c>
      <c r="AM75">
        <f>OLD_values_no_RT!AD75</f>
        <v>0</v>
      </c>
      <c r="AN75">
        <f>OLD_values_no_RT!AE75</f>
        <v>7.1350000000000016</v>
      </c>
      <c r="AO75">
        <f>OLD_values_no_RT!AF75*(1-high_rise_MFH)</f>
        <v>4.9362600000000008</v>
      </c>
      <c r="AP75">
        <f>OLD_values_no_RT!AF75*high_rise_MFH</f>
        <v>0.10074000000000002</v>
      </c>
      <c r="AQ75">
        <f>OLD_values_no_RT!AG75</f>
        <v>0</v>
      </c>
      <c r="AR75">
        <f>OLD_values_no_RT!AH75</f>
        <v>9.2570000000000014</v>
      </c>
      <c r="AS75">
        <f>OLD_values_no_RT!AI75*(1-high_rise_MFH)</f>
        <v>12.949994400000001</v>
      </c>
      <c r="AT75">
        <f>OLD_values_no_RT!AI75*high_rise_MFH</f>
        <v>0.26428560000000006</v>
      </c>
      <c r="AU75">
        <f>OLD_values_no_RT!AJ75</f>
        <v>0</v>
      </c>
      <c r="AV75">
        <f>OLD_values_no_RT!AK75</f>
        <v>14.492657977231483</v>
      </c>
      <c r="AW75">
        <f>OLD_values_no_RT!AL75*(1-high_rise_MFH)</f>
        <v>4.5329648572842762</v>
      </c>
      <c r="AX75">
        <f>OLD_values_no_RT!AL75*high_rise_MFH</f>
        <v>9.2509486883352587E-2</v>
      </c>
      <c r="AY75">
        <f>OLD_values_no_RT!AM75</f>
        <v>0</v>
      </c>
      <c r="AZ75" s="91">
        <f>OLD_values_no_RT!AN75</f>
        <v>5.6228611803340298</v>
      </c>
      <c r="BA75" s="91">
        <f>OLD_values_no_RT!AO75*(1-high_rise_MFH)</f>
        <v>6.4952487490071658</v>
      </c>
      <c r="BB75" s="91">
        <f>OLD_values_no_RT!AO75*high_rise_MFH</f>
        <v>0.13255609691851358</v>
      </c>
      <c r="BC75">
        <f>OLD_values_no_RT!AP75</f>
        <v>0</v>
      </c>
      <c r="BD75" s="91">
        <f>OLD_values_no_RT!AQ75</f>
        <v>11.092661578083835</v>
      </c>
      <c r="BE75" s="91">
        <f>OLD_values_no_RT!AR75*(1-high_rise_MFH)</f>
        <v>6.4244660458189884</v>
      </c>
      <c r="BF75" s="91">
        <f>OLD_values_no_RT!AR75*high_rise_MFH</f>
        <v>0.13111155195548957</v>
      </c>
      <c r="BG75">
        <f>OLD_values_no_RT!AS75</f>
        <v>0</v>
      </c>
      <c r="BH75" s="91">
        <f>OLD_values_no_RT!AT75</f>
        <v>28.592124832410846</v>
      </c>
      <c r="BI75" s="91">
        <f>OLD_values_no_RT!AU75*(1-high_rise_MFH)</f>
        <v>26.522920372304053</v>
      </c>
      <c r="BJ75" s="91">
        <f>OLD_values_no_RT!AU75*high_rise_MFH</f>
        <v>0.54128408923069504</v>
      </c>
      <c r="BK75">
        <f>OLD_values_no_RT!AV75</f>
        <v>0</v>
      </c>
      <c r="BL75" s="12">
        <f>OLD_values_no_RT!AX75*0.32</f>
        <v>8.9146560000000008</v>
      </c>
      <c r="BM75" s="12">
        <f>OLD_values_no_RT!AX75*0.6</f>
        <v>16.714980000000001</v>
      </c>
      <c r="BN75" s="12">
        <f>OLD_values_no_RT!AX75*0.08</f>
        <v>2.2286640000000002</v>
      </c>
      <c r="BO75" s="12">
        <f>OLD_values_no_RT!AY75</f>
        <v>0</v>
      </c>
      <c r="BP75" s="12">
        <f>OLD_values_no_RT!AZ75</f>
        <v>0</v>
      </c>
      <c r="BQ75" s="12">
        <f>OLD_values_no_RT!BA75*(1-high_rise_MFH)</f>
        <v>0</v>
      </c>
      <c r="BR75" s="12">
        <f>OLD_values_no_RT!BA75*high_rise_MFH</f>
        <v>0</v>
      </c>
      <c r="BS75" s="12">
        <f>OLD_values_no_RT!BB75</f>
        <v>0</v>
      </c>
      <c r="BT75" s="14">
        <f>OLD_values_no_RT!BC75</f>
        <v>71.905593254130494</v>
      </c>
      <c r="BU75" s="12">
        <f>OLD_values_no_RT!BD75*(1-high_rise_MFH)</f>
        <v>105.70122208357181</v>
      </c>
      <c r="BV75" s="12">
        <f>OLD_values_no_RT!BD75*high_rise_MFH</f>
        <v>2.1571677976239143</v>
      </c>
      <c r="BW75" s="12">
        <f>OLD_values_no_RT!BE75</f>
        <v>0</v>
      </c>
      <c r="BX75" s="14">
        <f>OLD_values_no_RT!BF75</f>
        <v>22.401954662977214</v>
      </c>
      <c r="BY75" s="12">
        <f>OLD_values_no_RT!BG75*(1-high_rise_MFH)</f>
        <v>65.86174670915301</v>
      </c>
      <c r="BZ75" s="12">
        <f>OLD_values_no_RT!BG75*high_rise_MFH</f>
        <v>1.3441172797786327</v>
      </c>
      <c r="CA75" s="12">
        <f>OLD_values_no_RT!BH75</f>
        <v>0</v>
      </c>
      <c r="CB75" s="12">
        <f>OLD_values_no_RT!BJ75*0.86</f>
        <v>124.17084351925288</v>
      </c>
      <c r="CC75" s="12">
        <f>OLD_values_no_RT!BJ75*0.133</f>
        <v>19.203165334954228</v>
      </c>
      <c r="CD75" s="12">
        <f>OLD_values_no_RT!BJ75*0.007</f>
        <v>1.010692912366012</v>
      </c>
      <c r="CE75" s="14">
        <f>OLD_values_no_RT!BK75</f>
        <v>0</v>
      </c>
      <c r="CF75" s="14">
        <v>39.031243851590524</v>
      </c>
      <c r="CG75" s="14">
        <v>38.250618974558712</v>
      </c>
      <c r="CH75" s="14">
        <v>0.78062487703181205</v>
      </c>
      <c r="CI75" s="14">
        <f>OLD_values_no_RT!BN75</f>
        <v>0</v>
      </c>
      <c r="CJ75" s="14">
        <f>OLD_values_no_RT!BO75</f>
        <v>33.385462493404759</v>
      </c>
      <c r="CK75" s="14">
        <f>OLD_values_no_RT!BP75*(1-high_rise_MFH)</f>
        <v>98.153259730609989</v>
      </c>
      <c r="CL75" s="14">
        <f>OLD_values_no_RT!BP75*high_rise_MFH</f>
        <v>2.0031277496042854</v>
      </c>
      <c r="CM75" s="14">
        <f>OLD_values_no_RT!BQ75</f>
        <v>0</v>
      </c>
      <c r="CN75" s="14">
        <v>65.271854631690744</v>
      </c>
      <c r="CO75" s="14">
        <v>21.757284877230248</v>
      </c>
      <c r="CP75" s="12">
        <v>0</v>
      </c>
      <c r="CQ75" s="14">
        <f>OLD_values_no_RT!BT75</f>
        <v>0</v>
      </c>
      <c r="CR75" s="14">
        <v>20</v>
      </c>
      <c r="CS75" s="14">
        <v>19.600000000000001</v>
      </c>
      <c r="CT75" s="14">
        <v>0.4</v>
      </c>
      <c r="CU75" s="14">
        <v>0</v>
      </c>
    </row>
    <row r="76" spans="1:99" x14ac:dyDescent="0.45">
      <c r="A76" s="21">
        <v>2015</v>
      </c>
      <c r="B76" s="2">
        <v>1973</v>
      </c>
      <c r="C76">
        <f>OLD_values_no_RT!C76</f>
        <v>0</v>
      </c>
      <c r="D76">
        <f>OLD_values_no_RT!D76</f>
        <v>254.8533098972199</v>
      </c>
      <c r="E76">
        <f>OLD_values_no_RT!E76</f>
        <v>0</v>
      </c>
      <c r="F76">
        <f>OLD_values_no_RT!F76</f>
        <v>0</v>
      </c>
      <c r="G76">
        <f>OLD_values_no_RT!G76*(1-high_rise_MFH)</f>
        <v>0</v>
      </c>
      <c r="H76">
        <f>OLD_values_no_RT!H76*(1-high_rise_MFH)</f>
        <v>35.164685058156699</v>
      </c>
      <c r="I76">
        <f>OLD_values_no_RT!I76*(1-high_rise_MFH)</f>
        <v>0</v>
      </c>
      <c r="J76">
        <f>OLD_values_no_RT!J76*(1-high_rise_MFH)</f>
        <v>0</v>
      </c>
      <c r="K76">
        <f>OLD_values_no_RT!G76*(high_rise_MFH)</f>
        <v>0</v>
      </c>
      <c r="L76">
        <f>OLD_values_no_RT!H76*(high_rise_MFH)</f>
        <v>0.71764663383993266</v>
      </c>
      <c r="M76">
        <f>OLD_values_no_RT!I76*(high_rise_MFH)</f>
        <v>0</v>
      </c>
      <c r="N76">
        <f>OLD_values_no_RT!J76*(high_rise_MFH)</f>
        <v>0</v>
      </c>
      <c r="O76">
        <f>OLD_values_no_RT!K76</f>
        <v>10.270208010783488</v>
      </c>
      <c r="P76">
        <f>OLD_values_no_RT!L76</f>
        <v>0</v>
      </c>
      <c r="Q76">
        <f>OLD_values_no_RT!M76</f>
        <v>0</v>
      </c>
      <c r="R76">
        <f>OLD_values_no_RT!N76</f>
        <v>0</v>
      </c>
      <c r="S76">
        <f>OLD_values_no_RT!O76</f>
        <v>0</v>
      </c>
      <c r="T76">
        <f>OLD_values_no_RT!P76</f>
        <v>25.139825935723945</v>
      </c>
      <c r="U76">
        <f>OLD_values_no_RT!Q76*(1-high_rise_MFH)</f>
        <v>3.4687956840864071</v>
      </c>
      <c r="V76">
        <f>OLD_values_no_RT!Q76*high_rise_MFH</f>
        <v>7.0791748654824641E-2</v>
      </c>
      <c r="W76">
        <f>OLD_values_no_RT!R76</f>
        <v>1.0130974630814127</v>
      </c>
      <c r="X76" s="12">
        <f>OLD_values_no_RT!S76</f>
        <v>32.915173601483787</v>
      </c>
      <c r="Y76" s="12">
        <f>OLD_values_no_RT!T76*(1-high_rise_MFH)</f>
        <v>14.635714578797918</v>
      </c>
      <c r="Z76" s="12">
        <f>OLD_values_no_RT!T76*high_rise_MFH</f>
        <v>0.29868805262852893</v>
      </c>
      <c r="AA76" s="12">
        <f>OLD_values_no_RT!U76</f>
        <v>0</v>
      </c>
      <c r="AB76">
        <f>OLD_values_no_RT!V76</f>
        <v>14.561634295442236</v>
      </c>
      <c r="AC76">
        <f>OLD_values_no_RT!W76*(1-high_rise_MFH)</f>
        <v>25.764528360287862</v>
      </c>
      <c r="AD76">
        <f>OLD_values_no_RT!W76*high_rise_MFH</f>
        <v>0.52580670123036455</v>
      </c>
      <c r="AE76">
        <f>OLD_values_no_RT!X76</f>
        <v>0</v>
      </c>
      <c r="AF76">
        <f>OLD_values_no_RT!Y76</f>
        <v>28.655120196857844</v>
      </c>
      <c r="AG76">
        <f>OLD_values_no_RT!Z76*(1-high_rise_MFH)</f>
        <v>22.574503123225441</v>
      </c>
      <c r="AH76">
        <f>OLD_values_no_RT!Z76*high_rise_MFH</f>
        <v>0.46070414537194782</v>
      </c>
      <c r="AI76">
        <f>OLD_values_no_RT!AA76</f>
        <v>0</v>
      </c>
      <c r="AJ76">
        <f>OLD_values_no_RT!AB76</f>
        <v>9.9487532029248182</v>
      </c>
      <c r="AK76">
        <f>OLD_values_no_RT!AC76*(1-high_rise_MFH)</f>
        <v>28.935141553652894</v>
      </c>
      <c r="AL76">
        <f>OLD_values_no_RT!AC76*high_rise_MFH</f>
        <v>0.59051309293169174</v>
      </c>
      <c r="AM76">
        <f>OLD_values_no_RT!AD76</f>
        <v>0</v>
      </c>
      <c r="AN76">
        <f>OLD_values_no_RT!AE76</f>
        <v>7.1350000000000016</v>
      </c>
      <c r="AO76">
        <f>OLD_values_no_RT!AF76*(1-high_rise_MFH)</f>
        <v>4.9362600000000008</v>
      </c>
      <c r="AP76">
        <f>OLD_values_no_RT!AF76*high_rise_MFH</f>
        <v>0.10074000000000002</v>
      </c>
      <c r="AQ76">
        <f>OLD_values_no_RT!AG76</f>
        <v>0</v>
      </c>
      <c r="AR76">
        <f>OLD_values_no_RT!AH76</f>
        <v>9.2570000000000014</v>
      </c>
      <c r="AS76">
        <f>OLD_values_no_RT!AI76*(1-high_rise_MFH)</f>
        <v>12.949994400000001</v>
      </c>
      <c r="AT76">
        <f>OLD_values_no_RT!AI76*high_rise_MFH</f>
        <v>0.26428560000000006</v>
      </c>
      <c r="AU76">
        <f>OLD_values_no_RT!AJ76</f>
        <v>0</v>
      </c>
      <c r="AV76">
        <f>OLD_values_no_RT!AK76</f>
        <v>14.492657977231483</v>
      </c>
      <c r="AW76">
        <f>OLD_values_no_RT!AL76*(1-high_rise_MFH)</f>
        <v>4.5329648572842762</v>
      </c>
      <c r="AX76">
        <f>OLD_values_no_RT!AL76*high_rise_MFH</f>
        <v>9.2509486883352587E-2</v>
      </c>
      <c r="AY76">
        <f>OLD_values_no_RT!AM76</f>
        <v>0</v>
      </c>
      <c r="AZ76" s="91">
        <f>OLD_values_no_RT!AN76</f>
        <v>5.6228611803340298</v>
      </c>
      <c r="BA76" s="91">
        <f>OLD_values_no_RT!AO76*(1-high_rise_MFH)</f>
        <v>6.4952487490071658</v>
      </c>
      <c r="BB76" s="91">
        <f>OLD_values_no_RT!AO76*high_rise_MFH</f>
        <v>0.13255609691851358</v>
      </c>
      <c r="BC76">
        <f>OLD_values_no_RT!AP76</f>
        <v>0</v>
      </c>
      <c r="BD76" s="91">
        <f>OLD_values_no_RT!AQ76</f>
        <v>11.092661578083835</v>
      </c>
      <c r="BE76" s="91">
        <f>OLD_values_no_RT!AR76*(1-high_rise_MFH)</f>
        <v>6.4244660458189884</v>
      </c>
      <c r="BF76" s="91">
        <f>OLD_values_no_RT!AR76*high_rise_MFH</f>
        <v>0.13111155195548957</v>
      </c>
      <c r="BG76">
        <f>OLD_values_no_RT!AS76</f>
        <v>0</v>
      </c>
      <c r="BH76" s="91">
        <f>OLD_values_no_RT!AT76</f>
        <v>28.592124832410846</v>
      </c>
      <c r="BI76" s="91">
        <f>OLD_values_no_RT!AU76*(1-high_rise_MFH)</f>
        <v>26.522920372304053</v>
      </c>
      <c r="BJ76" s="91">
        <f>OLD_values_no_RT!AU76*high_rise_MFH</f>
        <v>0.54128408923069504</v>
      </c>
      <c r="BK76">
        <f>OLD_values_no_RT!AV76</f>
        <v>0</v>
      </c>
      <c r="BL76" s="12">
        <f>OLD_values_no_RT!AX76*0.32</f>
        <v>11.661152</v>
      </c>
      <c r="BM76" s="12">
        <f>OLD_values_no_RT!AX76*0.6</f>
        <v>21.864659999999997</v>
      </c>
      <c r="BN76" s="12">
        <f>OLD_values_no_RT!AX76*0.08</f>
        <v>2.9152879999999999</v>
      </c>
      <c r="BO76" s="12">
        <f>OLD_values_no_RT!AY76</f>
        <v>0</v>
      </c>
      <c r="BP76" s="12">
        <f>OLD_values_no_RT!AZ76</f>
        <v>0</v>
      </c>
      <c r="BQ76" s="12">
        <f>OLD_values_no_RT!BA76*(1-high_rise_MFH)</f>
        <v>0</v>
      </c>
      <c r="BR76" s="12">
        <f>OLD_values_no_RT!BA76*high_rise_MFH</f>
        <v>0</v>
      </c>
      <c r="BS76" s="12">
        <f>OLD_values_no_RT!BB76</f>
        <v>0</v>
      </c>
      <c r="BT76" s="14">
        <f>OLD_values_no_RT!BC76</f>
        <v>71.905593254130494</v>
      </c>
      <c r="BU76" s="12">
        <f>OLD_values_no_RT!BD76*(1-high_rise_MFH)</f>
        <v>105.70122208357181</v>
      </c>
      <c r="BV76" s="12">
        <f>OLD_values_no_RT!BD76*high_rise_MFH</f>
        <v>2.1571677976239143</v>
      </c>
      <c r="BW76" s="12">
        <f>OLD_values_no_RT!BE76</f>
        <v>0</v>
      </c>
      <c r="BX76" s="14">
        <f>OLD_values_no_RT!BF76</f>
        <v>22.401954662977214</v>
      </c>
      <c r="BY76" s="12">
        <f>OLD_values_no_RT!BG76*(1-high_rise_MFH)</f>
        <v>65.86174670915301</v>
      </c>
      <c r="BZ76" s="12">
        <f>OLD_values_no_RT!BG76*high_rise_MFH</f>
        <v>1.3441172797786327</v>
      </c>
      <c r="CA76" s="12">
        <f>OLD_values_no_RT!BH76</f>
        <v>0</v>
      </c>
      <c r="CB76" s="12">
        <f>OLD_values_no_RT!BJ76*0.86</f>
        <v>133.72244686688774</v>
      </c>
      <c r="CC76" s="12">
        <f>OLD_values_no_RT!BJ76*0.133</f>
        <v>20.680331899181478</v>
      </c>
      <c r="CD76" s="12">
        <f>OLD_values_no_RT!BJ76*0.007</f>
        <v>1.0884385210095513</v>
      </c>
      <c r="CE76" s="14">
        <f>OLD_values_no_RT!BK76</f>
        <v>0</v>
      </c>
      <c r="CF76" s="14">
        <v>42.033647224789796</v>
      </c>
      <c r="CG76" s="14">
        <v>41.192974280294003</v>
      </c>
      <c r="CH76" s="14">
        <v>0.84067294449579322</v>
      </c>
      <c r="CI76" s="14">
        <f>OLD_values_no_RT!BN76</f>
        <v>0</v>
      </c>
      <c r="CJ76" s="14">
        <f>OLD_values_no_RT!BO76</f>
        <v>35.95357499289743</v>
      </c>
      <c r="CK76" s="14">
        <f>OLD_values_no_RT!BP76*(1-high_rise_MFH)</f>
        <v>105.70351047911844</v>
      </c>
      <c r="CL76" s="14">
        <f>OLD_values_no_RT!BP76*high_rise_MFH</f>
        <v>2.157214499573846</v>
      </c>
      <c r="CM76" s="14">
        <f>OLD_values_no_RT!BQ76</f>
        <v>0</v>
      </c>
      <c r="CN76" s="14">
        <v>70.292766526436182</v>
      </c>
      <c r="CO76" s="14">
        <v>23.430922175478727</v>
      </c>
      <c r="CP76" s="12">
        <v>0</v>
      </c>
      <c r="CQ76" s="14">
        <f>OLD_values_no_RT!BT76</f>
        <v>0</v>
      </c>
      <c r="CR76" s="14">
        <v>20</v>
      </c>
      <c r="CS76" s="14">
        <v>19.600000000000001</v>
      </c>
      <c r="CT76" s="14">
        <v>0.4</v>
      </c>
      <c r="CU76" s="14">
        <v>0</v>
      </c>
    </row>
    <row r="77" spans="1:99" x14ac:dyDescent="0.45">
      <c r="A77" s="21">
        <v>2015</v>
      </c>
      <c r="B77" s="2">
        <v>1974</v>
      </c>
      <c r="C77">
        <f>OLD_values_no_RT!C77</f>
        <v>0</v>
      </c>
      <c r="D77">
        <f>OLD_values_no_RT!D77</f>
        <v>254.8533098972199</v>
      </c>
      <c r="E77">
        <f>OLD_values_no_RT!E77</f>
        <v>0</v>
      </c>
      <c r="F77">
        <f>OLD_values_no_RT!F77</f>
        <v>0</v>
      </c>
      <c r="G77">
        <f>OLD_values_no_RT!G77*(1-high_rise_MFH)</f>
        <v>0</v>
      </c>
      <c r="H77">
        <f>OLD_values_no_RT!H77*(1-high_rise_MFH)</f>
        <v>35.164685058156699</v>
      </c>
      <c r="I77">
        <f>OLD_values_no_RT!I77*(1-high_rise_MFH)</f>
        <v>0</v>
      </c>
      <c r="J77">
        <f>OLD_values_no_RT!J77*(1-high_rise_MFH)</f>
        <v>0</v>
      </c>
      <c r="K77">
        <f>OLD_values_no_RT!G77*(high_rise_MFH)</f>
        <v>0</v>
      </c>
      <c r="L77">
        <f>OLD_values_no_RT!H77*(high_rise_MFH)</f>
        <v>0.71764663383993266</v>
      </c>
      <c r="M77">
        <f>OLD_values_no_RT!I77*(high_rise_MFH)</f>
        <v>0</v>
      </c>
      <c r="N77">
        <f>OLD_values_no_RT!J77*(high_rise_MFH)</f>
        <v>0</v>
      </c>
      <c r="O77">
        <f>OLD_values_no_RT!K77</f>
        <v>10.270208010783488</v>
      </c>
      <c r="P77">
        <f>OLD_values_no_RT!L77</f>
        <v>0</v>
      </c>
      <c r="Q77">
        <f>OLD_values_no_RT!M77</f>
        <v>0</v>
      </c>
      <c r="R77">
        <f>OLD_values_no_RT!N77</f>
        <v>0</v>
      </c>
      <c r="S77">
        <f>OLD_values_no_RT!O77</f>
        <v>0</v>
      </c>
      <c r="T77">
        <f>OLD_values_no_RT!P77</f>
        <v>25.139825935723945</v>
      </c>
      <c r="U77">
        <f>OLD_values_no_RT!Q77*(1-high_rise_MFH)</f>
        <v>3.4687956840864071</v>
      </c>
      <c r="V77">
        <f>OLD_values_no_RT!Q77*high_rise_MFH</f>
        <v>7.0791748654824641E-2</v>
      </c>
      <c r="W77">
        <f>OLD_values_no_RT!R77</f>
        <v>1.0130974630814127</v>
      </c>
      <c r="X77" s="12">
        <f>OLD_values_no_RT!S77</f>
        <v>32.915173601483787</v>
      </c>
      <c r="Y77" s="12">
        <f>OLD_values_no_RT!T77*(1-high_rise_MFH)</f>
        <v>14.635714578797918</v>
      </c>
      <c r="Z77" s="12">
        <f>OLD_values_no_RT!T77*high_rise_MFH</f>
        <v>0.29868805262852893</v>
      </c>
      <c r="AA77" s="12">
        <f>OLD_values_no_RT!U77</f>
        <v>0</v>
      </c>
      <c r="AB77">
        <f>OLD_values_no_RT!V77</f>
        <v>14.561634295442236</v>
      </c>
      <c r="AC77">
        <f>OLD_values_no_RT!W77*(1-high_rise_MFH)</f>
        <v>25.764528360287862</v>
      </c>
      <c r="AD77">
        <f>OLD_values_no_RT!W77*high_rise_MFH</f>
        <v>0.52580670123036455</v>
      </c>
      <c r="AE77">
        <f>OLD_values_no_RT!X77</f>
        <v>0</v>
      </c>
      <c r="AF77">
        <f>OLD_values_no_RT!Y77</f>
        <v>28.655120196857844</v>
      </c>
      <c r="AG77">
        <f>OLD_values_no_RT!Z77*(1-high_rise_MFH)</f>
        <v>22.574503123225441</v>
      </c>
      <c r="AH77">
        <f>OLD_values_no_RT!Z77*high_rise_MFH</f>
        <v>0.46070414537194782</v>
      </c>
      <c r="AI77">
        <f>OLD_values_no_RT!AA77</f>
        <v>0</v>
      </c>
      <c r="AJ77">
        <f>OLD_values_no_RT!AB77</f>
        <v>9.9487532029248182</v>
      </c>
      <c r="AK77">
        <f>OLD_values_no_RT!AC77*(1-high_rise_MFH)</f>
        <v>28.935141553652894</v>
      </c>
      <c r="AL77">
        <f>OLD_values_no_RT!AC77*high_rise_MFH</f>
        <v>0.59051309293169174</v>
      </c>
      <c r="AM77">
        <f>OLD_values_no_RT!AD77</f>
        <v>0</v>
      </c>
      <c r="AN77">
        <f>OLD_values_no_RT!AE77</f>
        <v>7.1350000000000016</v>
      </c>
      <c r="AO77">
        <f>OLD_values_no_RT!AF77*(1-high_rise_MFH)</f>
        <v>4.9362600000000008</v>
      </c>
      <c r="AP77">
        <f>OLD_values_no_RT!AF77*high_rise_MFH</f>
        <v>0.10074000000000002</v>
      </c>
      <c r="AQ77">
        <f>OLD_values_no_RT!AG77</f>
        <v>0</v>
      </c>
      <c r="AR77">
        <f>OLD_values_no_RT!AH77</f>
        <v>9.2570000000000014</v>
      </c>
      <c r="AS77">
        <f>OLD_values_no_RT!AI77*(1-high_rise_MFH)</f>
        <v>12.949994400000001</v>
      </c>
      <c r="AT77">
        <f>OLD_values_no_RT!AI77*high_rise_MFH</f>
        <v>0.26428560000000006</v>
      </c>
      <c r="AU77">
        <f>OLD_values_no_RT!AJ77</f>
        <v>0</v>
      </c>
      <c r="AV77">
        <f>OLD_values_no_RT!AK77</f>
        <v>14.492657977231483</v>
      </c>
      <c r="AW77">
        <f>OLD_values_no_RT!AL77*(1-high_rise_MFH)</f>
        <v>4.5329648572842762</v>
      </c>
      <c r="AX77">
        <f>OLD_values_no_RT!AL77*high_rise_MFH</f>
        <v>9.2509486883352587E-2</v>
      </c>
      <c r="AY77">
        <f>OLD_values_no_RT!AM77</f>
        <v>0</v>
      </c>
      <c r="AZ77" s="91">
        <f>OLD_values_no_RT!AN77</f>
        <v>5.6228611803340298</v>
      </c>
      <c r="BA77" s="91">
        <f>OLD_values_no_RT!AO77*(1-high_rise_MFH)</f>
        <v>6.4952487490071658</v>
      </c>
      <c r="BB77" s="91">
        <f>OLD_values_no_RT!AO77*high_rise_MFH</f>
        <v>0.13255609691851358</v>
      </c>
      <c r="BC77">
        <f>OLD_values_no_RT!AP77</f>
        <v>0</v>
      </c>
      <c r="BD77" s="91">
        <f>OLD_values_no_RT!AQ77</f>
        <v>11.092661578083835</v>
      </c>
      <c r="BE77" s="91">
        <f>OLD_values_no_RT!AR77*(1-high_rise_MFH)</f>
        <v>6.4244660458189884</v>
      </c>
      <c r="BF77" s="91">
        <f>OLD_values_no_RT!AR77*high_rise_MFH</f>
        <v>0.13111155195548957</v>
      </c>
      <c r="BG77">
        <f>OLD_values_no_RT!AS77</f>
        <v>0</v>
      </c>
      <c r="BH77" s="91">
        <f>OLD_values_no_RT!AT77</f>
        <v>28.592124832410846</v>
      </c>
      <c r="BI77" s="91">
        <f>OLD_values_no_RT!AU77*(1-high_rise_MFH)</f>
        <v>26.522920372304053</v>
      </c>
      <c r="BJ77" s="91">
        <f>OLD_values_no_RT!AU77*high_rise_MFH</f>
        <v>0.54128408923069504</v>
      </c>
      <c r="BK77">
        <f>OLD_values_no_RT!AV77</f>
        <v>0</v>
      </c>
      <c r="BL77" s="12">
        <f>OLD_values_no_RT!AX77*0.32</f>
        <v>14.941792000000001</v>
      </c>
      <c r="BM77" s="12">
        <f>OLD_values_no_RT!AX77*0.6</f>
        <v>28.01586</v>
      </c>
      <c r="BN77" s="12">
        <f>OLD_values_no_RT!AX77*0.08</f>
        <v>3.7354480000000003</v>
      </c>
      <c r="BO77" s="12">
        <f>OLD_values_no_RT!AY77</f>
        <v>0</v>
      </c>
      <c r="BP77" s="12">
        <f>OLD_values_no_RT!AZ77</f>
        <v>0</v>
      </c>
      <c r="BQ77" s="12">
        <f>OLD_values_no_RT!BA77*(1-high_rise_MFH)</f>
        <v>0</v>
      </c>
      <c r="BR77" s="12">
        <f>OLD_values_no_RT!BA77*high_rise_MFH</f>
        <v>0</v>
      </c>
      <c r="BS77" s="12">
        <f>OLD_values_no_RT!BB77</f>
        <v>0</v>
      </c>
      <c r="BT77" s="14">
        <f>OLD_values_no_RT!BC77</f>
        <v>71.905593254130494</v>
      </c>
      <c r="BU77" s="12">
        <f>OLD_values_no_RT!BD77*(1-high_rise_MFH)</f>
        <v>105.70122208357181</v>
      </c>
      <c r="BV77" s="12">
        <f>OLD_values_no_RT!BD77*high_rise_MFH</f>
        <v>2.1571677976239143</v>
      </c>
      <c r="BW77" s="12">
        <f>OLD_values_no_RT!BE77</f>
        <v>0</v>
      </c>
      <c r="BX77" s="14">
        <f>OLD_values_no_RT!BF77</f>
        <v>22.401954662977214</v>
      </c>
      <c r="BY77" s="12">
        <f>OLD_values_no_RT!BG77*(1-high_rise_MFH)</f>
        <v>65.86174670915301</v>
      </c>
      <c r="BZ77" s="12">
        <f>OLD_values_no_RT!BG77*high_rise_MFH</f>
        <v>1.3441172797786327</v>
      </c>
      <c r="CA77" s="12">
        <f>OLD_values_no_RT!BH77</f>
        <v>0</v>
      </c>
      <c r="CB77" s="12">
        <f>OLD_values_no_RT!BJ77*0.86</f>
        <v>143.27405021452259</v>
      </c>
      <c r="CC77" s="12">
        <f>OLD_values_no_RT!BJ77*0.133</f>
        <v>22.157498463408729</v>
      </c>
      <c r="CD77" s="12">
        <f>OLD_values_no_RT!BJ77*0.007</f>
        <v>1.1661841296530908</v>
      </c>
      <c r="CE77" s="14">
        <f>OLD_values_no_RT!BK77</f>
        <v>0</v>
      </c>
      <c r="CF77" s="14">
        <v>45.036050597989068</v>
      </c>
      <c r="CG77" s="14">
        <v>44.135329586029286</v>
      </c>
      <c r="CH77" s="14">
        <v>0.90072101195978149</v>
      </c>
      <c r="CI77" s="14">
        <f>OLD_values_no_RT!BN77</f>
        <v>0</v>
      </c>
      <c r="CJ77" s="14">
        <f>OLD_values_no_RT!BO77</f>
        <v>38.5216874923901</v>
      </c>
      <c r="CK77" s="14">
        <f>OLD_values_no_RT!BP77*(1-high_rise_MFH)</f>
        <v>113.2537612276269</v>
      </c>
      <c r="CL77" s="14">
        <f>OLD_values_no_RT!BP77*high_rise_MFH</f>
        <v>2.3113012495434062</v>
      </c>
      <c r="CM77" s="14">
        <f>OLD_values_no_RT!BQ77</f>
        <v>0</v>
      </c>
      <c r="CN77" s="14">
        <v>75.313678421181621</v>
      </c>
      <c r="CO77" s="14">
        <v>25.104559473727207</v>
      </c>
      <c r="CP77" s="12">
        <v>0</v>
      </c>
      <c r="CQ77" s="14">
        <f>OLD_values_no_RT!BT77</f>
        <v>0</v>
      </c>
      <c r="CR77" s="14">
        <v>20</v>
      </c>
      <c r="CS77" s="14">
        <v>19.600000000000001</v>
      </c>
      <c r="CT77" s="14">
        <v>0.4</v>
      </c>
      <c r="CU77" s="14">
        <v>0</v>
      </c>
    </row>
    <row r="78" spans="1:99" x14ac:dyDescent="0.45">
      <c r="A78" s="21">
        <v>2015</v>
      </c>
      <c r="B78" s="2">
        <v>1975</v>
      </c>
      <c r="C78">
        <f>OLD_values_no_RT!C78</f>
        <v>0</v>
      </c>
      <c r="D78">
        <f>OLD_values_no_RT!D78</f>
        <v>254.8533098972199</v>
      </c>
      <c r="E78">
        <f>OLD_values_no_RT!E78</f>
        <v>0</v>
      </c>
      <c r="F78">
        <f>OLD_values_no_RT!F78</f>
        <v>0</v>
      </c>
      <c r="G78">
        <f>OLD_values_no_RT!G78*(1-high_rise_MFH)</f>
        <v>0</v>
      </c>
      <c r="H78">
        <f>OLD_values_no_RT!H78*(1-high_rise_MFH)</f>
        <v>35.164685058156699</v>
      </c>
      <c r="I78">
        <f>OLD_values_no_RT!I78*(1-high_rise_MFH)</f>
        <v>0</v>
      </c>
      <c r="J78">
        <f>OLD_values_no_RT!J78*(1-high_rise_MFH)</f>
        <v>0</v>
      </c>
      <c r="K78">
        <f>OLD_values_no_RT!G78*(high_rise_MFH)</f>
        <v>0</v>
      </c>
      <c r="L78">
        <f>OLD_values_no_RT!H78*(high_rise_MFH)</f>
        <v>0.71764663383993266</v>
      </c>
      <c r="M78">
        <f>OLD_values_no_RT!I78*(high_rise_MFH)</f>
        <v>0</v>
      </c>
      <c r="N78">
        <f>OLD_values_no_RT!J78*(high_rise_MFH)</f>
        <v>0</v>
      </c>
      <c r="O78">
        <f>OLD_values_no_RT!K78</f>
        <v>10.270208010783488</v>
      </c>
      <c r="P78">
        <f>OLD_values_no_RT!L78</f>
        <v>0</v>
      </c>
      <c r="Q78">
        <f>OLD_values_no_RT!M78</f>
        <v>0</v>
      </c>
      <c r="R78">
        <f>OLD_values_no_RT!N78</f>
        <v>0</v>
      </c>
      <c r="S78">
        <f>OLD_values_no_RT!O78</f>
        <v>0</v>
      </c>
      <c r="T78">
        <f>OLD_values_no_RT!P78</f>
        <v>25.139825935723945</v>
      </c>
      <c r="U78">
        <f>OLD_values_no_RT!Q78*(1-high_rise_MFH)</f>
        <v>3.4687956840864071</v>
      </c>
      <c r="V78">
        <f>OLD_values_no_RT!Q78*high_rise_MFH</f>
        <v>7.0791748654824641E-2</v>
      </c>
      <c r="W78">
        <f>OLD_values_no_RT!R78</f>
        <v>1.0130974630814127</v>
      </c>
      <c r="X78" s="12">
        <f>OLD_values_no_RT!S78</f>
        <v>32.915173601483787</v>
      </c>
      <c r="Y78" s="12">
        <f>OLD_values_no_RT!T78*(1-high_rise_MFH)</f>
        <v>14.635714578797918</v>
      </c>
      <c r="Z78" s="12">
        <f>OLD_values_no_RT!T78*high_rise_MFH</f>
        <v>0.29868805262852893</v>
      </c>
      <c r="AA78" s="12">
        <f>OLD_values_no_RT!U78</f>
        <v>0</v>
      </c>
      <c r="AB78">
        <f>OLD_values_no_RT!V78</f>
        <v>14.561634295442236</v>
      </c>
      <c r="AC78">
        <f>OLD_values_no_RT!W78*(1-high_rise_MFH)</f>
        <v>25.764528360287862</v>
      </c>
      <c r="AD78">
        <f>OLD_values_no_RT!W78*high_rise_MFH</f>
        <v>0.52580670123036455</v>
      </c>
      <c r="AE78">
        <f>OLD_values_no_RT!X78</f>
        <v>0</v>
      </c>
      <c r="AF78">
        <f>OLD_values_no_RT!Y78</f>
        <v>28.655120196857844</v>
      </c>
      <c r="AG78">
        <f>OLD_values_no_RT!Z78*(1-high_rise_MFH)</f>
        <v>22.574503123225441</v>
      </c>
      <c r="AH78">
        <f>OLD_values_no_RT!Z78*high_rise_MFH</f>
        <v>0.46070414537194782</v>
      </c>
      <c r="AI78">
        <f>OLD_values_no_RT!AA78</f>
        <v>0</v>
      </c>
      <c r="AJ78">
        <f>OLD_values_no_RT!AB78</f>
        <v>9.9487532029248182</v>
      </c>
      <c r="AK78">
        <f>OLD_values_no_RT!AC78*(1-high_rise_MFH)</f>
        <v>28.935141553652894</v>
      </c>
      <c r="AL78">
        <f>OLD_values_no_RT!AC78*high_rise_MFH</f>
        <v>0.59051309293169174</v>
      </c>
      <c r="AM78">
        <f>OLD_values_no_RT!AD78</f>
        <v>0</v>
      </c>
      <c r="AN78">
        <f>OLD_values_no_RT!AE78</f>
        <v>7.1350000000000016</v>
      </c>
      <c r="AO78">
        <f>OLD_values_no_RT!AF78*(1-high_rise_MFH)</f>
        <v>4.9362600000000008</v>
      </c>
      <c r="AP78">
        <f>OLD_values_no_RT!AF78*high_rise_MFH</f>
        <v>0.10074000000000002</v>
      </c>
      <c r="AQ78">
        <f>OLD_values_no_RT!AG78</f>
        <v>0</v>
      </c>
      <c r="AR78">
        <f>OLD_values_no_RT!AH78</f>
        <v>9.2570000000000014</v>
      </c>
      <c r="AS78">
        <f>OLD_values_no_RT!AI78*(1-high_rise_MFH)</f>
        <v>12.949994400000001</v>
      </c>
      <c r="AT78">
        <f>OLD_values_no_RT!AI78*high_rise_MFH</f>
        <v>0.26428560000000006</v>
      </c>
      <c r="AU78">
        <f>OLD_values_no_RT!AJ78</f>
        <v>0</v>
      </c>
      <c r="AV78">
        <f>OLD_values_no_RT!AK78</f>
        <v>14.492657977231483</v>
      </c>
      <c r="AW78">
        <f>OLD_values_no_RT!AL78*(1-high_rise_MFH)</f>
        <v>4.5329648572842762</v>
      </c>
      <c r="AX78">
        <f>OLD_values_no_RT!AL78*high_rise_MFH</f>
        <v>9.2509486883352587E-2</v>
      </c>
      <c r="AY78">
        <f>OLD_values_no_RT!AM78</f>
        <v>0</v>
      </c>
      <c r="AZ78" s="91">
        <f>OLD_values_no_RT!AN78</f>
        <v>5.6228611803340298</v>
      </c>
      <c r="BA78" s="91">
        <f>OLD_values_no_RT!AO78*(1-high_rise_MFH)</f>
        <v>6.4952487490071658</v>
      </c>
      <c r="BB78" s="91">
        <f>OLD_values_no_RT!AO78*high_rise_MFH</f>
        <v>0.13255609691851358</v>
      </c>
      <c r="BC78">
        <f>OLD_values_no_RT!AP78</f>
        <v>0</v>
      </c>
      <c r="BD78" s="91">
        <f>OLD_values_no_RT!AQ78</f>
        <v>11.092661578083835</v>
      </c>
      <c r="BE78" s="91">
        <f>OLD_values_no_RT!AR78*(1-high_rise_MFH)</f>
        <v>6.4244660458189884</v>
      </c>
      <c r="BF78" s="91">
        <f>OLD_values_no_RT!AR78*high_rise_MFH</f>
        <v>0.13111155195548957</v>
      </c>
      <c r="BG78">
        <f>OLD_values_no_RT!AS78</f>
        <v>0</v>
      </c>
      <c r="BH78" s="91">
        <f>OLD_values_no_RT!AT78</f>
        <v>28.592124832410846</v>
      </c>
      <c r="BI78" s="91">
        <f>OLD_values_no_RT!AU78*(1-high_rise_MFH)</f>
        <v>26.522920372304053</v>
      </c>
      <c r="BJ78" s="91">
        <f>OLD_values_no_RT!AU78*high_rise_MFH</f>
        <v>0.54128408923069504</v>
      </c>
      <c r="BK78">
        <f>OLD_values_no_RT!AV78</f>
        <v>0</v>
      </c>
      <c r="BL78" s="12">
        <f>OLD_values_no_RT!AX78*0.32</f>
        <v>18.954720000000002</v>
      </c>
      <c r="BM78" s="12">
        <f>OLD_values_no_RT!AX78*0.6</f>
        <v>35.540099999999995</v>
      </c>
      <c r="BN78" s="12">
        <f>OLD_values_no_RT!AX78*0.08</f>
        <v>4.7386800000000004</v>
      </c>
      <c r="BO78" s="12">
        <f>OLD_values_no_RT!AY78</f>
        <v>0</v>
      </c>
      <c r="BP78" s="12">
        <f>OLD_values_no_RT!AZ78</f>
        <v>0</v>
      </c>
      <c r="BQ78" s="12">
        <f>OLD_values_no_RT!BA78*(1-high_rise_MFH)</f>
        <v>0</v>
      </c>
      <c r="BR78" s="12">
        <f>OLD_values_no_RT!BA78*high_rise_MFH</f>
        <v>0</v>
      </c>
      <c r="BS78" s="12">
        <f>OLD_values_no_RT!BB78</f>
        <v>0</v>
      </c>
      <c r="BT78" s="14">
        <f>OLD_values_no_RT!BC78</f>
        <v>71.905593254130494</v>
      </c>
      <c r="BU78" s="12">
        <f>OLD_values_no_RT!BD78*(1-high_rise_MFH)</f>
        <v>105.70122208357181</v>
      </c>
      <c r="BV78" s="12">
        <f>OLD_values_no_RT!BD78*high_rise_MFH</f>
        <v>2.1571677976239143</v>
      </c>
      <c r="BW78" s="12">
        <f>OLD_values_no_RT!BE78</f>
        <v>0</v>
      </c>
      <c r="BX78" s="14">
        <f>OLD_values_no_RT!BF78</f>
        <v>22.401954662977214</v>
      </c>
      <c r="BY78" s="12">
        <f>OLD_values_no_RT!BG78*(1-high_rise_MFH)</f>
        <v>65.86174670915301</v>
      </c>
      <c r="BZ78" s="12">
        <f>OLD_values_no_RT!BG78*high_rise_MFH</f>
        <v>1.3441172797786327</v>
      </c>
      <c r="CA78" s="12">
        <f>OLD_values_no_RT!BH78</f>
        <v>0</v>
      </c>
      <c r="CB78" s="12">
        <f>OLD_values_no_RT!BJ78*0.86</f>
        <v>152.82565356215744</v>
      </c>
      <c r="CC78" s="12">
        <f>OLD_values_no_RT!BJ78*0.133</f>
        <v>23.634665027635979</v>
      </c>
      <c r="CD78" s="12">
        <f>OLD_values_no_RT!BJ78*0.007</f>
        <v>1.2439297382966303</v>
      </c>
      <c r="CE78" s="14">
        <f>OLD_values_no_RT!BK78</f>
        <v>0</v>
      </c>
      <c r="CF78" s="14">
        <v>48.038453971188339</v>
      </c>
      <c r="CG78" s="14">
        <v>47.077684891764569</v>
      </c>
      <c r="CH78" s="14">
        <v>0.96076907942376977</v>
      </c>
      <c r="CI78" s="14">
        <f>OLD_values_no_RT!BN78</f>
        <v>0</v>
      </c>
      <c r="CJ78" s="14">
        <f>OLD_values_no_RT!BO78</f>
        <v>41.089799991882771</v>
      </c>
      <c r="CK78" s="14">
        <f>OLD_values_no_RT!BP78*(1-high_rise_MFH)</f>
        <v>120.80401197613534</v>
      </c>
      <c r="CL78" s="14">
        <f>OLD_values_no_RT!BP78*high_rise_MFH</f>
        <v>2.4653879995129664</v>
      </c>
      <c r="CM78" s="14">
        <f>OLD_values_no_RT!BQ78</f>
        <v>0</v>
      </c>
      <c r="CN78" s="14">
        <v>80.334590315927059</v>
      </c>
      <c r="CO78" s="14">
        <v>26.778196771975686</v>
      </c>
      <c r="CP78" s="12">
        <v>0</v>
      </c>
      <c r="CQ78" s="14">
        <f>OLD_values_no_RT!BT78</f>
        <v>0</v>
      </c>
      <c r="CR78" s="14">
        <v>20</v>
      </c>
      <c r="CS78" s="14">
        <v>19.600000000000001</v>
      </c>
      <c r="CT78" s="14">
        <v>0.4</v>
      </c>
      <c r="CU78" s="14">
        <v>0</v>
      </c>
    </row>
    <row r="79" spans="1:99" x14ac:dyDescent="0.45">
      <c r="A79" s="21">
        <v>2015</v>
      </c>
      <c r="B79" s="2">
        <v>1976</v>
      </c>
      <c r="C79">
        <f>OLD_values_no_RT!C79</f>
        <v>0</v>
      </c>
      <c r="D79">
        <f>OLD_values_no_RT!D79</f>
        <v>254.8533098972199</v>
      </c>
      <c r="E79">
        <f>OLD_values_no_RT!E79</f>
        <v>0</v>
      </c>
      <c r="F79">
        <f>OLD_values_no_RT!F79</f>
        <v>0</v>
      </c>
      <c r="G79">
        <f>OLD_values_no_RT!G79*(1-high_rise_MFH)</f>
        <v>0</v>
      </c>
      <c r="H79">
        <f>OLD_values_no_RT!H79*(1-high_rise_MFH)</f>
        <v>35.164685058156699</v>
      </c>
      <c r="I79">
        <f>OLD_values_no_RT!I79*(1-high_rise_MFH)</f>
        <v>0</v>
      </c>
      <c r="J79">
        <f>OLD_values_no_RT!J79*(1-high_rise_MFH)</f>
        <v>0</v>
      </c>
      <c r="K79">
        <f>OLD_values_no_RT!G79*(high_rise_MFH)</f>
        <v>0</v>
      </c>
      <c r="L79">
        <f>OLD_values_no_RT!H79*(high_rise_MFH)</f>
        <v>0.71764663383993266</v>
      </c>
      <c r="M79">
        <f>OLD_values_no_RT!I79*(high_rise_MFH)</f>
        <v>0</v>
      </c>
      <c r="N79">
        <f>OLD_values_no_RT!J79*(high_rise_MFH)</f>
        <v>0</v>
      </c>
      <c r="O79">
        <f>OLD_values_no_RT!K79</f>
        <v>10.270208010783488</v>
      </c>
      <c r="P79">
        <f>OLD_values_no_RT!L79</f>
        <v>0</v>
      </c>
      <c r="Q79">
        <f>OLD_values_no_RT!M79</f>
        <v>0</v>
      </c>
      <c r="R79">
        <f>OLD_values_no_RT!N79</f>
        <v>0</v>
      </c>
      <c r="S79">
        <f>OLD_values_no_RT!O79</f>
        <v>0</v>
      </c>
      <c r="T79">
        <f>OLD_values_no_RT!P79</f>
        <v>25.139825935723945</v>
      </c>
      <c r="U79">
        <f>OLD_values_no_RT!Q79*(1-high_rise_MFH)</f>
        <v>3.4687956840864071</v>
      </c>
      <c r="V79">
        <f>OLD_values_no_RT!Q79*high_rise_MFH</f>
        <v>7.0791748654824641E-2</v>
      </c>
      <c r="W79">
        <f>OLD_values_no_RT!R79</f>
        <v>1.0130974630814127</v>
      </c>
      <c r="X79" s="12">
        <f>OLD_values_no_RT!S79</f>
        <v>32.915173601483787</v>
      </c>
      <c r="Y79" s="12">
        <f>OLD_values_no_RT!T79*(1-high_rise_MFH)</f>
        <v>14.635714578797918</v>
      </c>
      <c r="Z79" s="12">
        <f>OLD_values_no_RT!T79*high_rise_MFH</f>
        <v>0.29868805262852893</v>
      </c>
      <c r="AA79" s="12">
        <f>OLD_values_no_RT!U79</f>
        <v>0</v>
      </c>
      <c r="AB79">
        <f>OLD_values_no_RT!V79</f>
        <v>14.561634295442236</v>
      </c>
      <c r="AC79">
        <f>OLD_values_no_RT!W79*(1-high_rise_MFH)</f>
        <v>25.764528360287862</v>
      </c>
      <c r="AD79">
        <f>OLD_values_no_RT!W79*high_rise_MFH</f>
        <v>0.52580670123036455</v>
      </c>
      <c r="AE79">
        <f>OLD_values_no_RT!X79</f>
        <v>0</v>
      </c>
      <c r="AF79">
        <f>OLD_values_no_RT!Y79</f>
        <v>28.655120196857844</v>
      </c>
      <c r="AG79">
        <f>OLD_values_no_RT!Z79*(1-high_rise_MFH)</f>
        <v>22.574503123225441</v>
      </c>
      <c r="AH79">
        <f>OLD_values_no_RT!Z79*high_rise_MFH</f>
        <v>0.46070414537194782</v>
      </c>
      <c r="AI79">
        <f>OLD_values_no_RT!AA79</f>
        <v>0</v>
      </c>
      <c r="AJ79">
        <f>OLD_values_no_RT!AB79</f>
        <v>9.9487532029248182</v>
      </c>
      <c r="AK79">
        <f>OLD_values_no_RT!AC79*(1-high_rise_MFH)</f>
        <v>28.935141553652894</v>
      </c>
      <c r="AL79">
        <f>OLD_values_no_RT!AC79*high_rise_MFH</f>
        <v>0.59051309293169174</v>
      </c>
      <c r="AM79">
        <f>OLD_values_no_RT!AD79</f>
        <v>0</v>
      </c>
      <c r="AN79">
        <f>OLD_values_no_RT!AE79</f>
        <v>7.1350000000000016</v>
      </c>
      <c r="AO79">
        <f>OLD_values_no_RT!AF79*(1-high_rise_MFH)</f>
        <v>4.9362600000000008</v>
      </c>
      <c r="AP79">
        <f>OLD_values_no_RT!AF79*high_rise_MFH</f>
        <v>0.10074000000000002</v>
      </c>
      <c r="AQ79">
        <f>OLD_values_no_RT!AG79</f>
        <v>0</v>
      </c>
      <c r="AR79">
        <f>OLD_values_no_RT!AH79</f>
        <v>9.2570000000000014</v>
      </c>
      <c r="AS79">
        <f>OLD_values_no_RT!AI79*(1-high_rise_MFH)</f>
        <v>12.949994400000001</v>
      </c>
      <c r="AT79">
        <f>OLD_values_no_RT!AI79*high_rise_MFH</f>
        <v>0.26428560000000006</v>
      </c>
      <c r="AU79">
        <f>OLD_values_no_RT!AJ79</f>
        <v>0</v>
      </c>
      <c r="AV79">
        <f>OLD_values_no_RT!AK79</f>
        <v>14.492657977231483</v>
      </c>
      <c r="AW79">
        <f>OLD_values_no_RT!AL79*(1-high_rise_MFH)</f>
        <v>4.5329648572842762</v>
      </c>
      <c r="AX79">
        <f>OLD_values_no_RT!AL79*high_rise_MFH</f>
        <v>9.2509486883352587E-2</v>
      </c>
      <c r="AY79">
        <f>OLD_values_no_RT!AM79</f>
        <v>0</v>
      </c>
      <c r="AZ79" s="91">
        <f>OLD_values_no_RT!AN79</f>
        <v>5.6228611803340298</v>
      </c>
      <c r="BA79" s="91">
        <f>OLD_values_no_RT!AO79*(1-high_rise_MFH)</f>
        <v>6.4952487490071658</v>
      </c>
      <c r="BB79" s="91">
        <f>OLD_values_no_RT!AO79*high_rise_MFH</f>
        <v>0.13255609691851358</v>
      </c>
      <c r="BC79">
        <f>OLD_values_no_RT!AP79</f>
        <v>0</v>
      </c>
      <c r="BD79" s="91">
        <f>OLD_values_no_RT!AQ79</f>
        <v>11.092661578083835</v>
      </c>
      <c r="BE79" s="91">
        <f>OLD_values_no_RT!AR79*(1-high_rise_MFH)</f>
        <v>6.4244660458189884</v>
      </c>
      <c r="BF79" s="91">
        <f>OLD_values_no_RT!AR79*high_rise_MFH</f>
        <v>0.13111155195548957</v>
      </c>
      <c r="BG79">
        <f>OLD_values_no_RT!AS79</f>
        <v>0</v>
      </c>
      <c r="BH79" s="91">
        <f>OLD_values_no_RT!AT79</f>
        <v>28.592124832410846</v>
      </c>
      <c r="BI79" s="91">
        <f>OLD_values_no_RT!AU79*(1-high_rise_MFH)</f>
        <v>26.522920372304053</v>
      </c>
      <c r="BJ79" s="91">
        <f>OLD_values_no_RT!AU79*high_rise_MFH</f>
        <v>0.54128408923069504</v>
      </c>
      <c r="BK79">
        <f>OLD_values_no_RT!AV79</f>
        <v>0</v>
      </c>
      <c r="BL79" s="12">
        <f>OLD_values_no_RT!AX79*0.32</f>
        <v>23.870816000000001</v>
      </c>
      <c r="BM79" s="12">
        <f>OLD_values_no_RT!AX79*0.6</f>
        <v>44.757779999999997</v>
      </c>
      <c r="BN79" s="12">
        <f>OLD_values_no_RT!AX79*0.08</f>
        <v>5.9677040000000003</v>
      </c>
      <c r="BO79" s="12">
        <f>OLD_values_no_RT!AY79</f>
        <v>0</v>
      </c>
      <c r="BP79" s="12">
        <f>OLD_values_no_RT!AZ79</f>
        <v>0</v>
      </c>
      <c r="BQ79" s="12">
        <f>OLD_values_no_RT!BA79*(1-high_rise_MFH)</f>
        <v>0</v>
      </c>
      <c r="BR79" s="12">
        <f>OLD_values_no_RT!BA79*high_rise_MFH</f>
        <v>0</v>
      </c>
      <c r="BS79" s="12">
        <f>OLD_values_no_RT!BB79</f>
        <v>0</v>
      </c>
      <c r="BT79" s="14">
        <f>OLD_values_no_RT!BC79</f>
        <v>71.905593254130494</v>
      </c>
      <c r="BU79" s="12">
        <f>OLD_values_no_RT!BD79*(1-high_rise_MFH)</f>
        <v>105.70122208357181</v>
      </c>
      <c r="BV79" s="12">
        <f>OLD_values_no_RT!BD79*high_rise_MFH</f>
        <v>2.1571677976239143</v>
      </c>
      <c r="BW79" s="12">
        <f>OLD_values_no_RT!BE79</f>
        <v>0</v>
      </c>
      <c r="BX79" s="14">
        <f>OLD_values_no_RT!BF79</f>
        <v>22.401954662977214</v>
      </c>
      <c r="BY79" s="12">
        <f>OLD_values_no_RT!BG79*(1-high_rise_MFH)</f>
        <v>65.86174670915301</v>
      </c>
      <c r="BZ79" s="12">
        <f>OLD_values_no_RT!BG79*high_rise_MFH</f>
        <v>1.3441172797786327</v>
      </c>
      <c r="CA79" s="12">
        <f>OLD_values_no_RT!BH79</f>
        <v>0</v>
      </c>
      <c r="CB79" s="12">
        <f>OLD_values_no_RT!BJ79*0.86</f>
        <v>162.37725690979229</v>
      </c>
      <c r="CC79" s="12">
        <f>OLD_values_no_RT!BJ79*0.133</f>
        <v>25.111831591863226</v>
      </c>
      <c r="CD79" s="12">
        <f>OLD_values_no_RT!BJ79*0.007</f>
        <v>1.3216753469401699</v>
      </c>
      <c r="CE79" s="14">
        <f>OLD_values_no_RT!BK79</f>
        <v>0</v>
      </c>
      <c r="CF79" s="14">
        <v>51.040857344387611</v>
      </c>
      <c r="CG79" s="14">
        <v>50.02004019749986</v>
      </c>
      <c r="CH79" s="14">
        <v>1.0208171468877509</v>
      </c>
      <c r="CI79" s="14">
        <f>OLD_values_no_RT!BN79</f>
        <v>0</v>
      </c>
      <c r="CJ79" s="14">
        <f>OLD_values_no_RT!BO79</f>
        <v>43.657912491375441</v>
      </c>
      <c r="CK79" s="14">
        <f>OLD_values_no_RT!BP79*(1-high_rise_MFH)</f>
        <v>128.3542627246438</v>
      </c>
      <c r="CL79" s="14">
        <f>OLD_values_no_RT!BP79*high_rise_MFH</f>
        <v>2.6194747494825266</v>
      </c>
      <c r="CM79" s="14">
        <f>OLD_values_no_RT!BQ79</f>
        <v>0</v>
      </c>
      <c r="CN79" s="14">
        <v>85.355502210672498</v>
      </c>
      <c r="CO79" s="14">
        <v>28.451834070224166</v>
      </c>
      <c r="CP79" s="12">
        <v>0</v>
      </c>
      <c r="CQ79" s="14">
        <f>OLD_values_no_RT!BT79</f>
        <v>0</v>
      </c>
      <c r="CR79" s="14">
        <v>20</v>
      </c>
      <c r="CS79" s="14">
        <v>19.600000000000001</v>
      </c>
      <c r="CT79" s="14">
        <v>0.4</v>
      </c>
      <c r="CU79" s="14">
        <v>0</v>
      </c>
    </row>
    <row r="80" spans="1:99" x14ac:dyDescent="0.45">
      <c r="A80" s="21">
        <v>2015</v>
      </c>
      <c r="B80" s="2">
        <v>1977</v>
      </c>
      <c r="C80">
        <f>OLD_values_no_RT!C80</f>
        <v>0</v>
      </c>
      <c r="D80">
        <f>OLD_values_no_RT!D80</f>
        <v>254.8533098972199</v>
      </c>
      <c r="E80">
        <f>OLD_values_no_RT!E80</f>
        <v>0</v>
      </c>
      <c r="F80">
        <f>OLD_values_no_RT!F80</f>
        <v>0</v>
      </c>
      <c r="G80">
        <f>OLD_values_no_RT!G80*(1-high_rise_MFH)</f>
        <v>0</v>
      </c>
      <c r="H80">
        <f>OLD_values_no_RT!H80*(1-high_rise_MFH)</f>
        <v>35.164685058156699</v>
      </c>
      <c r="I80">
        <f>OLD_values_no_RT!I80*(1-high_rise_MFH)</f>
        <v>0</v>
      </c>
      <c r="J80">
        <f>OLD_values_no_RT!J80*(1-high_rise_MFH)</f>
        <v>0</v>
      </c>
      <c r="K80">
        <f>OLD_values_no_RT!G80*(high_rise_MFH)</f>
        <v>0</v>
      </c>
      <c r="L80">
        <f>OLD_values_no_RT!H80*(high_rise_MFH)</f>
        <v>0.71764663383993266</v>
      </c>
      <c r="M80">
        <f>OLD_values_no_RT!I80*(high_rise_MFH)</f>
        <v>0</v>
      </c>
      <c r="N80">
        <f>OLD_values_no_RT!J80*(high_rise_MFH)</f>
        <v>0</v>
      </c>
      <c r="O80">
        <f>OLD_values_no_RT!K80</f>
        <v>10.270208010783488</v>
      </c>
      <c r="P80">
        <f>OLD_values_no_RT!L80</f>
        <v>0</v>
      </c>
      <c r="Q80">
        <f>OLD_values_no_RT!M80</f>
        <v>0</v>
      </c>
      <c r="R80">
        <f>OLD_values_no_RT!N80</f>
        <v>0</v>
      </c>
      <c r="S80">
        <f>OLD_values_no_RT!O80</f>
        <v>0</v>
      </c>
      <c r="T80">
        <f>OLD_values_no_RT!P80</f>
        <v>25.139825935723945</v>
      </c>
      <c r="U80">
        <f>OLD_values_no_RT!Q80*(1-high_rise_MFH)</f>
        <v>3.4687956840864071</v>
      </c>
      <c r="V80">
        <f>OLD_values_no_RT!Q80*high_rise_MFH</f>
        <v>7.0791748654824641E-2</v>
      </c>
      <c r="W80">
        <f>OLD_values_no_RT!R80</f>
        <v>1.0130974630814127</v>
      </c>
      <c r="X80" s="12">
        <f>OLD_values_no_RT!S80</f>
        <v>61.24604274766363</v>
      </c>
      <c r="Y80" s="12">
        <f>OLD_values_no_RT!T80*(1-high_rise_MFH)</f>
        <v>27.233020599813983</v>
      </c>
      <c r="Z80" s="12">
        <f>OLD_values_no_RT!T80*high_rise_MFH</f>
        <v>0.55577593060844865</v>
      </c>
      <c r="AA80" s="12">
        <f>OLD_values_no_RT!U80</f>
        <v>0</v>
      </c>
      <c r="AB80">
        <f>OLD_values_no_RT!V80</f>
        <v>14.561634295442236</v>
      </c>
      <c r="AC80">
        <f>OLD_values_no_RT!W80*(1-high_rise_MFH)</f>
        <v>25.764528360287862</v>
      </c>
      <c r="AD80">
        <f>OLD_values_no_RT!W80*high_rise_MFH</f>
        <v>0.52580670123036455</v>
      </c>
      <c r="AE80">
        <f>OLD_values_no_RT!X80</f>
        <v>0</v>
      </c>
      <c r="AF80">
        <f>OLD_values_no_RT!Y80</f>
        <v>28.655120196857844</v>
      </c>
      <c r="AG80">
        <f>OLD_values_no_RT!Z80*(1-high_rise_MFH)</f>
        <v>22.574503123225441</v>
      </c>
      <c r="AH80">
        <f>OLD_values_no_RT!Z80*high_rise_MFH</f>
        <v>0.46070414537194782</v>
      </c>
      <c r="AI80">
        <f>OLD_values_no_RT!AA80</f>
        <v>0</v>
      </c>
      <c r="AJ80">
        <f>OLD_values_no_RT!AB80</f>
        <v>9.9487532029248182</v>
      </c>
      <c r="AK80">
        <f>OLD_values_no_RT!AC80*(1-high_rise_MFH)</f>
        <v>28.935141553652894</v>
      </c>
      <c r="AL80">
        <f>OLD_values_no_RT!AC80*high_rise_MFH</f>
        <v>0.59051309293169174</v>
      </c>
      <c r="AM80">
        <f>OLD_values_no_RT!AD80</f>
        <v>0</v>
      </c>
      <c r="AN80">
        <f>OLD_values_no_RT!AE80</f>
        <v>7.1350000000000016</v>
      </c>
      <c r="AO80">
        <f>OLD_values_no_RT!AF80*(1-high_rise_MFH)</f>
        <v>4.9362600000000008</v>
      </c>
      <c r="AP80">
        <f>OLD_values_no_RT!AF80*high_rise_MFH</f>
        <v>0.10074000000000002</v>
      </c>
      <c r="AQ80">
        <f>OLD_values_no_RT!AG80</f>
        <v>0</v>
      </c>
      <c r="AR80">
        <f>OLD_values_no_RT!AH80</f>
        <v>9.2570000000000014</v>
      </c>
      <c r="AS80">
        <f>OLD_values_no_RT!AI80*(1-high_rise_MFH)</f>
        <v>12.949994400000001</v>
      </c>
      <c r="AT80">
        <f>OLD_values_no_RT!AI80*high_rise_MFH</f>
        <v>0.26428560000000006</v>
      </c>
      <c r="AU80">
        <f>OLD_values_no_RT!AJ80</f>
        <v>0</v>
      </c>
      <c r="AV80">
        <f>OLD_values_no_RT!AK80</f>
        <v>14.492657977231483</v>
      </c>
      <c r="AW80">
        <f>OLD_values_no_RT!AL80*(1-high_rise_MFH)</f>
        <v>4.5329648572842762</v>
      </c>
      <c r="AX80">
        <f>OLD_values_no_RT!AL80*high_rise_MFH</f>
        <v>9.2509486883352587E-2</v>
      </c>
      <c r="AY80">
        <f>OLD_values_no_RT!AM80</f>
        <v>0</v>
      </c>
      <c r="AZ80" s="91">
        <f>OLD_values_no_RT!AN80</f>
        <v>5.6228611803340298</v>
      </c>
      <c r="BA80" s="91">
        <f>OLD_values_no_RT!AO80*(1-high_rise_MFH)</f>
        <v>6.4952487490071658</v>
      </c>
      <c r="BB80" s="91">
        <f>OLD_values_no_RT!AO80*high_rise_MFH</f>
        <v>0.13255609691851358</v>
      </c>
      <c r="BC80">
        <f>OLD_values_no_RT!AP80</f>
        <v>0</v>
      </c>
      <c r="BD80" s="91">
        <f>OLD_values_no_RT!AQ80</f>
        <v>11.092661578083835</v>
      </c>
      <c r="BE80" s="91">
        <f>OLD_values_no_RT!AR80*(1-high_rise_MFH)</f>
        <v>6.4244660458189884</v>
      </c>
      <c r="BF80" s="91">
        <f>OLD_values_no_RT!AR80*high_rise_MFH</f>
        <v>0.13111155195548957</v>
      </c>
      <c r="BG80">
        <f>OLD_values_no_RT!AS80</f>
        <v>0</v>
      </c>
      <c r="BH80" s="91">
        <f>OLD_values_no_RT!AT80</f>
        <v>28.592124832410846</v>
      </c>
      <c r="BI80" s="91">
        <f>OLD_values_no_RT!AU80*(1-high_rise_MFH)</f>
        <v>26.522920372304053</v>
      </c>
      <c r="BJ80" s="91">
        <f>OLD_values_no_RT!AU80*high_rise_MFH</f>
        <v>0.54128408923069504</v>
      </c>
      <c r="BK80">
        <f>OLD_values_no_RT!AV80</f>
        <v>0</v>
      </c>
      <c r="BL80" s="12">
        <f>OLD_values_no_RT!AX80*0.32</f>
        <v>30.075392000000001</v>
      </c>
      <c r="BM80" s="12">
        <f>OLD_values_no_RT!AX80*0.6</f>
        <v>56.391359999999999</v>
      </c>
      <c r="BN80" s="12">
        <f>OLD_values_no_RT!AX80*0.08</f>
        <v>7.5188480000000002</v>
      </c>
      <c r="BO80" s="12">
        <f>OLD_values_no_RT!AY80</f>
        <v>0</v>
      </c>
      <c r="BP80" s="12">
        <f>OLD_values_no_RT!AZ80</f>
        <v>0</v>
      </c>
      <c r="BQ80" s="12">
        <f>OLD_values_no_RT!BA80*(1-high_rise_MFH)</f>
        <v>0</v>
      </c>
      <c r="BR80" s="12">
        <f>OLD_values_no_RT!BA80*high_rise_MFH</f>
        <v>0</v>
      </c>
      <c r="BS80" s="12">
        <f>OLD_values_no_RT!BB80</f>
        <v>0</v>
      </c>
      <c r="BT80" s="14">
        <f>OLD_values_no_RT!BC80</f>
        <v>71.905593254130494</v>
      </c>
      <c r="BU80" s="12">
        <f>OLD_values_no_RT!BD80*(1-high_rise_MFH)</f>
        <v>105.70122208357181</v>
      </c>
      <c r="BV80" s="12">
        <f>OLD_values_no_RT!BD80*high_rise_MFH</f>
        <v>2.1571677976239143</v>
      </c>
      <c r="BW80" s="12">
        <f>OLD_values_no_RT!BE80</f>
        <v>0</v>
      </c>
      <c r="BX80" s="14">
        <f>OLD_values_no_RT!BF80</f>
        <v>22.401954662977214</v>
      </c>
      <c r="BY80" s="12">
        <f>OLD_values_no_RT!BG80*(1-high_rise_MFH)</f>
        <v>65.86174670915301</v>
      </c>
      <c r="BZ80" s="12">
        <f>OLD_values_no_RT!BG80*high_rise_MFH</f>
        <v>1.3441172797786327</v>
      </c>
      <c r="CA80" s="12">
        <f>OLD_values_no_RT!BH80</f>
        <v>0</v>
      </c>
      <c r="CB80" s="12">
        <f>OLD_values_no_RT!BJ80*0.86</f>
        <v>171.92886025742715</v>
      </c>
      <c r="CC80" s="12">
        <f>OLD_values_no_RT!BJ80*0.133</f>
        <v>26.588998156090476</v>
      </c>
      <c r="CD80" s="12">
        <f>OLD_values_no_RT!BJ80*0.007</f>
        <v>1.3994209555837094</v>
      </c>
      <c r="CE80" s="14">
        <f>OLD_values_no_RT!BK80</f>
        <v>0</v>
      </c>
      <c r="CF80" s="14">
        <v>54.043260717586882</v>
      </c>
      <c r="CG80" s="14">
        <v>52.962395503235143</v>
      </c>
      <c r="CH80" s="14">
        <v>1.0808652143517392</v>
      </c>
      <c r="CI80" s="14">
        <f>OLD_values_no_RT!BN80</f>
        <v>0</v>
      </c>
      <c r="CJ80" s="14">
        <f>OLD_values_no_RT!BO80</f>
        <v>46.226024990868098</v>
      </c>
      <c r="CK80" s="14">
        <f>OLD_values_no_RT!BP80*(1-high_rise_MFH)</f>
        <v>135.90451347315226</v>
      </c>
      <c r="CL80" s="14">
        <f>OLD_values_no_RT!BP80*high_rise_MFH</f>
        <v>2.7735614994520872</v>
      </c>
      <c r="CM80" s="14">
        <f>OLD_values_no_RT!BQ80</f>
        <v>0</v>
      </c>
      <c r="CN80" s="14">
        <v>90.376414105417936</v>
      </c>
      <c r="CO80" s="14">
        <v>30.125471368472645</v>
      </c>
      <c r="CP80" s="12">
        <v>0</v>
      </c>
      <c r="CQ80" s="14">
        <f>OLD_values_no_RT!BT80</f>
        <v>0</v>
      </c>
      <c r="CR80" s="14">
        <v>20</v>
      </c>
      <c r="CS80" s="14">
        <v>19.600000000000001</v>
      </c>
      <c r="CT80" s="14">
        <v>0.4</v>
      </c>
      <c r="CU80" s="14">
        <v>0</v>
      </c>
    </row>
    <row r="81" spans="1:99" x14ac:dyDescent="0.45">
      <c r="A81" s="21">
        <v>2015</v>
      </c>
      <c r="B81" s="2">
        <v>1978</v>
      </c>
      <c r="C81">
        <f>OLD_values_no_RT!C81</f>
        <v>0</v>
      </c>
      <c r="D81">
        <f>OLD_values_no_RT!D81</f>
        <v>254.8533098972199</v>
      </c>
      <c r="E81">
        <f>OLD_values_no_RT!E81</f>
        <v>0</v>
      </c>
      <c r="F81">
        <f>OLD_values_no_RT!F81</f>
        <v>0</v>
      </c>
      <c r="G81">
        <f>OLD_values_no_RT!G81*(1-high_rise_MFH)</f>
        <v>0</v>
      </c>
      <c r="H81">
        <f>OLD_values_no_RT!H81*(1-high_rise_MFH)</f>
        <v>35.164685058156699</v>
      </c>
      <c r="I81">
        <f>OLD_values_no_RT!I81*(1-high_rise_MFH)</f>
        <v>0</v>
      </c>
      <c r="J81">
        <f>OLD_values_no_RT!J81*(1-high_rise_MFH)</f>
        <v>0</v>
      </c>
      <c r="K81">
        <f>OLD_values_no_RT!G81*(high_rise_MFH)</f>
        <v>0</v>
      </c>
      <c r="L81">
        <f>OLD_values_no_RT!H81*(high_rise_MFH)</f>
        <v>0.71764663383993266</v>
      </c>
      <c r="M81">
        <f>OLD_values_no_RT!I81*(high_rise_MFH)</f>
        <v>0</v>
      </c>
      <c r="N81">
        <f>OLD_values_no_RT!J81*(high_rise_MFH)</f>
        <v>0</v>
      </c>
      <c r="O81">
        <f>OLD_values_no_RT!K81</f>
        <v>10.270208010783488</v>
      </c>
      <c r="P81">
        <f>OLD_values_no_RT!L81</f>
        <v>0</v>
      </c>
      <c r="Q81">
        <f>OLD_values_no_RT!M81</f>
        <v>0</v>
      </c>
      <c r="R81">
        <f>OLD_values_no_RT!N81</f>
        <v>0</v>
      </c>
      <c r="S81">
        <f>OLD_values_no_RT!O81</f>
        <v>0</v>
      </c>
      <c r="T81">
        <f>OLD_values_no_RT!P81</f>
        <v>25.139825935723945</v>
      </c>
      <c r="U81">
        <f>OLD_values_no_RT!Q81*(1-high_rise_MFH)</f>
        <v>3.4687956840864071</v>
      </c>
      <c r="V81">
        <f>OLD_values_no_RT!Q81*high_rise_MFH</f>
        <v>7.0791748654824641E-2</v>
      </c>
      <c r="W81">
        <f>OLD_values_no_RT!R81</f>
        <v>1.0130974630814127</v>
      </c>
      <c r="X81" s="12">
        <f>OLD_values_no_RT!S81</f>
        <v>74.849165961673847</v>
      </c>
      <c r="Y81" s="12">
        <f>OLD_values_no_RT!T81*(1-high_rise_MFH)</f>
        <v>33.281642161132389</v>
      </c>
      <c r="Z81" s="12">
        <f>OLD_values_no_RT!T81*high_rise_MFH</f>
        <v>0.67921718696188549</v>
      </c>
      <c r="AA81" s="12">
        <f>OLD_values_no_RT!U81</f>
        <v>0</v>
      </c>
      <c r="AB81">
        <f>OLD_values_no_RT!V81</f>
        <v>14.561634295442236</v>
      </c>
      <c r="AC81">
        <f>OLD_values_no_RT!W81*(1-high_rise_MFH)</f>
        <v>25.764528360287862</v>
      </c>
      <c r="AD81">
        <f>OLD_values_no_RT!W81*high_rise_MFH</f>
        <v>0.52580670123036455</v>
      </c>
      <c r="AE81">
        <f>OLD_values_no_RT!X81</f>
        <v>0</v>
      </c>
      <c r="AF81">
        <f>OLD_values_no_RT!Y81</f>
        <v>28.655120196857844</v>
      </c>
      <c r="AG81">
        <f>OLD_values_no_RT!Z81*(1-high_rise_MFH)</f>
        <v>22.574503123225441</v>
      </c>
      <c r="AH81">
        <f>OLD_values_no_RT!Z81*high_rise_MFH</f>
        <v>0.46070414537194782</v>
      </c>
      <c r="AI81">
        <f>OLD_values_no_RT!AA81</f>
        <v>0</v>
      </c>
      <c r="AJ81">
        <f>OLD_values_no_RT!AB81</f>
        <v>9.9487532029248182</v>
      </c>
      <c r="AK81">
        <f>OLD_values_no_RT!AC81*(1-high_rise_MFH)</f>
        <v>28.935141553652894</v>
      </c>
      <c r="AL81">
        <f>OLD_values_no_RT!AC81*high_rise_MFH</f>
        <v>0.59051309293169174</v>
      </c>
      <c r="AM81">
        <f>OLD_values_no_RT!AD81</f>
        <v>0</v>
      </c>
      <c r="AN81">
        <f>OLD_values_no_RT!AE81</f>
        <v>7.1350000000000016</v>
      </c>
      <c r="AO81">
        <f>OLD_values_no_RT!AF81*(1-high_rise_MFH)</f>
        <v>4.9362600000000008</v>
      </c>
      <c r="AP81">
        <f>OLD_values_no_RT!AF81*high_rise_MFH</f>
        <v>0.10074000000000002</v>
      </c>
      <c r="AQ81">
        <f>OLD_values_no_RT!AG81</f>
        <v>0</v>
      </c>
      <c r="AR81">
        <f>OLD_values_no_RT!AH81</f>
        <v>9.2570000000000014</v>
      </c>
      <c r="AS81">
        <f>OLD_values_no_RT!AI81*(1-high_rise_MFH)</f>
        <v>12.949994400000001</v>
      </c>
      <c r="AT81">
        <f>OLD_values_no_RT!AI81*high_rise_MFH</f>
        <v>0.26428560000000006</v>
      </c>
      <c r="AU81">
        <f>OLD_values_no_RT!AJ81</f>
        <v>0</v>
      </c>
      <c r="AV81">
        <f>OLD_values_no_RT!AK81</f>
        <v>14.492657977231483</v>
      </c>
      <c r="AW81">
        <f>OLD_values_no_RT!AL81*(1-high_rise_MFH)</f>
        <v>4.5329648572842762</v>
      </c>
      <c r="AX81">
        <f>OLD_values_no_RT!AL81*high_rise_MFH</f>
        <v>9.2509486883352587E-2</v>
      </c>
      <c r="AY81">
        <f>OLD_values_no_RT!AM81</f>
        <v>0</v>
      </c>
      <c r="AZ81" s="91">
        <f>OLD_values_no_RT!AN81</f>
        <v>5.6228611803340298</v>
      </c>
      <c r="BA81" s="91">
        <f>OLD_values_no_RT!AO81*(1-high_rise_MFH)</f>
        <v>6.4952487490071658</v>
      </c>
      <c r="BB81" s="91">
        <f>OLD_values_no_RT!AO81*high_rise_MFH</f>
        <v>0.13255609691851358</v>
      </c>
      <c r="BC81">
        <f>OLD_values_no_RT!AP81</f>
        <v>0</v>
      </c>
      <c r="BD81" s="91">
        <f>OLD_values_no_RT!AQ81</f>
        <v>11.092661578083835</v>
      </c>
      <c r="BE81" s="91">
        <f>OLD_values_no_RT!AR81*(1-high_rise_MFH)</f>
        <v>6.4244660458189884</v>
      </c>
      <c r="BF81" s="91">
        <f>OLD_values_no_RT!AR81*high_rise_MFH</f>
        <v>0.13111155195548957</v>
      </c>
      <c r="BG81">
        <f>OLD_values_no_RT!AS81</f>
        <v>0</v>
      </c>
      <c r="BH81" s="91">
        <f>OLD_values_no_RT!AT81</f>
        <v>28.592124832410846</v>
      </c>
      <c r="BI81" s="91">
        <f>OLD_values_no_RT!AU81*(1-high_rise_MFH)</f>
        <v>26.522920372304053</v>
      </c>
      <c r="BJ81" s="91">
        <f>OLD_values_no_RT!AU81*high_rise_MFH</f>
        <v>0.54128408923069504</v>
      </c>
      <c r="BK81">
        <f>OLD_values_no_RT!AV81</f>
        <v>0</v>
      </c>
      <c r="BL81" s="12">
        <f>OLD_values_no_RT!AX81*0.32</f>
        <v>37.63456</v>
      </c>
      <c r="BM81" s="12">
        <f>OLD_values_no_RT!AX81*0.6</f>
        <v>70.564800000000005</v>
      </c>
      <c r="BN81" s="12">
        <f>OLD_values_no_RT!AX81*0.08</f>
        <v>9.4086400000000001</v>
      </c>
      <c r="BO81" s="12">
        <f>OLD_values_no_RT!AY81</f>
        <v>0</v>
      </c>
      <c r="BP81" s="12">
        <f>OLD_values_no_RT!AZ81</f>
        <v>0</v>
      </c>
      <c r="BQ81" s="12">
        <f>OLD_values_no_RT!BA81*(1-high_rise_MFH)</f>
        <v>0</v>
      </c>
      <c r="BR81" s="12">
        <f>OLD_values_no_RT!BA81*high_rise_MFH</f>
        <v>0</v>
      </c>
      <c r="BS81" s="12">
        <f>OLD_values_no_RT!BB81</f>
        <v>0</v>
      </c>
      <c r="BT81" s="14">
        <f>OLD_values_no_RT!BC81</f>
        <v>71.905593254130494</v>
      </c>
      <c r="BU81" s="12">
        <f>OLD_values_no_RT!BD81*(1-high_rise_MFH)</f>
        <v>105.70122208357181</v>
      </c>
      <c r="BV81" s="12">
        <f>OLD_values_no_RT!BD81*high_rise_MFH</f>
        <v>2.1571677976239143</v>
      </c>
      <c r="BW81" s="12">
        <f>OLD_values_no_RT!BE81</f>
        <v>0</v>
      </c>
      <c r="BX81" s="14">
        <f>OLD_values_no_RT!BF81</f>
        <v>22.401954662977214</v>
      </c>
      <c r="BY81" s="12">
        <f>OLD_values_no_RT!BG81*(1-high_rise_MFH)</f>
        <v>65.86174670915301</v>
      </c>
      <c r="BZ81" s="12">
        <f>OLD_values_no_RT!BG81*high_rise_MFH</f>
        <v>1.3441172797786327</v>
      </c>
      <c r="CA81" s="12">
        <f>OLD_values_no_RT!BH81</f>
        <v>0</v>
      </c>
      <c r="CB81" s="12">
        <f>OLD_values_no_RT!BJ81*0.86</f>
        <v>181.48046360506197</v>
      </c>
      <c r="CC81" s="12">
        <f>OLD_values_no_RT!BJ81*0.133</f>
        <v>28.066164720317726</v>
      </c>
      <c r="CD81" s="12">
        <f>OLD_values_no_RT!BJ81*0.007</f>
        <v>1.4771665642272487</v>
      </c>
      <c r="CE81" s="14">
        <f>OLD_values_no_RT!BK81</f>
        <v>0</v>
      </c>
      <c r="CF81" s="14">
        <v>57.045664090786154</v>
      </c>
      <c r="CG81" s="14">
        <v>55.904750808970427</v>
      </c>
      <c r="CH81" s="14">
        <v>1.1409132818157275</v>
      </c>
      <c r="CI81" s="14">
        <f>OLD_values_no_RT!BN81</f>
        <v>0</v>
      </c>
      <c r="CJ81" s="14">
        <f>OLD_values_no_RT!BO81</f>
        <v>48.794137490360782</v>
      </c>
      <c r="CK81" s="14">
        <f>OLD_values_no_RT!BP81*(1-high_rise_MFH)</f>
        <v>143.4547642216607</v>
      </c>
      <c r="CL81" s="14">
        <f>OLD_values_no_RT!BP81*high_rise_MFH</f>
        <v>2.9276482494216469</v>
      </c>
      <c r="CM81" s="14">
        <f>OLD_values_no_RT!BQ81</f>
        <v>0</v>
      </c>
      <c r="CN81" s="14">
        <v>95.397326000163375</v>
      </c>
      <c r="CO81" s="14">
        <v>31.799108666721125</v>
      </c>
      <c r="CP81" s="12">
        <v>0</v>
      </c>
      <c r="CQ81" s="14">
        <f>OLD_values_no_RT!BT81</f>
        <v>0</v>
      </c>
      <c r="CR81" s="14">
        <v>20</v>
      </c>
      <c r="CS81" s="14">
        <v>19.600000000000001</v>
      </c>
      <c r="CT81" s="14">
        <v>0.4</v>
      </c>
      <c r="CU81" s="14">
        <v>0</v>
      </c>
    </row>
    <row r="82" spans="1:99" x14ac:dyDescent="0.45">
      <c r="A82" s="21">
        <v>2015</v>
      </c>
      <c r="B82" s="2">
        <v>1979</v>
      </c>
      <c r="C82">
        <f>OLD_values_no_RT!C82</f>
        <v>0</v>
      </c>
      <c r="D82">
        <f>OLD_values_no_RT!D82</f>
        <v>254.8533098972199</v>
      </c>
      <c r="E82">
        <f>OLD_values_no_RT!E82</f>
        <v>0</v>
      </c>
      <c r="F82">
        <f>OLD_values_no_RT!F82</f>
        <v>0</v>
      </c>
      <c r="G82">
        <f>OLD_values_no_RT!G82*(1-high_rise_MFH)</f>
        <v>0</v>
      </c>
      <c r="H82">
        <f>OLD_values_no_RT!H82*(1-high_rise_MFH)</f>
        <v>35.164685058156699</v>
      </c>
      <c r="I82">
        <f>OLD_values_no_RT!I82*(1-high_rise_MFH)</f>
        <v>0</v>
      </c>
      <c r="J82">
        <f>OLD_values_no_RT!J82*(1-high_rise_MFH)</f>
        <v>0</v>
      </c>
      <c r="K82">
        <f>OLD_values_no_RT!G82*(high_rise_MFH)</f>
        <v>0</v>
      </c>
      <c r="L82">
        <f>OLD_values_no_RT!H82*(high_rise_MFH)</f>
        <v>0.71764663383993266</v>
      </c>
      <c r="M82">
        <f>OLD_values_no_RT!I82*(high_rise_MFH)</f>
        <v>0</v>
      </c>
      <c r="N82">
        <f>OLD_values_no_RT!J82*(high_rise_MFH)</f>
        <v>0</v>
      </c>
      <c r="O82">
        <f>OLD_values_no_RT!K82</f>
        <v>10.270208010783488</v>
      </c>
      <c r="P82">
        <f>OLD_values_no_RT!L82</f>
        <v>0</v>
      </c>
      <c r="Q82">
        <f>OLD_values_no_RT!M82</f>
        <v>0</v>
      </c>
      <c r="R82">
        <f>OLD_values_no_RT!N82</f>
        <v>0</v>
      </c>
      <c r="S82">
        <f>OLD_values_no_RT!O82</f>
        <v>0</v>
      </c>
      <c r="T82">
        <f>OLD_values_no_RT!P82</f>
        <v>25.139825935723945</v>
      </c>
      <c r="U82">
        <f>OLD_values_no_RT!Q82*(1-high_rise_MFH)</f>
        <v>3.4687956840864071</v>
      </c>
      <c r="V82">
        <f>OLD_values_no_RT!Q82*high_rise_MFH</f>
        <v>7.0791748654824641E-2</v>
      </c>
      <c r="W82">
        <f>OLD_values_no_RT!R82</f>
        <v>1.0130974630814127</v>
      </c>
      <c r="X82" s="12">
        <f>OLD_values_no_RT!S82</f>
        <v>66.527011080509084</v>
      </c>
      <c r="Y82" s="12">
        <f>OLD_values_no_RT!T82*(1-high_rise_MFH)</f>
        <v>29.581200383247115</v>
      </c>
      <c r="Z82" s="12">
        <f>OLD_values_no_RT!T82*high_rise_MFH</f>
        <v>0.60369796700504319</v>
      </c>
      <c r="AA82" s="12">
        <f>OLD_values_no_RT!U82</f>
        <v>0</v>
      </c>
      <c r="AB82">
        <f>OLD_values_no_RT!V82</f>
        <v>14.561634295442236</v>
      </c>
      <c r="AC82">
        <f>OLD_values_no_RT!W82*(1-high_rise_MFH)</f>
        <v>25.764528360287862</v>
      </c>
      <c r="AD82">
        <f>OLD_values_no_RT!W82*high_rise_MFH</f>
        <v>0.52580670123036455</v>
      </c>
      <c r="AE82">
        <f>OLD_values_no_RT!X82</f>
        <v>0</v>
      </c>
      <c r="AF82">
        <f>OLD_values_no_RT!Y82</f>
        <v>28.655120196857844</v>
      </c>
      <c r="AG82">
        <f>OLD_values_no_RT!Z82*(1-high_rise_MFH)</f>
        <v>22.574503123225441</v>
      </c>
      <c r="AH82">
        <f>OLD_values_no_RT!Z82*high_rise_MFH</f>
        <v>0.46070414537194782</v>
      </c>
      <c r="AI82">
        <f>OLD_values_no_RT!AA82</f>
        <v>0</v>
      </c>
      <c r="AJ82">
        <f>OLD_values_no_RT!AB82</f>
        <v>9.9487532029248182</v>
      </c>
      <c r="AK82">
        <f>OLD_values_no_RT!AC82*(1-high_rise_MFH)</f>
        <v>28.935141553652894</v>
      </c>
      <c r="AL82">
        <f>OLD_values_no_RT!AC82*high_rise_MFH</f>
        <v>0.59051309293169174</v>
      </c>
      <c r="AM82">
        <f>OLD_values_no_RT!AD82</f>
        <v>0</v>
      </c>
      <c r="AN82">
        <f>OLD_values_no_RT!AE82</f>
        <v>7.1350000000000016</v>
      </c>
      <c r="AO82">
        <f>OLD_values_no_RT!AF82*(1-high_rise_MFH)</f>
        <v>4.9362600000000008</v>
      </c>
      <c r="AP82">
        <f>OLD_values_no_RT!AF82*high_rise_MFH</f>
        <v>0.10074000000000002</v>
      </c>
      <c r="AQ82">
        <f>OLD_values_no_RT!AG82</f>
        <v>0</v>
      </c>
      <c r="AR82">
        <f>OLD_values_no_RT!AH82</f>
        <v>9.2570000000000014</v>
      </c>
      <c r="AS82">
        <f>OLD_values_no_RT!AI82*(1-high_rise_MFH)</f>
        <v>12.949994400000001</v>
      </c>
      <c r="AT82">
        <f>OLD_values_no_RT!AI82*high_rise_MFH</f>
        <v>0.26428560000000006</v>
      </c>
      <c r="AU82">
        <f>OLD_values_no_RT!AJ82</f>
        <v>0</v>
      </c>
      <c r="AV82">
        <f>OLD_values_no_RT!AK82</f>
        <v>14.492657977231483</v>
      </c>
      <c r="AW82">
        <f>OLD_values_no_RT!AL82*(1-high_rise_MFH)</f>
        <v>4.5329648572842762</v>
      </c>
      <c r="AX82">
        <f>OLD_values_no_RT!AL82*high_rise_MFH</f>
        <v>9.2509486883352587E-2</v>
      </c>
      <c r="AY82">
        <f>OLD_values_no_RT!AM82</f>
        <v>0</v>
      </c>
      <c r="AZ82" s="91">
        <f>OLD_values_no_RT!AN82</f>
        <v>5.6228611803340298</v>
      </c>
      <c r="BA82" s="91">
        <f>OLD_values_no_RT!AO82*(1-high_rise_MFH)</f>
        <v>6.4952487490071658</v>
      </c>
      <c r="BB82" s="91">
        <f>OLD_values_no_RT!AO82*high_rise_MFH</f>
        <v>0.13255609691851358</v>
      </c>
      <c r="BC82">
        <f>OLD_values_no_RT!AP82</f>
        <v>0</v>
      </c>
      <c r="BD82" s="91">
        <f>OLD_values_no_RT!AQ82</f>
        <v>11.092661578083835</v>
      </c>
      <c r="BE82" s="91">
        <f>OLD_values_no_RT!AR82*(1-high_rise_MFH)</f>
        <v>6.4244660458189884</v>
      </c>
      <c r="BF82" s="91">
        <f>OLD_values_no_RT!AR82*high_rise_MFH</f>
        <v>0.13111155195548957</v>
      </c>
      <c r="BG82">
        <f>OLD_values_no_RT!AS82</f>
        <v>0</v>
      </c>
      <c r="BH82" s="91">
        <f>OLD_values_no_RT!AT82</f>
        <v>28.592124832410846</v>
      </c>
      <c r="BI82" s="91">
        <f>OLD_values_no_RT!AU82*(1-high_rise_MFH)</f>
        <v>26.522920372304053</v>
      </c>
      <c r="BJ82" s="91">
        <f>OLD_values_no_RT!AU82*high_rise_MFH</f>
        <v>0.54128408923069504</v>
      </c>
      <c r="BK82">
        <f>OLD_values_no_RT!AV82</f>
        <v>0</v>
      </c>
      <c r="BL82" s="12">
        <f>OLD_values_no_RT!AX82*0.32</f>
        <v>46.88</v>
      </c>
      <c r="BM82" s="12">
        <f>OLD_values_no_RT!AX82*0.6</f>
        <v>87.899999999999991</v>
      </c>
      <c r="BN82" s="12">
        <f>OLD_values_no_RT!AX82*0.08</f>
        <v>11.72</v>
      </c>
      <c r="BO82" s="12">
        <f>OLD_values_no_RT!AY82</f>
        <v>0</v>
      </c>
      <c r="BP82" s="12">
        <f>OLD_values_no_RT!AZ82</f>
        <v>0</v>
      </c>
      <c r="BQ82" s="12">
        <f>OLD_values_no_RT!BA82*(1-high_rise_MFH)</f>
        <v>0</v>
      </c>
      <c r="BR82" s="12">
        <f>OLD_values_no_RT!BA82*high_rise_MFH</f>
        <v>0</v>
      </c>
      <c r="BS82" s="12">
        <f>OLD_values_no_RT!BB82</f>
        <v>0</v>
      </c>
      <c r="BT82" s="14">
        <f>OLD_values_no_RT!BC82</f>
        <v>71.905593254130494</v>
      </c>
      <c r="BU82" s="12">
        <f>OLD_values_no_RT!BD82*(1-high_rise_MFH)</f>
        <v>105.70122208357181</v>
      </c>
      <c r="BV82" s="12">
        <f>OLD_values_no_RT!BD82*high_rise_MFH</f>
        <v>2.1571677976239143</v>
      </c>
      <c r="BW82" s="12">
        <f>OLD_values_no_RT!BE82</f>
        <v>0</v>
      </c>
      <c r="BX82" s="14">
        <f>OLD_values_no_RT!BF82</f>
        <v>22.401954662977214</v>
      </c>
      <c r="BY82" s="12">
        <f>OLD_values_no_RT!BG82*(1-high_rise_MFH)</f>
        <v>65.86174670915301</v>
      </c>
      <c r="BZ82" s="12">
        <f>OLD_values_no_RT!BG82*high_rise_MFH</f>
        <v>1.3441172797786327</v>
      </c>
      <c r="CA82" s="12">
        <f>OLD_values_no_RT!BH82</f>
        <v>0</v>
      </c>
      <c r="CB82" s="12">
        <f>OLD_values_no_RT!BJ82*0.86</f>
        <v>191.03206695269682</v>
      </c>
      <c r="CC82" s="12">
        <f>OLD_values_no_RT!BJ82*0.133</f>
        <v>29.543331284544976</v>
      </c>
      <c r="CD82" s="12">
        <f>OLD_values_no_RT!BJ82*0.007</f>
        <v>1.5549121728707882</v>
      </c>
      <c r="CE82" s="14">
        <f>OLD_values_no_RT!BK82</f>
        <v>0</v>
      </c>
      <c r="CF82" s="14">
        <v>60.048067463985426</v>
      </c>
      <c r="CG82" s="14">
        <v>58.847106114705717</v>
      </c>
      <c r="CH82" s="14">
        <v>1.2009613492797087</v>
      </c>
      <c r="CI82" s="14">
        <f>OLD_values_no_RT!BN82</f>
        <v>0</v>
      </c>
      <c r="CJ82" s="14">
        <f>OLD_values_no_RT!BO82</f>
        <v>51.362249989853467</v>
      </c>
      <c r="CK82" s="14">
        <f>OLD_values_no_RT!BP82*(1-high_rise_MFH)</f>
        <v>151.00501497016913</v>
      </c>
      <c r="CL82" s="14">
        <f>OLD_values_no_RT!BP82*high_rise_MFH</f>
        <v>3.0817349993912071</v>
      </c>
      <c r="CM82" s="14">
        <f>OLD_values_no_RT!BQ82</f>
        <v>0</v>
      </c>
      <c r="CN82" s="14">
        <v>100.41823789490881</v>
      </c>
      <c r="CO82" s="14">
        <v>33.472745964969604</v>
      </c>
      <c r="CP82" s="12">
        <v>0</v>
      </c>
      <c r="CQ82" s="14">
        <f>OLD_values_no_RT!BT82</f>
        <v>0</v>
      </c>
      <c r="CR82" s="14">
        <v>20</v>
      </c>
      <c r="CS82" s="14">
        <v>19.600000000000001</v>
      </c>
      <c r="CT82" s="14">
        <v>0.4</v>
      </c>
      <c r="CU82" s="14">
        <v>0</v>
      </c>
    </row>
    <row r="83" spans="1:99" x14ac:dyDescent="0.45">
      <c r="A83" s="21">
        <v>2015</v>
      </c>
      <c r="B83" s="2">
        <v>1980</v>
      </c>
      <c r="C83">
        <f>OLD_values_no_RT!C83</f>
        <v>0</v>
      </c>
      <c r="D83">
        <f>OLD_values_no_RT!D83</f>
        <v>230.46919691322665</v>
      </c>
      <c r="E83">
        <f>OLD_values_no_RT!E83</f>
        <v>0</v>
      </c>
      <c r="F83">
        <f>OLD_values_no_RT!F83</f>
        <v>0</v>
      </c>
      <c r="G83">
        <f>OLD_values_no_RT!G83*(1-high_rise_MFH)</f>
        <v>0</v>
      </c>
      <c r="H83">
        <f>OLD_values_no_RT!H83*(1-high_rise_MFH)</f>
        <v>31.800162722345416</v>
      </c>
      <c r="I83">
        <f>OLD_values_no_RT!I83*(1-high_rise_MFH)</f>
        <v>0</v>
      </c>
      <c r="J83">
        <f>OLD_values_no_RT!J83*(1-high_rise_MFH)</f>
        <v>0</v>
      </c>
      <c r="K83">
        <f>OLD_values_no_RT!G83*(high_rise_MFH)</f>
        <v>0</v>
      </c>
      <c r="L83">
        <f>OLD_values_no_RT!H83*(high_rise_MFH)</f>
        <v>0.64898291270092689</v>
      </c>
      <c r="M83">
        <f>OLD_values_no_RT!I83*(high_rise_MFH)</f>
        <v>0</v>
      </c>
      <c r="N83">
        <f>OLD_values_no_RT!J83*(high_rise_MFH)</f>
        <v>0</v>
      </c>
      <c r="O83">
        <f>OLD_values_no_RT!K83</f>
        <v>9.2875646517270436</v>
      </c>
      <c r="P83">
        <f>OLD_values_no_RT!L83</f>
        <v>0</v>
      </c>
      <c r="Q83">
        <f>OLD_values_no_RT!M83</f>
        <v>0</v>
      </c>
      <c r="R83">
        <f>OLD_values_no_RT!N83</f>
        <v>0</v>
      </c>
      <c r="S83">
        <f>OLD_values_no_RT!O83</f>
        <v>0</v>
      </c>
      <c r="T83">
        <f>OLD_values_no_RT!P83</f>
        <v>22.734472219651593</v>
      </c>
      <c r="U83">
        <f>OLD_values_no_RT!Q83*(1-high_rise_MFH)</f>
        <v>3.1369047390040663</v>
      </c>
      <c r="V83">
        <f>OLD_values_no_RT!Q83*high_rise_MFH</f>
        <v>6.4018464061307484E-2</v>
      </c>
      <c r="W83">
        <f>OLD_values_no_RT!R83</f>
        <v>0.91616529840387007</v>
      </c>
      <c r="X83" s="12">
        <f>OLD_values_no_RT!S83</f>
        <v>69.780882654830805</v>
      </c>
      <c r="Y83" s="12">
        <f>OLD_values_no_RT!T83*(1-high_rise_MFH)</f>
        <v>31.028032662317639</v>
      </c>
      <c r="Z83" s="12">
        <f>OLD_values_no_RT!T83*high_rise_MFH</f>
        <v>0.63322515637382937</v>
      </c>
      <c r="AA83" s="12">
        <f>OLD_values_no_RT!U83</f>
        <v>0</v>
      </c>
      <c r="AB83">
        <f>OLD_values_no_RT!V83</f>
        <v>12.860790838040703</v>
      </c>
      <c r="AC83">
        <f>OLD_values_no_RT!W83*(1-high_rise_MFH)</f>
        <v>25.764528360287862</v>
      </c>
      <c r="AD83">
        <f>OLD_values_no_RT!W83*high_rise_MFH</f>
        <v>0.52580670123036455</v>
      </c>
      <c r="AE83">
        <f>OLD_values_no_RT!X83</f>
        <v>0</v>
      </c>
      <c r="AF83">
        <f>OLD_values_no_RT!Y83</f>
        <v>22.892296043914442</v>
      </c>
      <c r="AG83">
        <f>OLD_values_no_RT!Z83*(1-high_rise_MFH)</f>
        <v>13.29112246829453</v>
      </c>
      <c r="AH83">
        <f>OLD_values_no_RT!Z83*high_rise_MFH</f>
        <v>0.27124739731213326</v>
      </c>
      <c r="AI83">
        <f>OLD_values_no_RT!AA83</f>
        <v>0</v>
      </c>
      <c r="AJ83">
        <f>OLD_values_no_RT!AB83</f>
        <v>7.3795387788263227</v>
      </c>
      <c r="AK83">
        <f>OLD_values_no_RT!AC83*(1-high_rise_MFH)</f>
        <v>28.935141553652894</v>
      </c>
      <c r="AL83">
        <f>OLD_values_no_RT!AC83*high_rise_MFH</f>
        <v>0.59051309293169174</v>
      </c>
      <c r="AM83">
        <f>OLD_values_no_RT!AD83</f>
        <v>0</v>
      </c>
      <c r="AN83">
        <f>OLD_values_no_RT!AE83</f>
        <v>6.9090000000000007</v>
      </c>
      <c r="AO83">
        <f>OLD_values_no_RT!AF83*(1-high_rise_MFH)</f>
        <v>4.5545499999999999</v>
      </c>
      <c r="AP83">
        <f>OLD_values_no_RT!AF83*high_rise_MFH</f>
        <v>9.2950000000000005E-2</v>
      </c>
      <c r="AQ83">
        <f>OLD_values_no_RT!AG83</f>
        <v>0</v>
      </c>
      <c r="AR83">
        <f>OLD_values_no_RT!AH83</f>
        <v>12.154000000000002</v>
      </c>
      <c r="AS83">
        <f>OLD_values_no_RT!AI83*(1-high_rise_MFH)</f>
        <v>12.9499944</v>
      </c>
      <c r="AT83">
        <f>OLD_values_no_RT!AI83*high_rise_MFH</f>
        <v>0.26428560000000001</v>
      </c>
      <c r="AU83">
        <f>OLD_values_no_RT!AJ83</f>
        <v>0</v>
      </c>
      <c r="AV83">
        <f>OLD_values_no_RT!AK83</f>
        <v>10.414123081999671</v>
      </c>
      <c r="AW83">
        <f>OLD_values_no_RT!AL83*(1-high_rise_MFH)</f>
        <v>3.0526975746576475</v>
      </c>
      <c r="AX83">
        <f>OLD_values_no_RT!AL83*high_rise_MFH</f>
        <v>6.2299950503217301E-2</v>
      </c>
      <c r="AY83">
        <f>OLD_values_no_RT!AM83</f>
        <v>0</v>
      </c>
      <c r="AZ83" s="91">
        <f>OLD_values_no_RT!AN83</f>
        <v>5.1113805957828813</v>
      </c>
      <c r="BA83" s="91">
        <f>OLD_values_no_RT!AO83*(1-high_rise_MFH)</f>
        <v>5.997952732389968</v>
      </c>
      <c r="BB83" s="91">
        <f>OLD_values_no_RT!AO83*high_rise_MFH</f>
        <v>0.12240719862020344</v>
      </c>
      <c r="BC83">
        <f>OLD_values_no_RT!AP83</f>
        <v>0</v>
      </c>
      <c r="BD83" s="91">
        <f>OLD_values_no_RT!AQ83</f>
        <v>10.431935027023966</v>
      </c>
      <c r="BE83" s="91">
        <f>OLD_values_no_RT!AR83*(1-high_rise_MFH)</f>
        <v>6.2711693999335187</v>
      </c>
      <c r="BF83" s="91">
        <f>OLD_values_no_RT!AR83*high_rise_MFH</f>
        <v>0.12798304897823509</v>
      </c>
      <c r="BG83">
        <f>OLD_values_no_RT!AS83</f>
        <v>0</v>
      </c>
      <c r="BH83" s="91">
        <f>OLD_values_no_RT!AT83</f>
        <v>26.100216810610124</v>
      </c>
      <c r="BI83" s="91">
        <f>OLD_values_no_RT!AU83*(1-high_rise_MFH)</f>
        <v>24.748599978100188</v>
      </c>
      <c r="BJ83" s="91">
        <f>OLD_values_no_RT!AU83*high_rise_MFH</f>
        <v>0.50507346894082017</v>
      </c>
      <c r="BK83">
        <f>OLD_values_no_RT!AV83</f>
        <v>0</v>
      </c>
      <c r="BL83" s="12">
        <f>OLD_values_no_RT!AX83*0.32</f>
        <v>58.386880000000005</v>
      </c>
      <c r="BM83" s="12">
        <f>OLD_values_no_RT!AX83*0.6</f>
        <v>109.47539999999999</v>
      </c>
      <c r="BN83" s="12">
        <f>OLD_values_no_RT!AX83*0.08</f>
        <v>14.596720000000001</v>
      </c>
      <c r="BO83" s="12">
        <f>OLD_values_no_RT!AY83</f>
        <v>0</v>
      </c>
      <c r="BP83" s="12">
        <f>OLD_values_no_RT!AZ83</f>
        <v>0</v>
      </c>
      <c r="BQ83" s="12">
        <f>OLD_values_no_RT!BA83*(1-high_rise_MFH)</f>
        <v>0</v>
      </c>
      <c r="BR83" s="12">
        <f>OLD_values_no_RT!BA83*high_rise_MFH</f>
        <v>0</v>
      </c>
      <c r="BS83" s="12">
        <f>OLD_values_no_RT!BB83</f>
        <v>0</v>
      </c>
      <c r="BT83" s="14">
        <f>OLD_values_no_RT!BC83</f>
        <v>71.905593254130494</v>
      </c>
      <c r="BU83" s="12">
        <f>OLD_values_no_RT!BD83*(1-high_rise_MFH)</f>
        <v>105.70122208357181</v>
      </c>
      <c r="BV83" s="12">
        <f>OLD_values_no_RT!BD83*high_rise_MFH</f>
        <v>2.1571677976239143</v>
      </c>
      <c r="BW83" s="12">
        <f>OLD_values_no_RT!BE83</f>
        <v>0</v>
      </c>
      <c r="BX83" s="14">
        <f>OLD_values_no_RT!BF83</f>
        <v>22.401954662977214</v>
      </c>
      <c r="BY83" s="12">
        <f>OLD_values_no_RT!BG83*(1-high_rise_MFH)</f>
        <v>65.86174670915301</v>
      </c>
      <c r="BZ83" s="12">
        <f>OLD_values_no_RT!BG83*high_rise_MFH</f>
        <v>1.3441172797786327</v>
      </c>
      <c r="CA83" s="12">
        <f>OLD_values_no_RT!BH83</f>
        <v>0</v>
      </c>
      <c r="CB83" s="12">
        <f>OLD_values_no_RT!BJ83*0.86</f>
        <v>200.58367030033168</v>
      </c>
      <c r="CC83" s="12">
        <f>OLD_values_no_RT!BJ83*0.133</f>
        <v>31.020497848772226</v>
      </c>
      <c r="CD83" s="12">
        <f>OLD_values_no_RT!BJ83*0.007</f>
        <v>1.6326577815143277</v>
      </c>
      <c r="CE83" s="14">
        <f>OLD_values_no_RT!BK83</f>
        <v>0</v>
      </c>
      <c r="CF83" s="14">
        <v>63.050470837184697</v>
      </c>
      <c r="CG83" s="14">
        <v>61.789461420441</v>
      </c>
      <c r="CH83" s="14">
        <v>1.2610094167436969</v>
      </c>
      <c r="CI83" s="14">
        <f>OLD_values_no_RT!BN83</f>
        <v>0</v>
      </c>
      <c r="CJ83" s="14">
        <f>OLD_values_no_RT!BO83</f>
        <v>53.930362489346123</v>
      </c>
      <c r="CK83" s="14">
        <f>OLD_values_no_RT!BP83*(1-high_rise_MFH)</f>
        <v>158.55526571867759</v>
      </c>
      <c r="CL83" s="14">
        <f>OLD_values_no_RT!BP83*high_rise_MFH</f>
        <v>3.2358217493607673</v>
      </c>
      <c r="CM83" s="14">
        <f>OLD_values_no_RT!BQ83</f>
        <v>0</v>
      </c>
      <c r="CN83" s="14">
        <v>105.43914978965425</v>
      </c>
      <c r="CO83" s="14">
        <v>35.146383263218084</v>
      </c>
      <c r="CP83" s="12">
        <v>0</v>
      </c>
      <c r="CQ83" s="14">
        <f>OLD_values_no_RT!BT83</f>
        <v>0</v>
      </c>
      <c r="CR83" s="14">
        <v>20</v>
      </c>
      <c r="CS83" s="14">
        <v>19.600000000000001</v>
      </c>
      <c r="CT83" s="14">
        <v>0.4</v>
      </c>
      <c r="CU83" s="14">
        <v>0</v>
      </c>
    </row>
    <row r="84" spans="1:99" x14ac:dyDescent="0.45">
      <c r="A84" s="21">
        <v>2015</v>
      </c>
      <c r="B84" s="2">
        <v>1981</v>
      </c>
      <c r="C84">
        <f>OLD_values_no_RT!C84</f>
        <v>0</v>
      </c>
      <c r="D84">
        <f>OLD_values_no_RT!D84</f>
        <v>230.46919691322665</v>
      </c>
      <c r="E84">
        <f>OLD_values_no_RT!E84</f>
        <v>0</v>
      </c>
      <c r="F84">
        <f>OLD_values_no_RT!F84</f>
        <v>0</v>
      </c>
      <c r="G84">
        <f>OLD_values_no_RT!G84*(1-high_rise_MFH)</f>
        <v>0</v>
      </c>
      <c r="H84">
        <f>OLD_values_no_RT!H84*(1-high_rise_MFH)</f>
        <v>31.800162722345416</v>
      </c>
      <c r="I84">
        <f>OLD_values_no_RT!I84*(1-high_rise_MFH)</f>
        <v>0</v>
      </c>
      <c r="J84">
        <f>OLD_values_no_RT!J84*(1-high_rise_MFH)</f>
        <v>0</v>
      </c>
      <c r="K84">
        <f>OLD_values_no_RT!G84*(high_rise_MFH)</f>
        <v>0</v>
      </c>
      <c r="L84">
        <f>OLD_values_no_RT!H84*(high_rise_MFH)</f>
        <v>0.64898291270092689</v>
      </c>
      <c r="M84">
        <f>OLD_values_no_RT!I84*(high_rise_MFH)</f>
        <v>0</v>
      </c>
      <c r="N84">
        <f>OLD_values_no_RT!J84*(high_rise_MFH)</f>
        <v>0</v>
      </c>
      <c r="O84">
        <f>OLD_values_no_RT!K84</f>
        <v>9.2875646517270436</v>
      </c>
      <c r="P84">
        <f>OLD_values_no_RT!L84</f>
        <v>0</v>
      </c>
      <c r="Q84">
        <f>OLD_values_no_RT!M84</f>
        <v>0</v>
      </c>
      <c r="R84">
        <f>OLD_values_no_RT!N84</f>
        <v>0</v>
      </c>
      <c r="S84">
        <f>OLD_values_no_RT!O84</f>
        <v>0</v>
      </c>
      <c r="T84">
        <f>OLD_values_no_RT!P84</f>
        <v>22.734472219651593</v>
      </c>
      <c r="U84">
        <f>OLD_values_no_RT!Q84*(1-high_rise_MFH)</f>
        <v>3.1369047390040663</v>
      </c>
      <c r="V84">
        <f>OLD_values_no_RT!Q84*high_rise_MFH</f>
        <v>6.4018464061307484E-2</v>
      </c>
      <c r="W84">
        <f>OLD_values_no_RT!R84</f>
        <v>0.91616529840387007</v>
      </c>
      <c r="X84" s="12">
        <f>OLD_values_no_RT!S84</f>
        <v>73.013591073261196</v>
      </c>
      <c r="Y84" s="12">
        <f>OLD_values_no_RT!T84*(1-high_rise_MFH)</f>
        <v>32.46545475528486</v>
      </c>
      <c r="Z84" s="12">
        <f>OLD_values_no_RT!T84*high_rise_MFH</f>
        <v>0.66256030112826259</v>
      </c>
      <c r="AA84" s="12">
        <f>OLD_values_no_RT!U84</f>
        <v>0</v>
      </c>
      <c r="AB84">
        <f>OLD_values_no_RT!V84</f>
        <v>12.860790838040703</v>
      </c>
      <c r="AC84">
        <f>OLD_values_no_RT!W84*(1-high_rise_MFH)</f>
        <v>25.764528360287862</v>
      </c>
      <c r="AD84">
        <f>OLD_values_no_RT!W84*high_rise_MFH</f>
        <v>0.52580670123036455</v>
      </c>
      <c r="AE84">
        <f>OLD_values_no_RT!X84</f>
        <v>0</v>
      </c>
      <c r="AF84">
        <f>OLD_values_no_RT!Y84</f>
        <v>22.892296043914442</v>
      </c>
      <c r="AG84">
        <f>OLD_values_no_RT!Z84*(1-high_rise_MFH)</f>
        <v>13.29112246829453</v>
      </c>
      <c r="AH84">
        <f>OLD_values_no_RT!Z84*high_rise_MFH</f>
        <v>0.27124739731213326</v>
      </c>
      <c r="AI84">
        <f>OLD_values_no_RT!AA84</f>
        <v>0</v>
      </c>
      <c r="AJ84">
        <f>OLD_values_no_RT!AB84</f>
        <v>7.3795387788263227</v>
      </c>
      <c r="AK84">
        <f>OLD_values_no_RT!AC84*(1-high_rise_MFH)</f>
        <v>28.935141553652894</v>
      </c>
      <c r="AL84">
        <f>OLD_values_no_RT!AC84*high_rise_MFH</f>
        <v>0.59051309293169174</v>
      </c>
      <c r="AM84">
        <f>OLD_values_no_RT!AD84</f>
        <v>0</v>
      </c>
      <c r="AN84">
        <f>OLD_values_no_RT!AE84</f>
        <v>6.9090000000000007</v>
      </c>
      <c r="AO84">
        <f>OLD_values_no_RT!AF84*(1-high_rise_MFH)</f>
        <v>4.5545499999999999</v>
      </c>
      <c r="AP84">
        <f>OLD_values_no_RT!AF84*high_rise_MFH</f>
        <v>9.2950000000000005E-2</v>
      </c>
      <c r="AQ84">
        <f>OLD_values_no_RT!AG84</f>
        <v>0</v>
      </c>
      <c r="AR84">
        <f>OLD_values_no_RT!AH84</f>
        <v>12.154000000000002</v>
      </c>
      <c r="AS84">
        <f>OLD_values_no_RT!AI84*(1-high_rise_MFH)</f>
        <v>12.9499944</v>
      </c>
      <c r="AT84">
        <f>OLD_values_no_RT!AI84*high_rise_MFH</f>
        <v>0.26428560000000001</v>
      </c>
      <c r="AU84">
        <f>OLD_values_no_RT!AJ84</f>
        <v>0</v>
      </c>
      <c r="AV84">
        <f>OLD_values_no_RT!AK84</f>
        <v>10.414123081999671</v>
      </c>
      <c r="AW84">
        <f>OLD_values_no_RT!AL84*(1-high_rise_MFH)</f>
        <v>3.0526975746576475</v>
      </c>
      <c r="AX84">
        <f>OLD_values_no_RT!AL84*high_rise_MFH</f>
        <v>6.2299950503217301E-2</v>
      </c>
      <c r="AY84">
        <f>OLD_values_no_RT!AM84</f>
        <v>0</v>
      </c>
      <c r="AZ84" s="91">
        <f>OLD_values_no_RT!AN84</f>
        <v>5.1113805957828813</v>
      </c>
      <c r="BA84" s="91">
        <f>OLD_values_no_RT!AO84*(1-high_rise_MFH)</f>
        <v>5.997952732389968</v>
      </c>
      <c r="BB84" s="91">
        <f>OLD_values_no_RT!AO84*high_rise_MFH</f>
        <v>0.12240719862020344</v>
      </c>
      <c r="BC84">
        <f>OLD_values_no_RT!AP84</f>
        <v>0</v>
      </c>
      <c r="BD84" s="91">
        <f>OLD_values_no_RT!AQ84</f>
        <v>10.431935027023966</v>
      </c>
      <c r="BE84" s="91">
        <f>OLD_values_no_RT!AR84*(1-high_rise_MFH)</f>
        <v>6.2711693999335187</v>
      </c>
      <c r="BF84" s="91">
        <f>OLD_values_no_RT!AR84*high_rise_MFH</f>
        <v>0.12798304897823509</v>
      </c>
      <c r="BG84">
        <f>OLD_values_no_RT!AS84</f>
        <v>0</v>
      </c>
      <c r="BH84" s="91">
        <f>OLD_values_no_RT!AT84</f>
        <v>26.100216810610124</v>
      </c>
      <c r="BI84" s="91">
        <f>OLD_values_no_RT!AU84*(1-high_rise_MFH)</f>
        <v>24.748599978100188</v>
      </c>
      <c r="BJ84" s="91">
        <f>OLD_values_no_RT!AU84*high_rise_MFH</f>
        <v>0.50507346894082017</v>
      </c>
      <c r="BK84">
        <f>OLD_values_no_RT!AV84</f>
        <v>0</v>
      </c>
      <c r="BL84" s="12">
        <f>OLD_values_no_RT!AX84*0.32</f>
        <v>72.183999999999997</v>
      </c>
      <c r="BM84" s="12">
        <f>OLD_values_no_RT!AX84*0.6</f>
        <v>135.345</v>
      </c>
      <c r="BN84" s="12">
        <f>OLD_values_no_RT!AX84*0.08</f>
        <v>18.045999999999999</v>
      </c>
      <c r="BO84" s="12">
        <f>OLD_values_no_RT!AY84</f>
        <v>0</v>
      </c>
      <c r="BP84" s="12">
        <f>OLD_values_no_RT!AZ84</f>
        <v>0</v>
      </c>
      <c r="BQ84" s="12">
        <f>OLD_values_no_RT!BA84*(1-high_rise_MFH)</f>
        <v>0</v>
      </c>
      <c r="BR84" s="12">
        <f>OLD_values_no_RT!BA84*high_rise_MFH</f>
        <v>0</v>
      </c>
      <c r="BS84" s="12">
        <f>OLD_values_no_RT!BB84</f>
        <v>0</v>
      </c>
      <c r="BT84" s="14">
        <f>OLD_values_no_RT!BC84</f>
        <v>101.72818953464545</v>
      </c>
      <c r="BU84" s="12">
        <f>OLD_values_no_RT!BD84*(1-high_rise_MFH)</f>
        <v>149.54043861592879</v>
      </c>
      <c r="BV84" s="12">
        <f>OLD_values_no_RT!BD84*high_rise_MFH</f>
        <v>3.0518456860393632</v>
      </c>
      <c r="BW84" s="12">
        <f>OLD_values_no_RT!BE84</f>
        <v>0</v>
      </c>
      <c r="BX84" s="14">
        <f>OLD_values_no_RT!BF84</f>
        <v>45.092379091184227</v>
      </c>
      <c r="BY84" s="12">
        <f>OLD_values_no_RT!BG84*(1-high_rise_MFH)</f>
        <v>132.57159452808162</v>
      </c>
      <c r="BZ84" s="12">
        <f>OLD_values_no_RT!BG84*high_rise_MFH</f>
        <v>2.7055427454710537</v>
      </c>
      <c r="CA84" s="12">
        <f>OLD_values_no_RT!BH84</f>
        <v>0</v>
      </c>
      <c r="CB84" s="12">
        <f>OLD_values_no_RT!BJ84*0.86</f>
        <v>210.13527364796653</v>
      </c>
      <c r="CC84" s="12">
        <f>OLD_values_no_RT!BJ84*0.133</f>
        <v>32.497664412999477</v>
      </c>
      <c r="CD84" s="12">
        <f>OLD_values_no_RT!BJ84*0.007</f>
        <v>1.7104033901578672</v>
      </c>
      <c r="CE84" s="14">
        <f>OLD_values_no_RT!BK84</f>
        <v>0</v>
      </c>
      <c r="CF84" s="14">
        <v>66.052874210383962</v>
      </c>
      <c r="CG84" s="14">
        <v>64.731816726176277</v>
      </c>
      <c r="CH84" s="14">
        <v>1.3210574842076852</v>
      </c>
      <c r="CI84" s="14">
        <f>OLD_values_no_RT!BN84</f>
        <v>0</v>
      </c>
      <c r="CJ84" s="14">
        <f>OLD_values_no_RT!BO84</f>
        <v>56.49847498883878</v>
      </c>
      <c r="CK84" s="14">
        <f>OLD_values_no_RT!BP84*(1-high_rise_MFH)</f>
        <v>166.10551646718608</v>
      </c>
      <c r="CL84" s="14">
        <f>OLD_values_no_RT!BP84*high_rise_MFH</f>
        <v>3.3899084993303279</v>
      </c>
      <c r="CM84" s="14">
        <f>OLD_values_no_RT!BQ84</f>
        <v>0</v>
      </c>
      <c r="CN84" s="14">
        <v>110.46006168439969</v>
      </c>
      <c r="CO84" s="14">
        <v>36.820020561466563</v>
      </c>
      <c r="CP84" s="12">
        <v>0</v>
      </c>
      <c r="CQ84" s="14">
        <f>OLD_values_no_RT!BT84</f>
        <v>0</v>
      </c>
      <c r="CR84" s="14">
        <v>20</v>
      </c>
      <c r="CS84" s="14">
        <v>19.600000000000001</v>
      </c>
      <c r="CT84" s="14">
        <v>0.4</v>
      </c>
      <c r="CU84" s="14">
        <v>0</v>
      </c>
    </row>
    <row r="85" spans="1:99" x14ac:dyDescent="0.45">
      <c r="A85" s="21">
        <v>2015</v>
      </c>
      <c r="B85" s="2">
        <v>1982</v>
      </c>
      <c r="C85">
        <f>OLD_values_no_RT!C85</f>
        <v>0</v>
      </c>
      <c r="D85">
        <f>OLD_values_no_RT!D85</f>
        <v>230.46919691322665</v>
      </c>
      <c r="E85">
        <f>OLD_values_no_RT!E85</f>
        <v>0</v>
      </c>
      <c r="F85">
        <f>OLD_values_no_RT!F85</f>
        <v>0</v>
      </c>
      <c r="G85">
        <f>OLD_values_no_RT!G85*(1-high_rise_MFH)</f>
        <v>0</v>
      </c>
      <c r="H85">
        <f>OLD_values_no_RT!H85*(1-high_rise_MFH)</f>
        <v>31.800162722345416</v>
      </c>
      <c r="I85">
        <f>OLD_values_no_RT!I85*(1-high_rise_MFH)</f>
        <v>0</v>
      </c>
      <c r="J85">
        <f>OLD_values_no_RT!J85*(1-high_rise_MFH)</f>
        <v>0</v>
      </c>
      <c r="K85">
        <f>OLD_values_no_RT!G85*(high_rise_MFH)</f>
        <v>0</v>
      </c>
      <c r="L85">
        <f>OLD_values_no_RT!H85*(high_rise_MFH)</f>
        <v>0.64898291270092689</v>
      </c>
      <c r="M85">
        <f>OLD_values_no_RT!I85*(high_rise_MFH)</f>
        <v>0</v>
      </c>
      <c r="N85">
        <f>OLD_values_no_RT!J85*(high_rise_MFH)</f>
        <v>0</v>
      </c>
      <c r="O85">
        <f>OLD_values_no_RT!K85</f>
        <v>9.2875646517270436</v>
      </c>
      <c r="P85">
        <f>OLD_values_no_RT!L85</f>
        <v>0</v>
      </c>
      <c r="Q85">
        <f>OLD_values_no_RT!M85</f>
        <v>0</v>
      </c>
      <c r="R85">
        <f>OLD_values_no_RT!N85</f>
        <v>0</v>
      </c>
      <c r="S85">
        <f>OLD_values_no_RT!O85</f>
        <v>0</v>
      </c>
      <c r="T85">
        <f>OLD_values_no_RT!P85</f>
        <v>22.734472219651593</v>
      </c>
      <c r="U85">
        <f>OLD_values_no_RT!Q85*(1-high_rise_MFH)</f>
        <v>3.1369047390040663</v>
      </c>
      <c r="V85">
        <f>OLD_values_no_RT!Q85*high_rise_MFH</f>
        <v>6.4018464061307484E-2</v>
      </c>
      <c r="W85">
        <f>OLD_values_no_RT!R85</f>
        <v>0.91616529840387007</v>
      </c>
      <c r="X85" s="12">
        <f>OLD_values_no_RT!S85</f>
        <v>60.462187481715496</v>
      </c>
      <c r="Y85" s="12">
        <f>OLD_values_no_RT!T85*(1-high_rise_MFH)</f>
        <v>26.884479769302065</v>
      </c>
      <c r="Z85" s="12">
        <f>OLD_values_no_RT!T85*high_rise_MFH</f>
        <v>0.54866285243473611</v>
      </c>
      <c r="AA85" s="12">
        <f>OLD_values_no_RT!U85</f>
        <v>0</v>
      </c>
      <c r="AB85">
        <f>OLD_values_no_RT!V85</f>
        <v>12.860790838040703</v>
      </c>
      <c r="AC85">
        <f>OLD_values_no_RT!W85*(1-high_rise_MFH)</f>
        <v>25.764528360287862</v>
      </c>
      <c r="AD85">
        <f>OLD_values_no_RT!W85*high_rise_MFH</f>
        <v>0.52580670123036455</v>
      </c>
      <c r="AE85">
        <f>OLD_values_no_RT!X85</f>
        <v>0</v>
      </c>
      <c r="AF85">
        <f>OLD_values_no_RT!Y85</f>
        <v>22.892296043914442</v>
      </c>
      <c r="AG85">
        <f>OLD_values_no_RT!Z85*(1-high_rise_MFH)</f>
        <v>13.29112246829453</v>
      </c>
      <c r="AH85">
        <f>OLD_values_no_RT!Z85*high_rise_MFH</f>
        <v>0.27124739731213326</v>
      </c>
      <c r="AI85">
        <f>OLD_values_no_RT!AA85</f>
        <v>0</v>
      </c>
      <c r="AJ85">
        <f>OLD_values_no_RT!AB85</f>
        <v>7.3795387788263227</v>
      </c>
      <c r="AK85">
        <f>OLD_values_no_RT!AC85*(1-high_rise_MFH)</f>
        <v>28.935141553652894</v>
      </c>
      <c r="AL85">
        <f>OLD_values_no_RT!AC85*high_rise_MFH</f>
        <v>0.59051309293169174</v>
      </c>
      <c r="AM85">
        <f>OLD_values_no_RT!AD85</f>
        <v>0</v>
      </c>
      <c r="AN85">
        <f>OLD_values_no_RT!AE85</f>
        <v>6.9090000000000007</v>
      </c>
      <c r="AO85">
        <f>OLD_values_no_RT!AF85*(1-high_rise_MFH)</f>
        <v>4.5545499999999999</v>
      </c>
      <c r="AP85">
        <f>OLD_values_no_RT!AF85*high_rise_MFH</f>
        <v>9.2950000000000005E-2</v>
      </c>
      <c r="AQ85">
        <f>OLD_values_no_RT!AG85</f>
        <v>0</v>
      </c>
      <c r="AR85">
        <f>OLD_values_no_RT!AH85</f>
        <v>12.154000000000002</v>
      </c>
      <c r="AS85">
        <f>OLD_values_no_RT!AI85*(1-high_rise_MFH)</f>
        <v>12.9499944</v>
      </c>
      <c r="AT85">
        <f>OLD_values_no_RT!AI85*high_rise_MFH</f>
        <v>0.26428560000000001</v>
      </c>
      <c r="AU85">
        <f>OLD_values_no_RT!AJ85</f>
        <v>0</v>
      </c>
      <c r="AV85">
        <f>OLD_values_no_RT!AK85</f>
        <v>10.414123081999671</v>
      </c>
      <c r="AW85">
        <f>OLD_values_no_RT!AL85*(1-high_rise_MFH)</f>
        <v>3.0526975746576475</v>
      </c>
      <c r="AX85">
        <f>OLD_values_no_RT!AL85*high_rise_MFH</f>
        <v>6.2299950503217301E-2</v>
      </c>
      <c r="AY85">
        <f>OLD_values_no_RT!AM85</f>
        <v>0</v>
      </c>
      <c r="AZ85" s="91">
        <f>OLD_values_no_RT!AN85</f>
        <v>5.1113805957828813</v>
      </c>
      <c r="BA85" s="91">
        <f>OLD_values_no_RT!AO85*(1-high_rise_MFH)</f>
        <v>5.997952732389968</v>
      </c>
      <c r="BB85" s="91">
        <f>OLD_values_no_RT!AO85*high_rise_MFH</f>
        <v>0.12240719862020344</v>
      </c>
      <c r="BC85">
        <f>OLD_values_no_RT!AP85</f>
        <v>0</v>
      </c>
      <c r="BD85" s="91">
        <f>OLD_values_no_RT!AQ85</f>
        <v>10.431935027023966</v>
      </c>
      <c r="BE85" s="91">
        <f>OLD_values_no_RT!AR85*(1-high_rise_MFH)</f>
        <v>6.2711693999335187</v>
      </c>
      <c r="BF85" s="91">
        <f>OLD_values_no_RT!AR85*high_rise_MFH</f>
        <v>0.12798304897823509</v>
      </c>
      <c r="BG85">
        <f>OLD_values_no_RT!AS85</f>
        <v>0</v>
      </c>
      <c r="BH85" s="91">
        <f>OLD_values_no_RT!AT85</f>
        <v>26.100216810610124</v>
      </c>
      <c r="BI85" s="91">
        <f>OLD_values_no_RT!AU85*(1-high_rise_MFH)</f>
        <v>24.748599978100188</v>
      </c>
      <c r="BJ85" s="91">
        <f>OLD_values_no_RT!AU85*high_rise_MFH</f>
        <v>0.50507346894082017</v>
      </c>
      <c r="BK85">
        <f>OLD_values_no_RT!AV85</f>
        <v>0</v>
      </c>
      <c r="BL85" s="12">
        <f>OLD_values_no_RT!AX85*0.32</f>
        <v>88.508160000000004</v>
      </c>
      <c r="BM85" s="12">
        <f>OLD_values_no_RT!AX85*0.6</f>
        <v>165.9528</v>
      </c>
      <c r="BN85" s="12">
        <f>OLD_values_no_RT!AX85*0.08</f>
        <v>22.127040000000001</v>
      </c>
      <c r="BO85" s="12">
        <f>OLD_values_no_RT!AY85</f>
        <v>0</v>
      </c>
      <c r="BP85" s="12">
        <f>OLD_values_no_RT!AZ85</f>
        <v>0</v>
      </c>
      <c r="BQ85" s="12">
        <f>OLD_values_no_RT!BA85*(1-high_rise_MFH)</f>
        <v>0</v>
      </c>
      <c r="BR85" s="12">
        <f>OLD_values_no_RT!BA85*high_rise_MFH</f>
        <v>0</v>
      </c>
      <c r="BS85" s="12">
        <f>OLD_values_no_RT!BB85</f>
        <v>0</v>
      </c>
      <c r="BT85" s="14">
        <f>OLD_values_no_RT!BC85</f>
        <v>101.72818953464545</v>
      </c>
      <c r="BU85" s="12">
        <f>OLD_values_no_RT!BD85*(1-high_rise_MFH)</f>
        <v>149.54043861592879</v>
      </c>
      <c r="BV85" s="12">
        <f>OLD_values_no_RT!BD85*high_rise_MFH</f>
        <v>3.0518456860393632</v>
      </c>
      <c r="BW85" s="12">
        <f>OLD_values_no_RT!BE85</f>
        <v>0</v>
      </c>
      <c r="BX85" s="14">
        <f>OLD_values_no_RT!BF85</f>
        <v>32.585696506550221</v>
      </c>
      <c r="BY85" s="12">
        <f>OLD_values_no_RT!BG85*(1-high_rise_MFH)</f>
        <v>95.801947729257648</v>
      </c>
      <c r="BZ85" s="12">
        <f>OLD_values_no_RT!BG85*high_rise_MFH</f>
        <v>1.9551417903930133</v>
      </c>
      <c r="CA85" s="12">
        <f>OLD_values_no_RT!BH85</f>
        <v>0</v>
      </c>
      <c r="CB85" s="12">
        <f>OLD_values_no_RT!BJ85*0.86</f>
        <v>219.68687699560138</v>
      </c>
      <c r="CC85" s="12">
        <f>OLD_values_no_RT!BJ85*0.133</f>
        <v>33.974830977226731</v>
      </c>
      <c r="CD85" s="12">
        <f>OLD_values_no_RT!BJ85*0.007</f>
        <v>1.7881489988014065</v>
      </c>
      <c r="CE85" s="14">
        <f>OLD_values_no_RT!BK85</f>
        <v>0</v>
      </c>
      <c r="CF85" s="14">
        <v>69.055277583583234</v>
      </c>
      <c r="CG85" s="14">
        <v>67.674172031911567</v>
      </c>
      <c r="CH85" s="14">
        <v>1.3811055516716664</v>
      </c>
      <c r="CI85" s="14">
        <f>OLD_values_no_RT!BN85</f>
        <v>0</v>
      </c>
      <c r="CJ85" s="14">
        <f>OLD_values_no_RT!BO85</f>
        <v>59.066587488331464</v>
      </c>
      <c r="CK85" s="14">
        <f>OLD_values_no_RT!BP85*(1-high_rise_MFH)</f>
        <v>173.65576721569451</v>
      </c>
      <c r="CL85" s="14">
        <f>OLD_values_no_RT!BP85*high_rise_MFH</f>
        <v>3.5439952492998881</v>
      </c>
      <c r="CM85" s="14">
        <f>OLD_values_no_RT!BQ85</f>
        <v>0</v>
      </c>
      <c r="CN85" s="14">
        <v>115.48097357914513</v>
      </c>
      <c r="CO85" s="14">
        <v>38.493657859715043</v>
      </c>
      <c r="CP85" s="12">
        <v>0</v>
      </c>
      <c r="CQ85" s="14">
        <f>OLD_values_no_RT!BT85</f>
        <v>0</v>
      </c>
      <c r="CR85" s="14">
        <v>20</v>
      </c>
      <c r="CS85" s="14">
        <v>19.600000000000001</v>
      </c>
      <c r="CT85" s="14">
        <v>0.4</v>
      </c>
      <c r="CU85" s="14">
        <v>0</v>
      </c>
    </row>
    <row r="86" spans="1:99" x14ac:dyDescent="0.45">
      <c r="A86" s="21">
        <v>2015</v>
      </c>
      <c r="B86" s="2">
        <v>1983</v>
      </c>
      <c r="C86">
        <f>OLD_values_no_RT!C86</f>
        <v>0</v>
      </c>
      <c r="D86">
        <f>OLD_values_no_RT!D86</f>
        <v>230.46919691322665</v>
      </c>
      <c r="E86">
        <f>OLD_values_no_RT!E86</f>
        <v>0</v>
      </c>
      <c r="F86">
        <f>OLD_values_no_RT!F86</f>
        <v>0</v>
      </c>
      <c r="G86">
        <f>OLD_values_no_RT!G86*(1-high_rise_MFH)</f>
        <v>0</v>
      </c>
      <c r="H86">
        <f>OLD_values_no_RT!H86*(1-high_rise_MFH)</f>
        <v>31.800162722345416</v>
      </c>
      <c r="I86">
        <f>OLD_values_no_RT!I86*(1-high_rise_MFH)</f>
        <v>0</v>
      </c>
      <c r="J86">
        <f>OLD_values_no_RT!J86*(1-high_rise_MFH)</f>
        <v>0</v>
      </c>
      <c r="K86">
        <f>OLD_values_no_RT!G86*(high_rise_MFH)</f>
        <v>0</v>
      </c>
      <c r="L86">
        <f>OLD_values_no_RT!H86*(high_rise_MFH)</f>
        <v>0.64898291270092689</v>
      </c>
      <c r="M86">
        <f>OLD_values_no_RT!I86*(high_rise_MFH)</f>
        <v>0</v>
      </c>
      <c r="N86">
        <f>OLD_values_no_RT!J86*(high_rise_MFH)</f>
        <v>0</v>
      </c>
      <c r="O86">
        <f>OLD_values_no_RT!K86</f>
        <v>9.2875646517270436</v>
      </c>
      <c r="P86">
        <f>OLD_values_no_RT!L86</f>
        <v>0</v>
      </c>
      <c r="Q86">
        <f>OLD_values_no_RT!M86</f>
        <v>0</v>
      </c>
      <c r="R86">
        <f>OLD_values_no_RT!N86</f>
        <v>0</v>
      </c>
      <c r="S86">
        <f>OLD_values_no_RT!O86</f>
        <v>0</v>
      </c>
      <c r="T86">
        <f>OLD_values_no_RT!P86</f>
        <v>22.734472219651593</v>
      </c>
      <c r="U86">
        <f>OLD_values_no_RT!Q86*(1-high_rise_MFH)</f>
        <v>3.1369047390040663</v>
      </c>
      <c r="V86">
        <f>OLD_values_no_RT!Q86*high_rise_MFH</f>
        <v>6.4018464061307484E-2</v>
      </c>
      <c r="W86">
        <f>OLD_values_no_RT!R86</f>
        <v>0.91616529840387007</v>
      </c>
      <c r="X86" s="12">
        <f>OLD_values_no_RT!S86</f>
        <v>59.122898605276326</v>
      </c>
      <c r="Y86" s="12">
        <f>OLD_values_no_RT!T86*(1-high_rise_MFH)</f>
        <v>26.288965676882427</v>
      </c>
      <c r="Z86" s="12">
        <f>OLD_values_no_RT!T86*high_rise_MFH</f>
        <v>0.53650950360984551</v>
      </c>
      <c r="AA86" s="12">
        <f>OLD_values_no_RT!U86</f>
        <v>0</v>
      </c>
      <c r="AB86">
        <f>OLD_values_no_RT!V86</f>
        <v>12.860790838040703</v>
      </c>
      <c r="AC86">
        <f>OLD_values_no_RT!W86*(1-high_rise_MFH)</f>
        <v>25.764528360287862</v>
      </c>
      <c r="AD86">
        <f>OLD_values_no_RT!W86*high_rise_MFH</f>
        <v>0.52580670123036455</v>
      </c>
      <c r="AE86">
        <f>OLD_values_no_RT!X86</f>
        <v>0</v>
      </c>
      <c r="AF86">
        <f>OLD_values_no_RT!Y86</f>
        <v>22.892296043914442</v>
      </c>
      <c r="AG86">
        <f>OLD_values_no_RT!Z86*(1-high_rise_MFH)</f>
        <v>13.29112246829453</v>
      </c>
      <c r="AH86">
        <f>OLD_values_no_RT!Z86*high_rise_MFH</f>
        <v>0.27124739731213326</v>
      </c>
      <c r="AI86">
        <f>OLD_values_no_RT!AA86</f>
        <v>0</v>
      </c>
      <c r="AJ86">
        <f>OLD_values_no_RT!AB86</f>
        <v>7.3795387788263227</v>
      </c>
      <c r="AK86">
        <f>OLD_values_no_RT!AC86*(1-high_rise_MFH)</f>
        <v>28.935141553652894</v>
      </c>
      <c r="AL86">
        <f>OLD_values_no_RT!AC86*high_rise_MFH</f>
        <v>0.59051309293169174</v>
      </c>
      <c r="AM86">
        <f>OLD_values_no_RT!AD86</f>
        <v>0</v>
      </c>
      <c r="AN86">
        <f>OLD_values_no_RT!AE86</f>
        <v>6.9090000000000007</v>
      </c>
      <c r="AO86">
        <f>OLD_values_no_RT!AF86*(1-high_rise_MFH)</f>
        <v>4.5545499999999999</v>
      </c>
      <c r="AP86">
        <f>OLD_values_no_RT!AF86*high_rise_MFH</f>
        <v>9.2950000000000005E-2</v>
      </c>
      <c r="AQ86">
        <f>OLD_values_no_RT!AG86</f>
        <v>0</v>
      </c>
      <c r="AR86">
        <f>OLD_values_no_RT!AH86</f>
        <v>12.154000000000002</v>
      </c>
      <c r="AS86">
        <f>OLD_values_no_RT!AI86*(1-high_rise_MFH)</f>
        <v>12.9499944</v>
      </c>
      <c r="AT86">
        <f>OLD_values_no_RT!AI86*high_rise_MFH</f>
        <v>0.26428560000000001</v>
      </c>
      <c r="AU86">
        <f>OLD_values_no_RT!AJ86</f>
        <v>0</v>
      </c>
      <c r="AV86">
        <f>OLD_values_no_RT!AK86</f>
        <v>10.414123081999671</v>
      </c>
      <c r="AW86">
        <f>OLD_values_no_RT!AL86*(1-high_rise_MFH)</f>
        <v>3.0526975746576475</v>
      </c>
      <c r="AX86">
        <f>OLD_values_no_RT!AL86*high_rise_MFH</f>
        <v>6.2299950503217301E-2</v>
      </c>
      <c r="AY86">
        <f>OLD_values_no_RT!AM86</f>
        <v>0</v>
      </c>
      <c r="AZ86" s="91">
        <f>OLD_values_no_RT!AN86</f>
        <v>5.1113805957828813</v>
      </c>
      <c r="BA86" s="91">
        <f>OLD_values_no_RT!AO86*(1-high_rise_MFH)</f>
        <v>5.997952732389968</v>
      </c>
      <c r="BB86" s="91">
        <f>OLD_values_no_RT!AO86*high_rise_MFH</f>
        <v>0.12240719862020344</v>
      </c>
      <c r="BC86">
        <f>OLD_values_no_RT!AP86</f>
        <v>0</v>
      </c>
      <c r="BD86" s="91">
        <f>OLD_values_no_RT!AQ86</f>
        <v>10.431935027023966</v>
      </c>
      <c r="BE86" s="91">
        <f>OLD_values_no_RT!AR86*(1-high_rise_MFH)</f>
        <v>6.2711693999335187</v>
      </c>
      <c r="BF86" s="91">
        <f>OLD_values_no_RT!AR86*high_rise_MFH</f>
        <v>0.12798304897823509</v>
      </c>
      <c r="BG86">
        <f>OLD_values_no_RT!AS86</f>
        <v>0</v>
      </c>
      <c r="BH86" s="91">
        <f>OLD_values_no_RT!AT86</f>
        <v>26.100216810610124</v>
      </c>
      <c r="BI86" s="91">
        <f>OLD_values_no_RT!AU86*(1-high_rise_MFH)</f>
        <v>24.748599978100188</v>
      </c>
      <c r="BJ86" s="91">
        <f>OLD_values_no_RT!AU86*high_rise_MFH</f>
        <v>0.50507346894082017</v>
      </c>
      <c r="BK86">
        <f>OLD_values_no_RT!AV86</f>
        <v>0</v>
      </c>
      <c r="BL86" s="12">
        <f>OLD_values_no_RT!AX86*0.32</f>
        <v>106.81536</v>
      </c>
      <c r="BM86" s="12">
        <f>OLD_values_no_RT!AX86*0.6</f>
        <v>200.27879999999999</v>
      </c>
      <c r="BN86" s="12">
        <f>OLD_values_no_RT!AX86*0.08</f>
        <v>26.70384</v>
      </c>
      <c r="BO86" s="12">
        <f>OLD_values_no_RT!AY86</f>
        <v>0</v>
      </c>
      <c r="BP86" s="12">
        <f>OLD_values_no_RT!AZ86</f>
        <v>0</v>
      </c>
      <c r="BQ86" s="12">
        <f>OLD_values_no_RT!BA86*(1-high_rise_MFH)</f>
        <v>0</v>
      </c>
      <c r="BR86" s="12">
        <f>OLD_values_no_RT!BA86*high_rise_MFH</f>
        <v>0</v>
      </c>
      <c r="BS86" s="12">
        <f>OLD_values_no_RT!BB86</f>
        <v>0</v>
      </c>
      <c r="BT86" s="14">
        <f>OLD_values_no_RT!BC86</f>
        <v>101.72818953464545</v>
      </c>
      <c r="BU86" s="12">
        <f>OLD_values_no_RT!BD86*(1-high_rise_MFH)</f>
        <v>149.54043861592879</v>
      </c>
      <c r="BV86" s="12">
        <f>OLD_values_no_RT!BD86*high_rise_MFH</f>
        <v>3.0518456860393632</v>
      </c>
      <c r="BW86" s="12">
        <f>OLD_values_no_RT!BE86</f>
        <v>0</v>
      </c>
      <c r="BX86" s="14">
        <f>OLD_values_no_RT!BF86</f>
        <v>32.585696506550221</v>
      </c>
      <c r="BY86" s="12">
        <f>OLD_values_no_RT!BG86*(1-high_rise_MFH)</f>
        <v>95.801947729257648</v>
      </c>
      <c r="BZ86" s="12">
        <f>OLD_values_no_RT!BG86*high_rise_MFH</f>
        <v>1.9551417903930133</v>
      </c>
      <c r="CA86" s="12">
        <f>OLD_values_no_RT!BH86</f>
        <v>0</v>
      </c>
      <c r="CB86" s="12">
        <f>OLD_values_no_RT!BJ86*0.86</f>
        <v>229.23848034323623</v>
      </c>
      <c r="CC86" s="12">
        <f>OLD_values_no_RT!BJ86*0.133</f>
        <v>35.451997541453977</v>
      </c>
      <c r="CD86" s="12">
        <f>OLD_values_no_RT!BJ86*0.007</f>
        <v>1.8658946074449461</v>
      </c>
      <c r="CE86" s="14">
        <f>OLD_values_no_RT!BK86</f>
        <v>0</v>
      </c>
      <c r="CF86" s="14">
        <v>72.057680956782505</v>
      </c>
      <c r="CG86" s="14">
        <v>70.616527337646858</v>
      </c>
      <c r="CH86" s="14">
        <v>1.4411536191356475</v>
      </c>
      <c r="CI86" s="14">
        <f>OLD_values_no_RT!BN86</f>
        <v>0</v>
      </c>
      <c r="CJ86" s="14">
        <f>OLD_values_no_RT!BO86</f>
        <v>61.634699987824149</v>
      </c>
      <c r="CK86" s="14">
        <f>OLD_values_no_RT!BP86*(1-high_rise_MFH)</f>
        <v>181.20601796420294</v>
      </c>
      <c r="CL86" s="14">
        <f>OLD_values_no_RT!BP86*high_rise_MFH</f>
        <v>3.6980819992694478</v>
      </c>
      <c r="CM86" s="14">
        <f>OLD_values_no_RT!BQ86</f>
        <v>0</v>
      </c>
      <c r="CN86" s="14">
        <v>120.50188547389057</v>
      </c>
      <c r="CO86" s="14">
        <v>40.167295157963522</v>
      </c>
      <c r="CP86" s="12">
        <v>0</v>
      </c>
      <c r="CQ86" s="14">
        <f>OLD_values_no_RT!BT86</f>
        <v>0</v>
      </c>
      <c r="CR86" s="14">
        <v>20</v>
      </c>
      <c r="CS86" s="14">
        <v>19.600000000000001</v>
      </c>
      <c r="CT86" s="14">
        <v>0.4</v>
      </c>
      <c r="CU86" s="14">
        <v>0</v>
      </c>
    </row>
    <row r="87" spans="1:99" x14ac:dyDescent="0.45">
      <c r="A87" s="21">
        <v>2015</v>
      </c>
      <c r="B87" s="2">
        <v>1984</v>
      </c>
      <c r="C87">
        <f>OLD_values_no_RT!C87</f>
        <v>0</v>
      </c>
      <c r="D87">
        <f>OLD_values_no_RT!D87</f>
        <v>230.46919691322665</v>
      </c>
      <c r="E87">
        <f>OLD_values_no_RT!E87</f>
        <v>0</v>
      </c>
      <c r="F87">
        <f>OLD_values_no_RT!F87</f>
        <v>0</v>
      </c>
      <c r="G87">
        <f>OLD_values_no_RT!G87*(1-high_rise_MFH)</f>
        <v>0</v>
      </c>
      <c r="H87">
        <f>OLD_values_no_RT!H87*(1-high_rise_MFH)</f>
        <v>31.800162722345416</v>
      </c>
      <c r="I87">
        <f>OLD_values_no_RT!I87*(1-high_rise_MFH)</f>
        <v>0</v>
      </c>
      <c r="J87">
        <f>OLD_values_no_RT!J87*(1-high_rise_MFH)</f>
        <v>0</v>
      </c>
      <c r="K87">
        <f>OLD_values_no_RT!G87*(high_rise_MFH)</f>
        <v>0</v>
      </c>
      <c r="L87">
        <f>OLD_values_no_RT!H87*(high_rise_MFH)</f>
        <v>0.64898291270092689</v>
      </c>
      <c r="M87">
        <f>OLD_values_no_RT!I87*(high_rise_MFH)</f>
        <v>0</v>
      </c>
      <c r="N87">
        <f>OLD_values_no_RT!J87*(high_rise_MFH)</f>
        <v>0</v>
      </c>
      <c r="O87">
        <f>OLD_values_no_RT!K87</f>
        <v>9.2875646517270436</v>
      </c>
      <c r="P87">
        <f>OLD_values_no_RT!L87</f>
        <v>0</v>
      </c>
      <c r="Q87">
        <f>OLD_values_no_RT!M87</f>
        <v>0</v>
      </c>
      <c r="R87">
        <f>OLD_values_no_RT!N87</f>
        <v>0</v>
      </c>
      <c r="S87">
        <f>OLD_values_no_RT!O87</f>
        <v>0</v>
      </c>
      <c r="T87">
        <f>OLD_values_no_RT!P87</f>
        <v>22.734472219651593</v>
      </c>
      <c r="U87">
        <f>OLD_values_no_RT!Q87*(1-high_rise_MFH)</f>
        <v>3.1369047390040663</v>
      </c>
      <c r="V87">
        <f>OLD_values_no_RT!Q87*high_rise_MFH</f>
        <v>6.4018464061307484E-2</v>
      </c>
      <c r="W87">
        <f>OLD_values_no_RT!R87</f>
        <v>0.91616529840387007</v>
      </c>
      <c r="X87" s="12">
        <f>OLD_values_no_RT!S87</f>
        <v>60.141491517599427</v>
      </c>
      <c r="Y87" s="12">
        <f>OLD_values_no_RT!T87*(1-high_rise_MFH)</f>
        <v>26.741882478028366</v>
      </c>
      <c r="Z87" s="12">
        <f>OLD_values_no_RT!T87*high_rise_MFH</f>
        <v>0.54575270363323203</v>
      </c>
      <c r="AA87" s="12">
        <f>OLD_values_no_RT!U87</f>
        <v>0</v>
      </c>
      <c r="AB87">
        <f>OLD_values_no_RT!V87</f>
        <v>12.860790838040703</v>
      </c>
      <c r="AC87">
        <f>OLD_values_no_RT!W87*(1-high_rise_MFH)</f>
        <v>25.764528360287862</v>
      </c>
      <c r="AD87">
        <f>OLD_values_no_RT!W87*high_rise_MFH</f>
        <v>0.52580670123036455</v>
      </c>
      <c r="AE87">
        <f>OLD_values_no_RT!X87</f>
        <v>0</v>
      </c>
      <c r="AF87">
        <f>OLD_values_no_RT!Y87</f>
        <v>22.892296043914442</v>
      </c>
      <c r="AG87">
        <f>OLD_values_no_RT!Z87*(1-high_rise_MFH)</f>
        <v>13.29112246829453</v>
      </c>
      <c r="AH87">
        <f>OLD_values_no_RT!Z87*high_rise_MFH</f>
        <v>0.27124739731213326</v>
      </c>
      <c r="AI87">
        <f>OLD_values_no_RT!AA87</f>
        <v>0</v>
      </c>
      <c r="AJ87">
        <f>OLD_values_no_RT!AB87</f>
        <v>7.3795387788263227</v>
      </c>
      <c r="AK87">
        <f>OLD_values_no_RT!AC87*(1-high_rise_MFH)</f>
        <v>28.935141553652894</v>
      </c>
      <c r="AL87">
        <f>OLD_values_no_RT!AC87*high_rise_MFH</f>
        <v>0.59051309293169174</v>
      </c>
      <c r="AM87">
        <f>OLD_values_no_RT!AD87</f>
        <v>0</v>
      </c>
      <c r="AN87">
        <f>OLD_values_no_RT!AE87</f>
        <v>6.9090000000000007</v>
      </c>
      <c r="AO87">
        <f>OLD_values_no_RT!AF87*(1-high_rise_MFH)</f>
        <v>4.5545499999999999</v>
      </c>
      <c r="AP87">
        <f>OLD_values_no_RT!AF87*high_rise_MFH</f>
        <v>9.2950000000000005E-2</v>
      </c>
      <c r="AQ87">
        <f>OLD_values_no_RT!AG87</f>
        <v>0</v>
      </c>
      <c r="AR87">
        <f>OLD_values_no_RT!AH87</f>
        <v>12.154000000000002</v>
      </c>
      <c r="AS87">
        <f>OLD_values_no_RT!AI87*(1-high_rise_MFH)</f>
        <v>12.9499944</v>
      </c>
      <c r="AT87">
        <f>OLD_values_no_RT!AI87*high_rise_MFH</f>
        <v>0.26428560000000001</v>
      </c>
      <c r="AU87">
        <f>OLD_values_no_RT!AJ87</f>
        <v>0</v>
      </c>
      <c r="AV87">
        <f>OLD_values_no_RT!AK87</f>
        <v>10.414123081999671</v>
      </c>
      <c r="AW87">
        <f>OLD_values_no_RT!AL87*(1-high_rise_MFH)</f>
        <v>3.0526975746576475</v>
      </c>
      <c r="AX87">
        <f>OLD_values_no_RT!AL87*high_rise_MFH</f>
        <v>6.2299950503217301E-2</v>
      </c>
      <c r="AY87">
        <f>OLD_values_no_RT!AM87</f>
        <v>0</v>
      </c>
      <c r="AZ87" s="91">
        <f>OLD_values_no_RT!AN87</f>
        <v>5.1113805957828813</v>
      </c>
      <c r="BA87" s="91">
        <f>OLD_values_no_RT!AO87*(1-high_rise_MFH)</f>
        <v>5.997952732389968</v>
      </c>
      <c r="BB87" s="91">
        <f>OLD_values_no_RT!AO87*high_rise_MFH</f>
        <v>0.12240719862020344</v>
      </c>
      <c r="BC87">
        <f>OLD_values_no_RT!AP87</f>
        <v>0</v>
      </c>
      <c r="BD87" s="91">
        <f>OLD_values_no_RT!AQ87</f>
        <v>10.431935027023966</v>
      </c>
      <c r="BE87" s="91">
        <f>OLD_values_no_RT!AR87*(1-high_rise_MFH)</f>
        <v>6.2711693999335187</v>
      </c>
      <c r="BF87" s="91">
        <f>OLD_values_no_RT!AR87*high_rise_MFH</f>
        <v>0.12798304897823509</v>
      </c>
      <c r="BG87">
        <f>OLD_values_no_RT!AS87</f>
        <v>0</v>
      </c>
      <c r="BH87" s="91">
        <f>OLD_values_no_RT!AT87</f>
        <v>26.100216810610124</v>
      </c>
      <c r="BI87" s="91">
        <f>OLD_values_no_RT!AU87*(1-high_rise_MFH)</f>
        <v>24.748599978100188</v>
      </c>
      <c r="BJ87" s="91">
        <f>OLD_values_no_RT!AU87*high_rise_MFH</f>
        <v>0.50507346894082017</v>
      </c>
      <c r="BK87">
        <f>OLD_values_no_RT!AV87</f>
        <v>0</v>
      </c>
      <c r="BL87" s="12">
        <f>OLD_values_no_RT!AX87*0.32</f>
        <v>126.59040000000002</v>
      </c>
      <c r="BM87" s="12">
        <f>OLD_values_no_RT!AX87*0.6</f>
        <v>237.357</v>
      </c>
      <c r="BN87" s="12">
        <f>OLD_values_no_RT!AX87*0.08</f>
        <v>31.647600000000004</v>
      </c>
      <c r="BO87" s="12">
        <f>OLD_values_no_RT!AY87</f>
        <v>0</v>
      </c>
      <c r="BP87" s="12">
        <f>OLD_values_no_RT!AZ87</f>
        <v>0</v>
      </c>
      <c r="BQ87" s="12">
        <f>OLD_values_no_RT!BA87*(1-high_rise_MFH)</f>
        <v>0</v>
      </c>
      <c r="BR87" s="12">
        <f>OLD_values_no_RT!BA87*high_rise_MFH</f>
        <v>0</v>
      </c>
      <c r="BS87" s="12">
        <f>OLD_values_no_RT!BB87</f>
        <v>0</v>
      </c>
      <c r="BT87" s="14">
        <f>OLD_values_no_RT!BC87</f>
        <v>101.72818953464545</v>
      </c>
      <c r="BU87" s="12">
        <f>OLD_values_no_RT!BD87*(1-high_rise_MFH)</f>
        <v>149.54043861592879</v>
      </c>
      <c r="BV87" s="12">
        <f>OLD_values_no_RT!BD87*high_rise_MFH</f>
        <v>3.0518456860393632</v>
      </c>
      <c r="BW87" s="12">
        <f>OLD_values_no_RT!BE87</f>
        <v>0</v>
      </c>
      <c r="BX87" s="14">
        <f>OLD_values_no_RT!BF87</f>
        <v>32.585696506550221</v>
      </c>
      <c r="BY87" s="12">
        <f>OLD_values_no_RT!BG87*(1-high_rise_MFH)</f>
        <v>95.801947729257648</v>
      </c>
      <c r="BZ87" s="12">
        <f>OLD_values_no_RT!BG87*high_rise_MFH</f>
        <v>1.9551417903930133</v>
      </c>
      <c r="CA87" s="12">
        <f>OLD_values_no_RT!BH87</f>
        <v>0</v>
      </c>
      <c r="CB87" s="12">
        <f>OLD_values_no_RT!BJ87*0.86</f>
        <v>238.79008369087109</v>
      </c>
      <c r="CC87" s="12">
        <f>OLD_values_no_RT!BJ87*0.133</f>
        <v>36.929164105681224</v>
      </c>
      <c r="CD87" s="12">
        <f>OLD_values_no_RT!BJ87*0.007</f>
        <v>1.9436402160884856</v>
      </c>
      <c r="CE87" s="14">
        <f>OLD_values_no_RT!BK87</f>
        <v>0</v>
      </c>
      <c r="CF87" s="14">
        <v>75.060084329981777</v>
      </c>
      <c r="CG87" s="14">
        <v>73.558882643382134</v>
      </c>
      <c r="CH87" s="14">
        <v>1.5012016865996429</v>
      </c>
      <c r="CI87" s="14">
        <f>OLD_values_no_RT!BN87</f>
        <v>0</v>
      </c>
      <c r="CJ87" s="14">
        <f>OLD_values_no_RT!BO87</f>
        <v>64.202812487316805</v>
      </c>
      <c r="CK87" s="14">
        <f>OLD_values_no_RT!BP87*(1-high_rise_MFH)</f>
        <v>188.7562687127114</v>
      </c>
      <c r="CL87" s="14">
        <f>OLD_values_no_RT!BP87*high_rise_MFH</f>
        <v>3.8521687492390084</v>
      </c>
      <c r="CM87" s="14">
        <f>OLD_values_no_RT!BQ87</f>
        <v>0</v>
      </c>
      <c r="CN87" s="14">
        <v>125.52279736863601</v>
      </c>
      <c r="CO87" s="14">
        <v>41.840932456212002</v>
      </c>
      <c r="CP87" s="12">
        <v>0</v>
      </c>
      <c r="CQ87" s="14">
        <f>OLD_values_no_RT!BT87</f>
        <v>0</v>
      </c>
      <c r="CR87" s="14">
        <v>20</v>
      </c>
      <c r="CS87" s="14">
        <v>19.600000000000001</v>
      </c>
      <c r="CT87" s="14">
        <v>0.4</v>
      </c>
      <c r="CU87" s="14">
        <v>0</v>
      </c>
    </row>
    <row r="88" spans="1:99" x14ac:dyDescent="0.45">
      <c r="A88" s="21">
        <v>2015</v>
      </c>
      <c r="B88" s="2">
        <v>1985</v>
      </c>
      <c r="C88">
        <f>OLD_values_no_RT!C88</f>
        <v>0</v>
      </c>
      <c r="D88">
        <f>OLD_values_no_RT!D88</f>
        <v>230.46919691322665</v>
      </c>
      <c r="E88">
        <f>OLD_values_no_RT!E88</f>
        <v>0</v>
      </c>
      <c r="F88">
        <f>OLD_values_no_RT!F88</f>
        <v>0</v>
      </c>
      <c r="G88">
        <f>OLD_values_no_RT!G88*(1-high_rise_MFH)</f>
        <v>0</v>
      </c>
      <c r="H88">
        <f>OLD_values_no_RT!H88*(1-high_rise_MFH)</f>
        <v>31.800162722345416</v>
      </c>
      <c r="I88">
        <f>OLD_values_no_RT!I88*(1-high_rise_MFH)</f>
        <v>0</v>
      </c>
      <c r="J88">
        <f>OLD_values_no_RT!J88*(1-high_rise_MFH)</f>
        <v>0</v>
      </c>
      <c r="K88">
        <f>OLD_values_no_RT!G88*(high_rise_MFH)</f>
        <v>0</v>
      </c>
      <c r="L88">
        <f>OLD_values_no_RT!H88*(high_rise_MFH)</f>
        <v>0.64898291270092689</v>
      </c>
      <c r="M88">
        <f>OLD_values_no_RT!I88*(high_rise_MFH)</f>
        <v>0</v>
      </c>
      <c r="N88">
        <f>OLD_values_no_RT!J88*(high_rise_MFH)</f>
        <v>0</v>
      </c>
      <c r="O88">
        <f>OLD_values_no_RT!K88</f>
        <v>9.2875646517270436</v>
      </c>
      <c r="P88">
        <f>OLD_values_no_RT!L88</f>
        <v>0</v>
      </c>
      <c r="Q88">
        <f>OLD_values_no_RT!M88</f>
        <v>0</v>
      </c>
      <c r="R88">
        <f>OLD_values_no_RT!N88</f>
        <v>0</v>
      </c>
      <c r="S88">
        <f>OLD_values_no_RT!O88</f>
        <v>0</v>
      </c>
      <c r="T88">
        <f>OLD_values_no_RT!P88</f>
        <v>22.734472219651593</v>
      </c>
      <c r="U88">
        <f>OLD_values_no_RT!Q88*(1-high_rise_MFH)</f>
        <v>3.1369047390040663</v>
      </c>
      <c r="V88">
        <f>OLD_values_no_RT!Q88*high_rise_MFH</f>
        <v>6.4018464061307484E-2</v>
      </c>
      <c r="W88">
        <f>OLD_values_no_RT!R88</f>
        <v>0.91616529840387007</v>
      </c>
      <c r="X88" s="12">
        <f>OLD_values_no_RT!S88</f>
        <v>56.989143477793668</v>
      </c>
      <c r="Y88" s="12">
        <f>OLD_values_no_RT!T88*(1-high_rise_MFH)</f>
        <v>25.34019258502564</v>
      </c>
      <c r="Z88" s="12">
        <f>OLD_values_no_RT!T88*high_rise_MFH</f>
        <v>0.51714678744950293</v>
      </c>
      <c r="AA88" s="12">
        <f>OLD_values_no_RT!U88</f>
        <v>0</v>
      </c>
      <c r="AB88">
        <f>OLD_values_no_RT!V88</f>
        <v>12.860790838040703</v>
      </c>
      <c r="AC88">
        <f>OLD_values_no_RT!W88*(1-high_rise_MFH)</f>
        <v>25.764528360287862</v>
      </c>
      <c r="AD88">
        <f>OLD_values_no_RT!W88*high_rise_MFH</f>
        <v>0.52580670123036455</v>
      </c>
      <c r="AE88">
        <f>OLD_values_no_RT!X88</f>
        <v>0</v>
      </c>
      <c r="AF88">
        <f>OLD_values_no_RT!Y88</f>
        <v>22.892296043914442</v>
      </c>
      <c r="AG88">
        <f>OLD_values_no_RT!Z88*(1-high_rise_MFH)</f>
        <v>13.29112246829453</v>
      </c>
      <c r="AH88">
        <f>OLD_values_no_RT!Z88*high_rise_MFH</f>
        <v>0.27124739731213326</v>
      </c>
      <c r="AI88">
        <f>OLD_values_no_RT!AA88</f>
        <v>0</v>
      </c>
      <c r="AJ88">
        <f>OLD_values_no_RT!AB88</f>
        <v>7.3795387788263227</v>
      </c>
      <c r="AK88">
        <f>OLD_values_no_RT!AC88*(1-high_rise_MFH)</f>
        <v>28.935141553652894</v>
      </c>
      <c r="AL88">
        <f>OLD_values_no_RT!AC88*high_rise_MFH</f>
        <v>0.59051309293169174</v>
      </c>
      <c r="AM88">
        <f>OLD_values_no_RT!AD88</f>
        <v>0</v>
      </c>
      <c r="AN88">
        <f>OLD_values_no_RT!AE88</f>
        <v>6.9090000000000007</v>
      </c>
      <c r="AO88">
        <f>OLD_values_no_RT!AF88*(1-high_rise_MFH)</f>
        <v>4.5545499999999999</v>
      </c>
      <c r="AP88">
        <f>OLD_values_no_RT!AF88*high_rise_MFH</f>
        <v>9.2950000000000005E-2</v>
      </c>
      <c r="AQ88">
        <f>OLD_values_no_RT!AG88</f>
        <v>0</v>
      </c>
      <c r="AR88">
        <f>OLD_values_no_RT!AH88</f>
        <v>12.154000000000002</v>
      </c>
      <c r="AS88">
        <f>OLD_values_no_RT!AI88*(1-high_rise_MFH)</f>
        <v>12.9499944</v>
      </c>
      <c r="AT88">
        <f>OLD_values_no_RT!AI88*high_rise_MFH</f>
        <v>0.26428560000000001</v>
      </c>
      <c r="AU88">
        <f>OLD_values_no_RT!AJ88</f>
        <v>0</v>
      </c>
      <c r="AV88">
        <f>OLD_values_no_RT!AK88</f>
        <v>10.414123081999671</v>
      </c>
      <c r="AW88">
        <f>OLD_values_no_RT!AL88*(1-high_rise_MFH)</f>
        <v>3.0526975746576475</v>
      </c>
      <c r="AX88">
        <f>OLD_values_no_RT!AL88*high_rise_MFH</f>
        <v>6.2299950503217301E-2</v>
      </c>
      <c r="AY88">
        <f>OLD_values_no_RT!AM88</f>
        <v>0</v>
      </c>
      <c r="AZ88" s="91">
        <f>OLD_values_no_RT!AN88</f>
        <v>5.1113805957828813</v>
      </c>
      <c r="BA88" s="91">
        <f>OLD_values_no_RT!AO88*(1-high_rise_MFH)</f>
        <v>5.997952732389968</v>
      </c>
      <c r="BB88" s="91">
        <f>OLD_values_no_RT!AO88*high_rise_MFH</f>
        <v>0.12240719862020344</v>
      </c>
      <c r="BC88">
        <f>OLD_values_no_RT!AP88</f>
        <v>0</v>
      </c>
      <c r="BD88" s="91">
        <f>OLD_values_no_RT!AQ88</f>
        <v>10.431935027023966</v>
      </c>
      <c r="BE88" s="91">
        <f>OLD_values_no_RT!AR88*(1-high_rise_MFH)</f>
        <v>6.2711693999335187</v>
      </c>
      <c r="BF88" s="91">
        <f>OLD_values_no_RT!AR88*high_rise_MFH</f>
        <v>0.12798304897823509</v>
      </c>
      <c r="BG88">
        <f>OLD_values_no_RT!AS88</f>
        <v>0</v>
      </c>
      <c r="BH88" s="91">
        <f>OLD_values_no_RT!AT88</f>
        <v>26.100216810610124</v>
      </c>
      <c r="BI88" s="91">
        <f>OLD_values_no_RT!AU88*(1-high_rise_MFH)</f>
        <v>24.748599978100188</v>
      </c>
      <c r="BJ88" s="91">
        <f>OLD_values_no_RT!AU88*high_rise_MFH</f>
        <v>0.50507346894082017</v>
      </c>
      <c r="BK88">
        <f>OLD_values_no_RT!AV88</f>
        <v>0</v>
      </c>
      <c r="BL88" s="12">
        <f>OLD_values_no_RT!AX88*0.32</f>
        <v>151.09824</v>
      </c>
      <c r="BM88" s="12">
        <f>OLD_values_no_RT!AX88*0.6</f>
        <v>283.30919999999998</v>
      </c>
      <c r="BN88" s="12">
        <f>OLD_values_no_RT!AX88*0.08</f>
        <v>37.774560000000001</v>
      </c>
      <c r="BO88" s="12">
        <f>OLD_values_no_RT!AY88</f>
        <v>0</v>
      </c>
      <c r="BP88" s="12">
        <f>OLD_values_no_RT!AZ88</f>
        <v>0</v>
      </c>
      <c r="BQ88" s="12">
        <f>OLD_values_no_RT!BA88*(1-high_rise_MFH)</f>
        <v>0</v>
      </c>
      <c r="BR88" s="12">
        <f>OLD_values_no_RT!BA88*high_rise_MFH</f>
        <v>0</v>
      </c>
      <c r="BS88" s="12">
        <f>OLD_values_no_RT!BB88</f>
        <v>0</v>
      </c>
      <c r="BT88" s="14">
        <f>OLD_values_no_RT!BC88</f>
        <v>101.72818953464545</v>
      </c>
      <c r="BU88" s="12">
        <f>OLD_values_no_RT!BD88*(1-high_rise_MFH)</f>
        <v>149.54043861592879</v>
      </c>
      <c r="BV88" s="12">
        <f>OLD_values_no_RT!BD88*high_rise_MFH</f>
        <v>3.0518456860393632</v>
      </c>
      <c r="BW88" s="12">
        <f>OLD_values_no_RT!BE88</f>
        <v>0</v>
      </c>
      <c r="BX88" s="14">
        <f>OLD_values_no_RT!BF88</f>
        <v>32.585696506550221</v>
      </c>
      <c r="BY88" s="12">
        <f>OLD_values_no_RT!BG88*(1-high_rise_MFH)</f>
        <v>95.801947729257648</v>
      </c>
      <c r="BZ88" s="12">
        <f>OLD_values_no_RT!BG88*high_rise_MFH</f>
        <v>1.9551417903930133</v>
      </c>
      <c r="CA88" s="12">
        <f>OLD_values_no_RT!BH88</f>
        <v>0</v>
      </c>
      <c r="CB88" s="12">
        <f>OLD_values_no_RT!BJ88*0.86</f>
        <v>248.34168703850594</v>
      </c>
      <c r="CC88" s="12">
        <f>OLD_values_no_RT!BJ88*0.133</f>
        <v>38.406330669908478</v>
      </c>
      <c r="CD88" s="12">
        <f>OLD_values_no_RT!BJ88*0.007</f>
        <v>2.0213858247320249</v>
      </c>
      <c r="CE88" s="14">
        <f>OLD_values_no_RT!BK88</f>
        <v>0</v>
      </c>
      <c r="CF88" s="14">
        <v>78.062487703181048</v>
      </c>
      <c r="CG88" s="14">
        <v>76.501237949117424</v>
      </c>
      <c r="CH88" s="14">
        <v>1.5612497540636241</v>
      </c>
      <c r="CI88" s="14">
        <f>OLD_values_no_RT!BN88</f>
        <v>0</v>
      </c>
      <c r="CJ88" s="14">
        <f>OLD_values_no_RT!BO88</f>
        <v>66.770924986809462</v>
      </c>
      <c r="CK88" s="14">
        <f>OLD_values_no_RT!BP88*(1-high_rise_MFH)</f>
        <v>196.30651946121986</v>
      </c>
      <c r="CL88" s="14">
        <f>OLD_values_no_RT!BP88*high_rise_MFH</f>
        <v>4.006255499208569</v>
      </c>
      <c r="CM88" s="14">
        <f>OLD_values_no_RT!BQ88</f>
        <v>0</v>
      </c>
      <c r="CN88" s="14">
        <v>130.54370926338146</v>
      </c>
      <c r="CO88" s="14">
        <v>43.514569754460467</v>
      </c>
      <c r="CP88" s="12">
        <v>0</v>
      </c>
      <c r="CQ88" s="14">
        <f>OLD_values_no_RT!BT88</f>
        <v>0</v>
      </c>
      <c r="CR88" s="14">
        <v>20</v>
      </c>
      <c r="CS88" s="14">
        <v>19.600000000000001</v>
      </c>
      <c r="CT88" s="14">
        <v>0.4</v>
      </c>
      <c r="CU88" s="14">
        <v>0</v>
      </c>
    </row>
    <row r="89" spans="1:99" x14ac:dyDescent="0.45">
      <c r="A89" s="21">
        <v>2015</v>
      </c>
      <c r="B89" s="2">
        <v>1986</v>
      </c>
      <c r="C89">
        <f>OLD_values_no_RT!C89</f>
        <v>0</v>
      </c>
      <c r="D89">
        <f>OLD_values_no_RT!D89</f>
        <v>230.46919691322665</v>
      </c>
      <c r="E89">
        <f>OLD_values_no_RT!E89</f>
        <v>0</v>
      </c>
      <c r="F89">
        <f>OLD_values_no_RT!F89</f>
        <v>0</v>
      </c>
      <c r="G89">
        <f>OLD_values_no_RT!G89*(1-high_rise_MFH)</f>
        <v>0</v>
      </c>
      <c r="H89">
        <f>OLD_values_no_RT!H89*(1-high_rise_MFH)</f>
        <v>31.800162722345416</v>
      </c>
      <c r="I89">
        <f>OLD_values_no_RT!I89*(1-high_rise_MFH)</f>
        <v>0</v>
      </c>
      <c r="J89">
        <f>OLD_values_no_RT!J89*(1-high_rise_MFH)</f>
        <v>0</v>
      </c>
      <c r="K89">
        <f>OLD_values_no_RT!G89*(high_rise_MFH)</f>
        <v>0</v>
      </c>
      <c r="L89">
        <f>OLD_values_no_RT!H89*(high_rise_MFH)</f>
        <v>0.64898291270092689</v>
      </c>
      <c r="M89">
        <f>OLD_values_no_RT!I89*(high_rise_MFH)</f>
        <v>0</v>
      </c>
      <c r="N89">
        <f>OLD_values_no_RT!J89*(high_rise_MFH)</f>
        <v>0</v>
      </c>
      <c r="O89">
        <f>OLD_values_no_RT!K89</f>
        <v>9.2875646517270436</v>
      </c>
      <c r="P89">
        <f>OLD_values_no_RT!L89</f>
        <v>0</v>
      </c>
      <c r="Q89">
        <f>OLD_values_no_RT!M89</f>
        <v>0</v>
      </c>
      <c r="R89">
        <f>OLD_values_no_RT!N89</f>
        <v>0</v>
      </c>
      <c r="S89">
        <f>OLD_values_no_RT!O89</f>
        <v>0</v>
      </c>
      <c r="T89">
        <f>OLD_values_no_RT!P89</f>
        <v>22.734472219651593</v>
      </c>
      <c r="U89">
        <f>OLD_values_no_RT!Q89*(1-high_rise_MFH)</f>
        <v>3.1369047390040663</v>
      </c>
      <c r="V89">
        <f>OLD_values_no_RT!Q89*high_rise_MFH</f>
        <v>6.4018464061307484E-2</v>
      </c>
      <c r="W89">
        <f>OLD_values_no_RT!R89</f>
        <v>0.91616529840387007</v>
      </c>
      <c r="X89" s="12">
        <f>OLD_values_no_RT!S89</f>
        <v>54.426284474840308</v>
      </c>
      <c r="Y89" s="12">
        <f>OLD_values_no_RT!T89*(1-high_rise_MFH)</f>
        <v>24.200618681297623</v>
      </c>
      <c r="Z89" s="12">
        <f>OLD_values_no_RT!T89*high_rise_MFH</f>
        <v>0.49389017716933931</v>
      </c>
      <c r="AA89" s="12">
        <f>OLD_values_no_RT!U89</f>
        <v>0</v>
      </c>
      <c r="AB89">
        <f>OLD_values_no_RT!V89</f>
        <v>12.860790838040703</v>
      </c>
      <c r="AC89">
        <f>OLD_values_no_RT!W89*(1-high_rise_MFH)</f>
        <v>25.764528360287862</v>
      </c>
      <c r="AD89">
        <f>OLD_values_no_RT!W89*high_rise_MFH</f>
        <v>0.52580670123036455</v>
      </c>
      <c r="AE89">
        <f>OLD_values_no_RT!X89</f>
        <v>0</v>
      </c>
      <c r="AF89">
        <f>OLD_values_no_RT!Y89</f>
        <v>22.892296043914442</v>
      </c>
      <c r="AG89">
        <f>OLD_values_no_RT!Z89*(1-high_rise_MFH)</f>
        <v>13.29112246829453</v>
      </c>
      <c r="AH89">
        <f>OLD_values_no_RT!Z89*high_rise_MFH</f>
        <v>0.27124739731213326</v>
      </c>
      <c r="AI89">
        <f>OLD_values_no_RT!AA89</f>
        <v>0</v>
      </c>
      <c r="AJ89">
        <f>OLD_values_no_RT!AB89</f>
        <v>7.3795387788263227</v>
      </c>
      <c r="AK89">
        <f>OLD_values_no_RT!AC89*(1-high_rise_MFH)</f>
        <v>28.935141553652894</v>
      </c>
      <c r="AL89">
        <f>OLD_values_no_RT!AC89*high_rise_MFH</f>
        <v>0.59051309293169174</v>
      </c>
      <c r="AM89">
        <f>OLD_values_no_RT!AD89</f>
        <v>0</v>
      </c>
      <c r="AN89">
        <f>OLD_values_no_RT!AE89</f>
        <v>6.9090000000000007</v>
      </c>
      <c r="AO89">
        <f>OLD_values_no_RT!AF89*(1-high_rise_MFH)</f>
        <v>4.5545499999999999</v>
      </c>
      <c r="AP89">
        <f>OLD_values_no_RT!AF89*high_rise_MFH</f>
        <v>9.2950000000000005E-2</v>
      </c>
      <c r="AQ89">
        <f>OLD_values_no_RT!AG89</f>
        <v>0</v>
      </c>
      <c r="AR89">
        <f>OLD_values_no_RT!AH89</f>
        <v>12.154000000000002</v>
      </c>
      <c r="AS89">
        <f>OLD_values_no_RT!AI89*(1-high_rise_MFH)</f>
        <v>12.9499944</v>
      </c>
      <c r="AT89">
        <f>OLD_values_no_RT!AI89*high_rise_MFH</f>
        <v>0.26428560000000001</v>
      </c>
      <c r="AU89">
        <f>OLD_values_no_RT!AJ89</f>
        <v>0</v>
      </c>
      <c r="AV89">
        <f>OLD_values_no_RT!AK89</f>
        <v>10.414123081999671</v>
      </c>
      <c r="AW89">
        <f>OLD_values_no_RT!AL89*(1-high_rise_MFH)</f>
        <v>3.0526975746576475</v>
      </c>
      <c r="AX89">
        <f>OLD_values_no_RT!AL89*high_rise_MFH</f>
        <v>6.2299950503217301E-2</v>
      </c>
      <c r="AY89">
        <f>OLD_values_no_RT!AM89</f>
        <v>0</v>
      </c>
      <c r="AZ89" s="91">
        <f>OLD_values_no_RT!AN89</f>
        <v>5.1113805957828813</v>
      </c>
      <c r="BA89" s="91">
        <f>OLD_values_no_RT!AO89*(1-high_rise_MFH)</f>
        <v>5.997952732389968</v>
      </c>
      <c r="BB89" s="91">
        <f>OLD_values_no_RT!AO89*high_rise_MFH</f>
        <v>0.12240719862020344</v>
      </c>
      <c r="BC89">
        <f>OLD_values_no_RT!AP89</f>
        <v>0</v>
      </c>
      <c r="BD89" s="91">
        <f>OLD_values_no_RT!AQ89</f>
        <v>10.431935027023966</v>
      </c>
      <c r="BE89" s="91">
        <f>OLD_values_no_RT!AR89*(1-high_rise_MFH)</f>
        <v>6.2711693999335187</v>
      </c>
      <c r="BF89" s="91">
        <f>OLD_values_no_RT!AR89*high_rise_MFH</f>
        <v>0.12798304897823509</v>
      </c>
      <c r="BG89">
        <f>OLD_values_no_RT!AS89</f>
        <v>0</v>
      </c>
      <c r="BH89" s="91">
        <f>OLD_values_no_RT!AT89</f>
        <v>26.100216810610124</v>
      </c>
      <c r="BI89" s="91">
        <f>OLD_values_no_RT!AU89*(1-high_rise_MFH)</f>
        <v>24.748599978100188</v>
      </c>
      <c r="BJ89" s="91">
        <f>OLD_values_no_RT!AU89*high_rise_MFH</f>
        <v>0.50507346894082017</v>
      </c>
      <c r="BK89">
        <f>OLD_values_no_RT!AV89</f>
        <v>0</v>
      </c>
      <c r="BL89" s="12">
        <f>OLD_values_no_RT!AX89*0.32</f>
        <v>179.15743999999998</v>
      </c>
      <c r="BM89" s="12">
        <f>OLD_values_no_RT!AX89*0.6</f>
        <v>335.92019999999997</v>
      </c>
      <c r="BN89" s="12">
        <f>OLD_values_no_RT!AX89*0.08</f>
        <v>44.789359999999995</v>
      </c>
      <c r="BO89" s="12">
        <f>OLD_values_no_RT!AY89</f>
        <v>0</v>
      </c>
      <c r="BP89" s="12">
        <f>OLD_values_no_RT!BA89*0.672</f>
        <v>22.142422406892482</v>
      </c>
      <c r="BQ89" s="12">
        <f>OLD_values_no_RT!BA89*0.321</f>
        <v>10.576960703292391</v>
      </c>
      <c r="BR89" s="12">
        <f>OLD_values_no_RT!BA89*0.007</f>
        <v>0.23065023340513</v>
      </c>
      <c r="BS89" s="12">
        <f>OLD_values_no_RT!BB89</f>
        <v>0</v>
      </c>
      <c r="BT89" s="14">
        <f>OLD_values_no_RT!BC89</f>
        <v>101.72818953464545</v>
      </c>
      <c r="BU89" s="12">
        <f>OLD_values_no_RT!BD89*(1-high_rise_MFH)</f>
        <v>149.54043861592879</v>
      </c>
      <c r="BV89" s="12">
        <f>OLD_values_no_RT!BD89*high_rise_MFH</f>
        <v>3.0518456860393632</v>
      </c>
      <c r="BW89" s="12">
        <f>OLD_values_no_RT!BE89</f>
        <v>0</v>
      </c>
      <c r="BX89" s="14">
        <f>OLD_values_no_RT!BF89</f>
        <v>32.585696506550221</v>
      </c>
      <c r="BY89" s="12">
        <f>OLD_values_no_RT!BG89*(1-high_rise_MFH)</f>
        <v>95.801947729257648</v>
      </c>
      <c r="BZ89" s="12">
        <f>OLD_values_no_RT!BG89*high_rise_MFH</f>
        <v>1.9551417903930133</v>
      </c>
      <c r="CA89" s="12">
        <f>OLD_values_no_RT!BH89</f>
        <v>0</v>
      </c>
      <c r="CB89" s="12">
        <f>OLD_values_no_RT!BJ89*0.86</f>
        <v>257.89329038614079</v>
      </c>
      <c r="CC89" s="12">
        <f>OLD_values_no_RT!BJ89*0.133</f>
        <v>39.883497234135724</v>
      </c>
      <c r="CD89" s="12">
        <f>OLD_values_no_RT!BJ89*0.007</f>
        <v>2.0991314333755646</v>
      </c>
      <c r="CE89" s="14">
        <f>OLD_values_no_RT!BK89</f>
        <v>0</v>
      </c>
      <c r="CF89" s="14">
        <v>81.06489107638032</v>
      </c>
      <c r="CG89" s="14">
        <v>79.443593254852715</v>
      </c>
      <c r="CH89" s="14">
        <v>1.6212978215276053</v>
      </c>
      <c r="CI89" s="14">
        <f>OLD_values_no_RT!BN89</f>
        <v>0</v>
      </c>
      <c r="CJ89" s="14">
        <f>OLD_values_no_RT!BO89</f>
        <v>69.339037486302146</v>
      </c>
      <c r="CK89" s="14">
        <f>OLD_values_no_RT!BP89*(1-high_rise_MFH)</f>
        <v>203.8567702097283</v>
      </c>
      <c r="CL89" s="14">
        <f>OLD_values_no_RT!BP89*high_rise_MFH</f>
        <v>4.1603422491781288</v>
      </c>
      <c r="CM89" s="14">
        <f>OLD_values_no_RT!BQ89</f>
        <v>0</v>
      </c>
      <c r="CN89" s="14">
        <v>135.5646211581269</v>
      </c>
      <c r="CO89" s="14">
        <v>45.188207052708947</v>
      </c>
      <c r="CP89" s="12">
        <v>0</v>
      </c>
      <c r="CQ89" s="14">
        <f>OLD_values_no_RT!BT89</f>
        <v>0</v>
      </c>
      <c r="CR89" s="14">
        <v>20</v>
      </c>
      <c r="CS89" s="14">
        <v>19.600000000000001</v>
      </c>
      <c r="CT89" s="14">
        <v>0.4</v>
      </c>
      <c r="CU89" s="14">
        <v>0</v>
      </c>
    </row>
    <row r="90" spans="1:99" x14ac:dyDescent="0.45">
      <c r="A90" s="21">
        <v>2015</v>
      </c>
      <c r="B90" s="2">
        <v>1987</v>
      </c>
      <c r="C90">
        <f>OLD_values_no_RT!C90</f>
        <v>0</v>
      </c>
      <c r="D90">
        <f>OLD_values_no_RT!D90</f>
        <v>230.46919691322665</v>
      </c>
      <c r="E90">
        <f>OLD_values_no_RT!E90</f>
        <v>0</v>
      </c>
      <c r="F90">
        <f>OLD_values_no_RT!F90</f>
        <v>0</v>
      </c>
      <c r="G90">
        <f>OLD_values_no_RT!G90*(1-high_rise_MFH)</f>
        <v>0</v>
      </c>
      <c r="H90">
        <f>OLD_values_no_RT!H90*(1-high_rise_MFH)</f>
        <v>31.800162722345416</v>
      </c>
      <c r="I90">
        <f>OLD_values_no_RT!I90*(1-high_rise_MFH)</f>
        <v>0</v>
      </c>
      <c r="J90">
        <f>OLD_values_no_RT!J90*(1-high_rise_MFH)</f>
        <v>0</v>
      </c>
      <c r="K90">
        <f>OLD_values_no_RT!G90*(high_rise_MFH)</f>
        <v>0</v>
      </c>
      <c r="L90">
        <f>OLD_values_no_RT!H90*(high_rise_MFH)</f>
        <v>0.64898291270092689</v>
      </c>
      <c r="M90">
        <f>OLD_values_no_RT!I90*(high_rise_MFH)</f>
        <v>0</v>
      </c>
      <c r="N90">
        <f>OLD_values_no_RT!J90*(high_rise_MFH)</f>
        <v>0</v>
      </c>
      <c r="O90">
        <f>OLD_values_no_RT!K90</f>
        <v>9.2875646517270436</v>
      </c>
      <c r="P90">
        <f>OLD_values_no_RT!L90</f>
        <v>0</v>
      </c>
      <c r="Q90">
        <f>OLD_values_no_RT!M90</f>
        <v>0</v>
      </c>
      <c r="R90">
        <f>OLD_values_no_RT!N90</f>
        <v>0</v>
      </c>
      <c r="S90">
        <f>OLD_values_no_RT!O90</f>
        <v>0</v>
      </c>
      <c r="T90">
        <f>OLD_values_no_RT!P90</f>
        <v>22.734472219651593</v>
      </c>
      <c r="U90">
        <f>OLD_values_no_RT!Q90*(1-high_rise_MFH)</f>
        <v>3.1369047390040663</v>
      </c>
      <c r="V90">
        <f>OLD_values_no_RT!Q90*high_rise_MFH</f>
        <v>6.4018464061307484E-2</v>
      </c>
      <c r="W90">
        <f>OLD_values_no_RT!R90</f>
        <v>0.91616529840387007</v>
      </c>
      <c r="X90" s="12">
        <f>OLD_values_no_RT!S90</f>
        <v>60.036206845262036</v>
      </c>
      <c r="Y90" s="12">
        <f>OLD_values_no_RT!T90*(1-high_rise_MFH)</f>
        <v>26.695067704012331</v>
      </c>
      <c r="Z90" s="12">
        <f>OLD_values_no_RT!T90*high_rise_MFH</f>
        <v>0.54479730008188432</v>
      </c>
      <c r="AA90" s="12">
        <f>OLD_values_no_RT!U90</f>
        <v>0</v>
      </c>
      <c r="AB90">
        <f>OLD_values_no_RT!V90</f>
        <v>12.860790838040703</v>
      </c>
      <c r="AC90">
        <f>OLD_values_no_RT!W90*(1-high_rise_MFH)</f>
        <v>25.764528360287862</v>
      </c>
      <c r="AD90">
        <f>OLD_values_no_RT!W90*high_rise_MFH</f>
        <v>0.52580670123036455</v>
      </c>
      <c r="AE90">
        <f>OLD_values_no_RT!X90</f>
        <v>0</v>
      </c>
      <c r="AF90">
        <f>OLD_values_no_RT!Y90</f>
        <v>22.892296043914442</v>
      </c>
      <c r="AG90">
        <f>OLD_values_no_RT!Z90*(1-high_rise_MFH)</f>
        <v>13.29112246829453</v>
      </c>
      <c r="AH90">
        <f>OLD_values_no_RT!Z90*high_rise_MFH</f>
        <v>0.27124739731213326</v>
      </c>
      <c r="AI90">
        <f>OLD_values_no_RT!AA90</f>
        <v>0</v>
      </c>
      <c r="AJ90">
        <f>OLD_values_no_RT!AB90</f>
        <v>7.3795387788263227</v>
      </c>
      <c r="AK90">
        <f>OLD_values_no_RT!AC90*(1-high_rise_MFH)</f>
        <v>28.935141553652894</v>
      </c>
      <c r="AL90">
        <f>OLD_values_no_RT!AC90*high_rise_MFH</f>
        <v>0.59051309293169174</v>
      </c>
      <c r="AM90">
        <f>OLD_values_no_RT!AD90</f>
        <v>0</v>
      </c>
      <c r="AN90">
        <f>OLD_values_no_RT!AE90</f>
        <v>6.9090000000000007</v>
      </c>
      <c r="AO90">
        <f>OLD_values_no_RT!AF90*(1-high_rise_MFH)</f>
        <v>4.5545499999999999</v>
      </c>
      <c r="AP90">
        <f>OLD_values_no_RT!AF90*high_rise_MFH</f>
        <v>9.2950000000000005E-2</v>
      </c>
      <c r="AQ90">
        <f>OLD_values_no_RT!AG90</f>
        <v>0</v>
      </c>
      <c r="AR90">
        <f>OLD_values_no_RT!AH90</f>
        <v>12.154000000000002</v>
      </c>
      <c r="AS90">
        <f>OLD_values_no_RT!AI90*(1-high_rise_MFH)</f>
        <v>12.9499944</v>
      </c>
      <c r="AT90">
        <f>OLD_values_no_RT!AI90*high_rise_MFH</f>
        <v>0.26428560000000001</v>
      </c>
      <c r="AU90">
        <f>OLD_values_no_RT!AJ90</f>
        <v>0</v>
      </c>
      <c r="AV90">
        <f>OLD_values_no_RT!AK90</f>
        <v>10.414123081999671</v>
      </c>
      <c r="AW90">
        <f>OLD_values_no_RT!AL90*(1-high_rise_MFH)</f>
        <v>3.0526975746576475</v>
      </c>
      <c r="AX90">
        <f>OLD_values_no_RT!AL90*high_rise_MFH</f>
        <v>6.2299950503217301E-2</v>
      </c>
      <c r="AY90">
        <f>OLD_values_no_RT!AM90</f>
        <v>0</v>
      </c>
      <c r="AZ90" s="91">
        <f>OLD_values_no_RT!AN90</f>
        <v>5.1113805957828813</v>
      </c>
      <c r="BA90" s="91">
        <f>OLD_values_no_RT!AO90*(1-high_rise_MFH)</f>
        <v>5.997952732389968</v>
      </c>
      <c r="BB90" s="91">
        <f>OLD_values_no_RT!AO90*high_rise_MFH</f>
        <v>0.12240719862020344</v>
      </c>
      <c r="BC90">
        <f>OLD_values_no_RT!AP90</f>
        <v>0</v>
      </c>
      <c r="BD90" s="91">
        <f>OLD_values_no_RT!AQ90</f>
        <v>10.431935027023966</v>
      </c>
      <c r="BE90" s="91">
        <f>OLD_values_no_RT!AR90*(1-high_rise_MFH)</f>
        <v>6.2711693999335187</v>
      </c>
      <c r="BF90" s="91">
        <f>OLD_values_no_RT!AR90*high_rise_MFH</f>
        <v>0.12798304897823509</v>
      </c>
      <c r="BG90">
        <f>OLD_values_no_RT!AS90</f>
        <v>0</v>
      </c>
      <c r="BH90" s="91">
        <f>OLD_values_no_RT!AT90</f>
        <v>26.100216810610124</v>
      </c>
      <c r="BI90" s="91">
        <f>OLD_values_no_RT!AU90*(1-high_rise_MFH)</f>
        <v>24.748599978100188</v>
      </c>
      <c r="BJ90" s="91">
        <f>OLD_values_no_RT!AU90*high_rise_MFH</f>
        <v>0.50507346894082017</v>
      </c>
      <c r="BK90">
        <f>OLD_values_no_RT!AV90</f>
        <v>0</v>
      </c>
      <c r="BL90" s="12">
        <f>OLD_values_no_RT!AX90*0.32</f>
        <v>209.62720000000002</v>
      </c>
      <c r="BM90" s="12">
        <f>OLD_values_no_RT!AX90*0.6</f>
        <v>393.05099999999999</v>
      </c>
      <c r="BN90" s="12">
        <f>OLD_values_no_RT!AX90*0.08</f>
        <v>52.406800000000004</v>
      </c>
      <c r="BO90" s="12">
        <f>OLD_values_no_RT!AY90</f>
        <v>0</v>
      </c>
      <c r="BP90" s="12">
        <f>OLD_values_no_RT!BA90*0.672</f>
        <v>44.284844813784964</v>
      </c>
      <c r="BQ90" s="12">
        <f>OLD_values_no_RT!BA90*0.321</f>
        <v>21.153921406584782</v>
      </c>
      <c r="BR90" s="12">
        <f>OLD_values_no_RT!BA90*0.007</f>
        <v>0.46130046681025999</v>
      </c>
      <c r="BS90" s="12">
        <f>OLD_values_no_RT!BB90</f>
        <v>0</v>
      </c>
      <c r="BT90" s="14">
        <f>OLD_values_no_RT!BC90</f>
        <v>101.72818953464545</v>
      </c>
      <c r="BU90" s="12">
        <f>OLD_values_no_RT!BD90*(1-high_rise_MFH)</f>
        <v>149.54043861592879</v>
      </c>
      <c r="BV90" s="12">
        <f>OLD_values_no_RT!BD90*high_rise_MFH</f>
        <v>3.0518456860393632</v>
      </c>
      <c r="BW90" s="12">
        <f>OLD_values_no_RT!BE90</f>
        <v>0</v>
      </c>
      <c r="BX90" s="14">
        <f>OLD_values_no_RT!BF90</f>
        <v>32.585696506550221</v>
      </c>
      <c r="BY90" s="12">
        <f>OLD_values_no_RT!BG90*(1-high_rise_MFH)</f>
        <v>95.801947729257648</v>
      </c>
      <c r="BZ90" s="12">
        <f>OLD_values_no_RT!BG90*high_rise_MFH</f>
        <v>1.9551417903930133</v>
      </c>
      <c r="CA90" s="12">
        <f>OLD_values_no_RT!BH90</f>
        <v>0</v>
      </c>
      <c r="CB90" s="12">
        <f>OLD_values_no_RT!BJ90*0.86</f>
        <v>267.44489373377564</v>
      </c>
      <c r="CC90" s="12">
        <f>OLD_values_no_RT!BJ90*0.133</f>
        <v>41.360663798362978</v>
      </c>
      <c r="CD90" s="12">
        <f>OLD_values_no_RT!BJ90*0.007</f>
        <v>2.1768770420191039</v>
      </c>
      <c r="CE90" s="14">
        <f>OLD_values_no_RT!BK90</f>
        <v>0</v>
      </c>
      <c r="CF90" s="14">
        <v>84.067294449579592</v>
      </c>
      <c r="CG90" s="14">
        <v>82.385948560588005</v>
      </c>
      <c r="CH90" s="14">
        <v>1.6813458889915864</v>
      </c>
      <c r="CI90" s="14">
        <f>OLD_values_no_RT!BN90</f>
        <v>0</v>
      </c>
      <c r="CJ90" s="14">
        <f>OLD_values_no_RT!BO90</f>
        <v>71.907149985794831</v>
      </c>
      <c r="CK90" s="14">
        <f>OLD_values_no_RT!BP90*(1-high_rise_MFH)</f>
        <v>211.40702095823676</v>
      </c>
      <c r="CL90" s="14">
        <f>OLD_values_no_RT!BP90*high_rise_MFH</f>
        <v>4.3144289991476885</v>
      </c>
      <c r="CM90" s="14">
        <f>OLD_values_no_RT!BQ90</f>
        <v>0</v>
      </c>
      <c r="CN90" s="14">
        <v>140.58553305287234</v>
      </c>
      <c r="CO90" s="14">
        <v>46.861844350957426</v>
      </c>
      <c r="CP90" s="12">
        <v>0</v>
      </c>
      <c r="CQ90" s="14">
        <f>OLD_values_no_RT!BT90</f>
        <v>0</v>
      </c>
      <c r="CR90" s="14">
        <v>20</v>
      </c>
      <c r="CS90" s="14">
        <v>19.600000000000001</v>
      </c>
      <c r="CT90" s="14">
        <v>0.4</v>
      </c>
      <c r="CU90" s="14">
        <v>0</v>
      </c>
    </row>
    <row r="91" spans="1:99" x14ac:dyDescent="0.45">
      <c r="A91" s="21">
        <v>2015</v>
      </c>
      <c r="B91" s="2">
        <v>1988</v>
      </c>
      <c r="C91">
        <f>OLD_values_no_RT!C91</f>
        <v>0</v>
      </c>
      <c r="D91">
        <f>OLD_values_no_RT!D91</f>
        <v>230.46919691322665</v>
      </c>
      <c r="E91">
        <f>OLD_values_no_RT!E91</f>
        <v>0</v>
      </c>
      <c r="F91">
        <f>OLD_values_no_RT!F91</f>
        <v>0</v>
      </c>
      <c r="G91">
        <f>OLD_values_no_RT!G91*(1-high_rise_MFH)</f>
        <v>0</v>
      </c>
      <c r="H91">
        <f>OLD_values_no_RT!H91*(1-high_rise_MFH)</f>
        <v>31.800162722345416</v>
      </c>
      <c r="I91">
        <f>OLD_values_no_RT!I91*(1-high_rise_MFH)</f>
        <v>0</v>
      </c>
      <c r="J91">
        <f>OLD_values_no_RT!J91*(1-high_rise_MFH)</f>
        <v>0</v>
      </c>
      <c r="K91">
        <f>OLD_values_no_RT!G91*(high_rise_MFH)</f>
        <v>0</v>
      </c>
      <c r="L91">
        <f>OLD_values_no_RT!H91*(high_rise_MFH)</f>
        <v>0.64898291270092689</v>
      </c>
      <c r="M91">
        <f>OLD_values_no_RT!I91*(high_rise_MFH)</f>
        <v>0</v>
      </c>
      <c r="N91">
        <f>OLD_values_no_RT!J91*(high_rise_MFH)</f>
        <v>0</v>
      </c>
      <c r="O91">
        <f>OLD_values_no_RT!K91</f>
        <v>9.2875646517270436</v>
      </c>
      <c r="P91">
        <f>OLD_values_no_RT!L91</f>
        <v>0</v>
      </c>
      <c r="Q91">
        <f>OLD_values_no_RT!M91</f>
        <v>0</v>
      </c>
      <c r="R91">
        <f>OLD_values_no_RT!N91</f>
        <v>0</v>
      </c>
      <c r="S91">
        <f>OLD_values_no_RT!O91</f>
        <v>0</v>
      </c>
      <c r="T91">
        <f>OLD_values_no_RT!P91</f>
        <v>22.734472219651593</v>
      </c>
      <c r="U91">
        <f>OLD_values_no_RT!Q91*(1-high_rise_MFH)</f>
        <v>3.1369047390040663</v>
      </c>
      <c r="V91">
        <f>OLD_values_no_RT!Q91*high_rise_MFH</f>
        <v>6.4018464061307484E-2</v>
      </c>
      <c r="W91">
        <f>OLD_values_no_RT!R91</f>
        <v>0.91616529840387007</v>
      </c>
      <c r="X91" s="12">
        <f>OLD_values_no_RT!S91</f>
        <v>65.558527047000482</v>
      </c>
      <c r="Y91" s="12">
        <f>OLD_values_no_RT!T91*(1-high_rise_MFH)</f>
        <v>29.150564468633078</v>
      </c>
      <c r="Z91" s="12">
        <f>OLD_values_no_RT!T91*high_rise_MFH</f>
        <v>0.59490947895169544</v>
      </c>
      <c r="AA91" s="12">
        <f>OLD_values_no_RT!U91</f>
        <v>0</v>
      </c>
      <c r="AB91">
        <f>OLD_values_no_RT!V91</f>
        <v>12.860790838040703</v>
      </c>
      <c r="AC91">
        <f>OLD_values_no_RT!W91*(1-high_rise_MFH)</f>
        <v>25.764528360287862</v>
      </c>
      <c r="AD91">
        <f>OLD_values_no_RT!W91*high_rise_MFH</f>
        <v>0.52580670123036455</v>
      </c>
      <c r="AE91">
        <f>OLD_values_no_RT!X91</f>
        <v>0</v>
      </c>
      <c r="AF91">
        <f>OLD_values_no_RT!Y91</f>
        <v>22.892296043914442</v>
      </c>
      <c r="AG91">
        <f>OLD_values_no_RT!Z91*(1-high_rise_MFH)</f>
        <v>13.29112246829453</v>
      </c>
      <c r="AH91">
        <f>OLD_values_no_RT!Z91*high_rise_MFH</f>
        <v>0.27124739731213326</v>
      </c>
      <c r="AI91">
        <f>OLD_values_no_RT!AA91</f>
        <v>0</v>
      </c>
      <c r="AJ91">
        <f>OLD_values_no_RT!AB91</f>
        <v>7.3795387788263227</v>
      </c>
      <c r="AK91">
        <f>OLD_values_no_RT!AC91*(1-high_rise_MFH)</f>
        <v>28.935141553652894</v>
      </c>
      <c r="AL91">
        <f>OLD_values_no_RT!AC91*high_rise_MFH</f>
        <v>0.59051309293169174</v>
      </c>
      <c r="AM91">
        <f>OLD_values_no_RT!AD91</f>
        <v>0</v>
      </c>
      <c r="AN91">
        <f>OLD_values_no_RT!AE91</f>
        <v>6.9090000000000007</v>
      </c>
      <c r="AO91">
        <f>OLD_values_no_RT!AF91*(1-high_rise_MFH)</f>
        <v>4.5545499999999999</v>
      </c>
      <c r="AP91">
        <f>OLD_values_no_RT!AF91*high_rise_MFH</f>
        <v>9.2950000000000005E-2</v>
      </c>
      <c r="AQ91">
        <f>OLD_values_no_RT!AG91</f>
        <v>0</v>
      </c>
      <c r="AR91">
        <f>OLD_values_no_RT!AH91</f>
        <v>12.154000000000002</v>
      </c>
      <c r="AS91">
        <f>OLD_values_no_RT!AI91*(1-high_rise_MFH)</f>
        <v>12.9499944</v>
      </c>
      <c r="AT91">
        <f>OLD_values_no_RT!AI91*high_rise_MFH</f>
        <v>0.26428560000000001</v>
      </c>
      <c r="AU91">
        <f>OLD_values_no_RT!AJ91</f>
        <v>0</v>
      </c>
      <c r="AV91">
        <f>OLD_values_no_RT!AK91</f>
        <v>10.414123081999671</v>
      </c>
      <c r="AW91">
        <f>OLD_values_no_RT!AL91*(1-high_rise_MFH)</f>
        <v>3.0526975746576475</v>
      </c>
      <c r="AX91">
        <f>OLD_values_no_RT!AL91*high_rise_MFH</f>
        <v>6.2299950503217301E-2</v>
      </c>
      <c r="AY91">
        <f>OLD_values_no_RT!AM91</f>
        <v>0</v>
      </c>
      <c r="AZ91" s="91">
        <f>OLD_values_no_RT!AN91</f>
        <v>5.1113805957828813</v>
      </c>
      <c r="BA91" s="91">
        <f>OLD_values_no_RT!AO91*(1-high_rise_MFH)</f>
        <v>5.997952732389968</v>
      </c>
      <c r="BB91" s="91">
        <f>OLD_values_no_RT!AO91*high_rise_MFH</f>
        <v>0.12240719862020344</v>
      </c>
      <c r="BC91">
        <f>OLD_values_no_RT!AP91</f>
        <v>0</v>
      </c>
      <c r="BD91" s="91">
        <f>OLD_values_no_RT!AQ91</f>
        <v>10.431935027023966</v>
      </c>
      <c r="BE91" s="91">
        <f>OLD_values_no_RT!AR91*(1-high_rise_MFH)</f>
        <v>6.2711693999335187</v>
      </c>
      <c r="BF91" s="91">
        <f>OLD_values_no_RT!AR91*high_rise_MFH</f>
        <v>0.12798304897823509</v>
      </c>
      <c r="BG91">
        <f>OLD_values_no_RT!AS91</f>
        <v>0</v>
      </c>
      <c r="BH91" s="91">
        <f>OLD_values_no_RT!AT91</f>
        <v>26.100216810610124</v>
      </c>
      <c r="BI91" s="91">
        <f>OLD_values_no_RT!AU91*(1-high_rise_MFH)</f>
        <v>24.748599978100188</v>
      </c>
      <c r="BJ91" s="91">
        <f>OLD_values_no_RT!AU91*high_rise_MFH</f>
        <v>0.50507346894082017</v>
      </c>
      <c r="BK91">
        <f>OLD_values_no_RT!AV91</f>
        <v>0</v>
      </c>
      <c r="BL91" s="12">
        <f>OLD_values_no_RT!AX91*0.32</f>
        <v>240.12351999999998</v>
      </c>
      <c r="BM91" s="12">
        <f>OLD_values_no_RT!AX91*0.6</f>
        <v>450.23159999999996</v>
      </c>
      <c r="BN91" s="12">
        <f>OLD_values_no_RT!AX91*0.08</f>
        <v>60.030879999999996</v>
      </c>
      <c r="BO91" s="12">
        <f>OLD_values_no_RT!AY91</f>
        <v>0</v>
      </c>
      <c r="BP91" s="12">
        <f>OLD_values_no_RT!BA91*0.672</f>
        <v>66.427267220677464</v>
      </c>
      <c r="BQ91" s="12">
        <f>OLD_values_no_RT!BA91*0.321</f>
        <v>31.730882109877179</v>
      </c>
      <c r="BR91" s="12">
        <f>OLD_values_no_RT!BA91*0.007</f>
        <v>0.69195070021539018</v>
      </c>
      <c r="BS91" s="12">
        <f>OLD_values_no_RT!BB91</f>
        <v>0</v>
      </c>
      <c r="BT91" s="14">
        <f>OLD_values_no_RT!BC91</f>
        <v>101.72818953464545</v>
      </c>
      <c r="BU91" s="12">
        <f>OLD_values_no_RT!BD91*(1-high_rise_MFH)</f>
        <v>149.54043861592879</v>
      </c>
      <c r="BV91" s="12">
        <f>OLD_values_no_RT!BD91*high_rise_MFH</f>
        <v>3.0518456860393632</v>
      </c>
      <c r="BW91" s="12">
        <f>OLD_values_no_RT!BE91</f>
        <v>0</v>
      </c>
      <c r="BX91" s="14">
        <f>OLD_values_no_RT!BF91</f>
        <v>32.585696506550221</v>
      </c>
      <c r="BY91" s="12">
        <f>OLD_values_no_RT!BG91*(1-high_rise_MFH)</f>
        <v>95.801947729257648</v>
      </c>
      <c r="BZ91" s="12">
        <f>OLD_values_no_RT!BG91*high_rise_MFH</f>
        <v>1.9551417903930133</v>
      </c>
      <c r="CA91" s="12">
        <f>OLD_values_no_RT!BH91</f>
        <v>0</v>
      </c>
      <c r="CB91" s="12">
        <f>OLD_values_no_RT!BJ91*0.86</f>
        <v>276.9964970814105</v>
      </c>
      <c r="CC91" s="12">
        <f>OLD_values_no_RT!BJ91*0.133</f>
        <v>42.837830362590225</v>
      </c>
      <c r="CD91" s="12">
        <f>OLD_values_no_RT!BJ91*0.007</f>
        <v>2.2546226506626437</v>
      </c>
      <c r="CE91" s="14">
        <f>OLD_values_no_RT!BK91</f>
        <v>0</v>
      </c>
      <c r="CF91" s="14">
        <v>87.069697822778863</v>
      </c>
      <c r="CG91" s="14">
        <v>85.328303866323282</v>
      </c>
      <c r="CH91" s="14">
        <v>1.7413939564555818</v>
      </c>
      <c r="CI91" s="14">
        <f>OLD_values_no_RT!BN91</f>
        <v>0</v>
      </c>
      <c r="CJ91" s="14">
        <f>OLD_values_no_RT!BO91</f>
        <v>74.475262485287487</v>
      </c>
      <c r="CK91" s="14">
        <f>OLD_values_no_RT!BP91*(1-high_rise_MFH)</f>
        <v>218.95727170674522</v>
      </c>
      <c r="CL91" s="14">
        <f>OLD_values_no_RT!BP91*high_rise_MFH</f>
        <v>4.4685157491172491</v>
      </c>
      <c r="CM91" s="14">
        <f>OLD_values_no_RT!BQ91</f>
        <v>0</v>
      </c>
      <c r="CN91" s="14">
        <v>145.60644494761777</v>
      </c>
      <c r="CO91" s="14">
        <v>48.535481649205906</v>
      </c>
      <c r="CP91" s="12">
        <v>0</v>
      </c>
      <c r="CQ91" s="14">
        <f>OLD_values_no_RT!BT91</f>
        <v>0</v>
      </c>
      <c r="CR91" s="14">
        <v>20</v>
      </c>
      <c r="CS91" s="14">
        <v>19.600000000000001</v>
      </c>
      <c r="CT91" s="14">
        <v>0.4</v>
      </c>
      <c r="CU91" s="14">
        <v>0</v>
      </c>
    </row>
    <row r="92" spans="1:99" x14ac:dyDescent="0.45">
      <c r="A92" s="21">
        <v>2015</v>
      </c>
      <c r="B92" s="2">
        <v>1989</v>
      </c>
      <c r="C92">
        <f>OLD_values_no_RT!C92</f>
        <v>0</v>
      </c>
      <c r="D92">
        <f>OLD_values_no_RT!D92</f>
        <v>230.46919691322665</v>
      </c>
      <c r="E92">
        <f>OLD_values_no_RT!E92</f>
        <v>0</v>
      </c>
      <c r="F92">
        <f>OLD_values_no_RT!F92</f>
        <v>0</v>
      </c>
      <c r="G92">
        <f>OLD_values_no_RT!G92*(1-high_rise_MFH)</f>
        <v>0</v>
      </c>
      <c r="H92">
        <f>OLD_values_no_RT!H92*(1-high_rise_MFH)</f>
        <v>31.800162722345416</v>
      </c>
      <c r="I92">
        <f>OLD_values_no_RT!I92*(1-high_rise_MFH)</f>
        <v>0</v>
      </c>
      <c r="J92">
        <f>OLD_values_no_RT!J92*(1-high_rise_MFH)</f>
        <v>0</v>
      </c>
      <c r="K92">
        <f>OLD_values_no_RT!G92*(high_rise_MFH)</f>
        <v>0</v>
      </c>
      <c r="L92">
        <f>OLD_values_no_RT!H92*(high_rise_MFH)</f>
        <v>0.64898291270092689</v>
      </c>
      <c r="M92">
        <f>OLD_values_no_RT!I92*(high_rise_MFH)</f>
        <v>0</v>
      </c>
      <c r="N92">
        <f>OLD_values_no_RT!J92*(high_rise_MFH)</f>
        <v>0</v>
      </c>
      <c r="O92">
        <f>OLD_values_no_RT!K92</f>
        <v>9.2875646517270436</v>
      </c>
      <c r="P92">
        <f>OLD_values_no_RT!L92</f>
        <v>0</v>
      </c>
      <c r="Q92">
        <f>OLD_values_no_RT!M92</f>
        <v>0</v>
      </c>
      <c r="R92">
        <f>OLD_values_no_RT!N92</f>
        <v>0</v>
      </c>
      <c r="S92">
        <f>OLD_values_no_RT!O92</f>
        <v>0</v>
      </c>
      <c r="T92">
        <f>OLD_values_no_RT!P92</f>
        <v>22.734472219651593</v>
      </c>
      <c r="U92">
        <f>OLD_values_no_RT!Q92*(1-high_rise_MFH)</f>
        <v>3.1369047390040663</v>
      </c>
      <c r="V92">
        <f>OLD_values_no_RT!Q92*high_rise_MFH</f>
        <v>6.4018464061307484E-2</v>
      </c>
      <c r="W92">
        <f>OLD_values_no_RT!R92</f>
        <v>0.91616529840387007</v>
      </c>
      <c r="X92" s="12">
        <f>OLD_values_no_RT!S92</f>
        <v>73.164352556713752</v>
      </c>
      <c r="Y92" s="12">
        <f>OLD_values_no_RT!T92*(1-high_rise_MFH)</f>
        <v>32.532490769373773</v>
      </c>
      <c r="Z92" s="12">
        <f>OLD_values_no_RT!T92*high_rise_MFH</f>
        <v>0.66392838304844437</v>
      </c>
      <c r="AA92" s="12">
        <f>OLD_values_no_RT!U92</f>
        <v>0</v>
      </c>
      <c r="AB92">
        <f>OLD_values_no_RT!V92</f>
        <v>12.860790838040703</v>
      </c>
      <c r="AC92">
        <f>OLD_values_no_RT!W92*(1-high_rise_MFH)</f>
        <v>25.764528360287862</v>
      </c>
      <c r="AD92">
        <f>OLD_values_no_RT!W92*high_rise_MFH</f>
        <v>0.52580670123036455</v>
      </c>
      <c r="AE92">
        <f>OLD_values_no_RT!X92</f>
        <v>0</v>
      </c>
      <c r="AF92">
        <f>OLD_values_no_RT!Y92</f>
        <v>22.892296043914442</v>
      </c>
      <c r="AG92">
        <f>OLD_values_no_RT!Z92*(1-high_rise_MFH)</f>
        <v>13.29112246829453</v>
      </c>
      <c r="AH92">
        <f>OLD_values_no_RT!Z92*high_rise_MFH</f>
        <v>0.27124739731213326</v>
      </c>
      <c r="AI92">
        <f>OLD_values_no_RT!AA92</f>
        <v>0</v>
      </c>
      <c r="AJ92">
        <f>OLD_values_no_RT!AB92</f>
        <v>7.3795387788263227</v>
      </c>
      <c r="AK92">
        <f>OLD_values_no_RT!AC92*(1-high_rise_MFH)</f>
        <v>28.935141553652894</v>
      </c>
      <c r="AL92">
        <f>OLD_values_no_RT!AC92*high_rise_MFH</f>
        <v>0.59051309293169174</v>
      </c>
      <c r="AM92">
        <f>OLD_values_no_RT!AD92</f>
        <v>0</v>
      </c>
      <c r="AN92">
        <f>OLD_values_no_RT!AE92</f>
        <v>6.9090000000000007</v>
      </c>
      <c r="AO92">
        <f>OLD_values_no_RT!AF92*(1-high_rise_MFH)</f>
        <v>4.5545499999999999</v>
      </c>
      <c r="AP92">
        <f>OLD_values_no_RT!AF92*high_rise_MFH</f>
        <v>9.2950000000000005E-2</v>
      </c>
      <c r="AQ92">
        <f>OLD_values_no_RT!AG92</f>
        <v>0</v>
      </c>
      <c r="AR92">
        <f>OLD_values_no_RT!AH92</f>
        <v>12.154000000000002</v>
      </c>
      <c r="AS92">
        <f>OLD_values_no_RT!AI92*(1-high_rise_MFH)</f>
        <v>12.9499944</v>
      </c>
      <c r="AT92">
        <f>OLD_values_no_RT!AI92*high_rise_MFH</f>
        <v>0.26428560000000001</v>
      </c>
      <c r="AU92">
        <f>OLD_values_no_RT!AJ92</f>
        <v>0</v>
      </c>
      <c r="AV92">
        <f>OLD_values_no_RT!AK92</f>
        <v>10.414123081999671</v>
      </c>
      <c r="AW92">
        <f>OLD_values_no_RT!AL92*(1-high_rise_MFH)</f>
        <v>3.0526975746576475</v>
      </c>
      <c r="AX92">
        <f>OLD_values_no_RT!AL92*high_rise_MFH</f>
        <v>6.2299950503217301E-2</v>
      </c>
      <c r="AY92">
        <f>OLD_values_no_RT!AM92</f>
        <v>0</v>
      </c>
      <c r="AZ92" s="91">
        <f>OLD_values_no_RT!AN92</f>
        <v>5.1113805957828813</v>
      </c>
      <c r="BA92" s="91">
        <f>OLD_values_no_RT!AO92*(1-high_rise_MFH)</f>
        <v>5.997952732389968</v>
      </c>
      <c r="BB92" s="91">
        <f>OLD_values_no_RT!AO92*high_rise_MFH</f>
        <v>0.12240719862020344</v>
      </c>
      <c r="BC92">
        <f>OLD_values_no_RT!AP92</f>
        <v>0</v>
      </c>
      <c r="BD92" s="91">
        <f>OLD_values_no_RT!AQ92</f>
        <v>10.431935027023966</v>
      </c>
      <c r="BE92" s="91">
        <f>OLD_values_no_RT!AR92*(1-high_rise_MFH)</f>
        <v>6.2711693999335187</v>
      </c>
      <c r="BF92" s="91">
        <f>OLD_values_no_RT!AR92*high_rise_MFH</f>
        <v>0.12798304897823509</v>
      </c>
      <c r="BG92">
        <f>OLD_values_no_RT!AS92</f>
        <v>0</v>
      </c>
      <c r="BH92" s="91">
        <f>OLD_values_no_RT!AT92</f>
        <v>26.100216810610124</v>
      </c>
      <c r="BI92" s="91">
        <f>OLD_values_no_RT!AU92*(1-high_rise_MFH)</f>
        <v>24.748599978100188</v>
      </c>
      <c r="BJ92" s="91">
        <f>OLD_values_no_RT!AU92*high_rise_MFH</f>
        <v>0.50507346894082017</v>
      </c>
      <c r="BK92">
        <f>OLD_values_no_RT!AV92</f>
        <v>0</v>
      </c>
      <c r="BL92" s="12">
        <f>OLD_values_no_RT!AX92*0.32</f>
        <v>271.96896000000004</v>
      </c>
      <c r="BM92" s="12">
        <f>OLD_values_no_RT!AX92*0.6</f>
        <v>509.9418</v>
      </c>
      <c r="BN92" s="12">
        <f>OLD_values_no_RT!AX92*0.08</f>
        <v>67.99224000000001</v>
      </c>
      <c r="BO92" s="12">
        <f>OLD_values_no_RT!AY92</f>
        <v>0</v>
      </c>
      <c r="BP92" s="12">
        <f>OLD_values_no_RT!BA92*0.672</f>
        <v>88.569689627569929</v>
      </c>
      <c r="BQ92" s="12">
        <f>OLD_values_no_RT!BA92*0.321</f>
        <v>42.307842813169565</v>
      </c>
      <c r="BR92" s="12">
        <f>OLD_values_no_RT!BA92*0.007</f>
        <v>0.92260093362051998</v>
      </c>
      <c r="BS92" s="12">
        <f>OLD_values_no_RT!BB92</f>
        <v>0</v>
      </c>
      <c r="BT92" s="14">
        <f>OLD_values_no_RT!BC92</f>
        <v>101.72818953464545</v>
      </c>
      <c r="BU92" s="12">
        <f>OLD_values_no_RT!BD92*(1-high_rise_MFH)</f>
        <v>149.54043861592879</v>
      </c>
      <c r="BV92" s="12">
        <f>OLD_values_no_RT!BD92*high_rise_MFH</f>
        <v>3.0518456860393632</v>
      </c>
      <c r="BW92" s="12">
        <f>OLD_values_no_RT!BE92</f>
        <v>0</v>
      </c>
      <c r="BX92" s="14">
        <f>OLD_values_no_RT!BF92</f>
        <v>32.585696506550221</v>
      </c>
      <c r="BY92" s="12">
        <f>OLD_values_no_RT!BG92*(1-high_rise_MFH)</f>
        <v>95.801947729257648</v>
      </c>
      <c r="BZ92" s="12">
        <f>OLD_values_no_RT!BG92*high_rise_MFH</f>
        <v>1.9551417903930133</v>
      </c>
      <c r="CA92" s="12">
        <f>OLD_values_no_RT!BH92</f>
        <v>0</v>
      </c>
      <c r="CB92" s="12">
        <f>OLD_values_no_RT!BJ92*0.86</f>
        <v>286.54810042904535</v>
      </c>
      <c r="CC92" s="12">
        <f>OLD_values_no_RT!BJ92*0.133</f>
        <v>44.314996926817479</v>
      </c>
      <c r="CD92" s="12">
        <f>OLD_values_no_RT!BJ92*0.007</f>
        <v>2.332368259306183</v>
      </c>
      <c r="CE92" s="14">
        <f>OLD_values_no_RT!BK92</f>
        <v>0</v>
      </c>
      <c r="CF92" s="14">
        <v>90.072101195978135</v>
      </c>
      <c r="CG92" s="14">
        <v>88.270659172058572</v>
      </c>
      <c r="CH92" s="14">
        <v>1.801442023919563</v>
      </c>
      <c r="CI92" s="14">
        <f>OLD_values_no_RT!BN92</f>
        <v>0</v>
      </c>
      <c r="CJ92" s="14">
        <f>OLD_values_no_RT!BO92</f>
        <v>77.043374984780144</v>
      </c>
      <c r="CK92" s="14">
        <f>OLD_values_no_RT!BP92*(1-high_rise_MFH)</f>
        <v>226.50752245525368</v>
      </c>
      <c r="CL92" s="14">
        <f>OLD_values_no_RT!BP92*high_rise_MFH</f>
        <v>4.6226024990868098</v>
      </c>
      <c r="CM92" s="14">
        <f>OLD_values_no_RT!BQ92</f>
        <v>0</v>
      </c>
      <c r="CN92" s="14">
        <v>150.62735684236321</v>
      </c>
      <c r="CO92" s="14">
        <v>50.209118947454385</v>
      </c>
      <c r="CP92" s="12">
        <v>0</v>
      </c>
      <c r="CQ92" s="14">
        <f>OLD_values_no_RT!BT92</f>
        <v>0</v>
      </c>
      <c r="CR92" s="14">
        <v>20</v>
      </c>
      <c r="CS92" s="14">
        <v>19.600000000000001</v>
      </c>
      <c r="CT92" s="14">
        <v>0.4</v>
      </c>
      <c r="CU92" s="14">
        <v>0</v>
      </c>
    </row>
    <row r="93" spans="1:99" x14ac:dyDescent="0.45">
      <c r="A93" s="21">
        <v>2015</v>
      </c>
      <c r="B93" s="2">
        <v>1990</v>
      </c>
      <c r="C93">
        <f>OLD_values_no_RT!C93</f>
        <v>0</v>
      </c>
      <c r="D93">
        <f>OLD_values_no_RT!D93</f>
        <v>288.67643435888795</v>
      </c>
      <c r="E93">
        <f>OLD_values_no_RT!E93</f>
        <v>0</v>
      </c>
      <c r="F93">
        <f>OLD_values_no_RT!F93</f>
        <v>0</v>
      </c>
      <c r="G93">
        <f>OLD_values_no_RT!G93*(1-high_rise_MFH)</f>
        <v>0</v>
      </c>
      <c r="H93">
        <f>OLD_values_no_RT!H93*(1-high_rise_MFH)</f>
        <v>39.831603136862689</v>
      </c>
      <c r="I93">
        <f>OLD_values_no_RT!I93*(1-high_rise_MFH)</f>
        <v>0</v>
      </c>
      <c r="J93">
        <f>OLD_values_no_RT!J93*(1-high_rise_MFH)</f>
        <v>0</v>
      </c>
      <c r="K93">
        <f>OLD_values_no_RT!G93*(high_rise_MFH)</f>
        <v>0</v>
      </c>
      <c r="L93">
        <f>OLD_values_no_RT!H93*(high_rise_MFH)</f>
        <v>0.81288985993597329</v>
      </c>
      <c r="M93">
        <f>OLD_values_no_RT!I93*(high_rise_MFH)</f>
        <v>0</v>
      </c>
      <c r="N93">
        <f>OLD_values_no_RT!J93*(high_rise_MFH)</f>
        <v>0</v>
      </c>
      <c r="O93">
        <f>OLD_values_no_RT!K93</f>
        <v>11.633229444313395</v>
      </c>
      <c r="P93">
        <f>OLD_values_no_RT!L93</f>
        <v>0</v>
      </c>
      <c r="Q93">
        <f>OLD_values_no_RT!M93</f>
        <v>0</v>
      </c>
      <c r="R93">
        <f>OLD_values_no_RT!N93</f>
        <v>0</v>
      </c>
      <c r="S93">
        <f>OLD_values_no_RT!O93</f>
        <v>0</v>
      </c>
      <c r="T93">
        <f>OLD_values_no_RT!P93</f>
        <v>28.476284316082367</v>
      </c>
      <c r="U93">
        <f>OLD_values_no_RT!Q93*(1-high_rise_MFH)</f>
        <v>3.9291605433941714</v>
      </c>
      <c r="V93">
        <f>OLD_values_no_RT!Q93*high_rise_MFH</f>
        <v>8.0186949865187179E-2</v>
      </c>
      <c r="W93">
        <f>OLD_values_no_RT!R93</f>
        <v>1.1475517560212296</v>
      </c>
      <c r="X93" s="12">
        <f>OLD_values_no_RT!S93</f>
        <v>75.712086408585265</v>
      </c>
      <c r="Y93" s="12">
        <f>OLD_values_no_RT!T93*(1-high_rise_MFH)</f>
        <v>33.6653392826519</v>
      </c>
      <c r="Z93" s="12">
        <f>OLD_values_no_RT!T93*high_rise_MFH</f>
        <v>0.68704774046228367</v>
      </c>
      <c r="AA93" s="12">
        <f>OLD_values_no_RT!U93</f>
        <v>0</v>
      </c>
      <c r="AB93">
        <f>OLD_values_no_RT!V93</f>
        <v>1.0330418633444247</v>
      </c>
      <c r="AC93">
        <f>OLD_values_no_RT!W93*(1-high_rise_MFH)</f>
        <v>24.312311382805849</v>
      </c>
      <c r="AD93">
        <f>OLD_values_no_RT!W93*high_rise_MFH</f>
        <v>0.49616962005726223</v>
      </c>
      <c r="AE93">
        <f>OLD_values_no_RT!X93</f>
        <v>0</v>
      </c>
      <c r="AF93">
        <f>OLD_values_no_RT!Y93</f>
        <v>23.788567102025368</v>
      </c>
      <c r="AG93">
        <f>OLD_values_no_RT!Z93*(1-high_rise_MFH)</f>
        <v>11.761669505962523</v>
      </c>
      <c r="AH93">
        <f>OLD_values_no_RT!Z93*high_rise_MFH</f>
        <v>0.24003407155025558</v>
      </c>
      <c r="AI93">
        <f>OLD_values_no_RT!AA93</f>
        <v>0</v>
      </c>
      <c r="AJ93">
        <f>OLD_values_no_RT!AB93</f>
        <v>4.922817323917255</v>
      </c>
      <c r="AK93">
        <f>OLD_values_no_RT!AC93*(1-high_rise_MFH)</f>
        <v>28.935141553652898</v>
      </c>
      <c r="AL93">
        <f>OLD_values_no_RT!AC93*high_rise_MFH</f>
        <v>0.59051309293169185</v>
      </c>
      <c r="AM93">
        <f>OLD_values_no_RT!AD93</f>
        <v>0</v>
      </c>
      <c r="AN93">
        <f>OLD_values_no_RT!AE93</f>
        <v>7.0220000000000002</v>
      </c>
      <c r="AO93">
        <f>OLD_values_no_RT!AF93*(1-high_rise_MFH)</f>
        <v>4.417349999999999</v>
      </c>
      <c r="AP93">
        <f>OLD_values_no_RT!AF93*high_rise_MFH</f>
        <v>9.0149999999999994E-2</v>
      </c>
      <c r="AQ93">
        <f>OLD_values_no_RT!AG93</f>
        <v>0</v>
      </c>
      <c r="AR93">
        <f>OLD_values_no_RT!AH93</f>
        <v>11.833</v>
      </c>
      <c r="AS93">
        <f>OLD_values_no_RT!AI93*(1-high_rise_MFH)</f>
        <v>12.9499944</v>
      </c>
      <c r="AT93">
        <f>OLD_values_no_RT!AI93*high_rise_MFH</f>
        <v>0.26428560000000001</v>
      </c>
      <c r="AU93">
        <f>OLD_values_no_RT!AJ93</f>
        <v>0</v>
      </c>
      <c r="AV93">
        <f>OLD_values_no_RT!AK93</f>
        <v>10.414123081999671</v>
      </c>
      <c r="AW93">
        <f>OLD_values_no_RT!AL93*(1-high_rise_MFH)</f>
        <v>2.7422537535060223</v>
      </c>
      <c r="AX93">
        <f>OLD_values_no_RT!AL93*high_rise_MFH</f>
        <v>5.596436231644944E-2</v>
      </c>
      <c r="AY93">
        <f>OLD_values_no_RT!AM93</f>
        <v>0</v>
      </c>
      <c r="AZ93" s="91">
        <f>OLD_values_no_RT!AN93</f>
        <v>5.3996027252192071</v>
      </c>
      <c r="BA93" s="91">
        <f>OLD_values_no_RT!AO93*(1-high_rise_MFH)</f>
        <v>4.1264117379929193</v>
      </c>
      <c r="BB93" s="91">
        <f>OLD_values_no_RT!AO93*high_rise_MFH</f>
        <v>8.4212484448835084E-2</v>
      </c>
      <c r="BC93">
        <f>OLD_values_no_RT!AP93</f>
        <v>0</v>
      </c>
      <c r="BD93" s="91">
        <f>OLD_values_no_RT!AQ93</f>
        <v>5.2590657525495459</v>
      </c>
      <c r="BE93" s="91">
        <f>OLD_values_no_RT!AR93*(1-high_rise_MFH)</f>
        <v>5.9939194842463737</v>
      </c>
      <c r="BF93" s="91">
        <f>OLD_values_no_RT!AR93*high_rise_MFH</f>
        <v>0.12232488743359947</v>
      </c>
      <c r="BG93">
        <f>OLD_values_no_RT!AS93</f>
        <v>0</v>
      </c>
      <c r="BH93" s="91">
        <f>OLD_values_no_RT!AT93</f>
        <v>23.505891629413757</v>
      </c>
      <c r="BI93" s="91">
        <f>OLD_values_no_RT!AU93*(1-high_rise_MFH)</f>
        <v>23.086975484581266</v>
      </c>
      <c r="BJ93" s="91">
        <f>OLD_values_no_RT!AU93*high_rise_MFH</f>
        <v>0.47116276499145443</v>
      </c>
      <c r="BK93">
        <f>OLD_values_no_RT!AV93</f>
        <v>0</v>
      </c>
      <c r="BL93" s="12">
        <f>OLD_values_no_RT!AX93*0.32</f>
        <v>303.96960000000001</v>
      </c>
      <c r="BM93" s="12">
        <f>OLD_values_no_RT!AX93*0.6</f>
        <v>569.94299999999998</v>
      </c>
      <c r="BN93" s="12">
        <f>OLD_values_no_RT!AX93*0.08</f>
        <v>75.992400000000004</v>
      </c>
      <c r="BO93" s="12">
        <f>OLD_values_no_RT!AY93</f>
        <v>0</v>
      </c>
      <c r="BP93" s="12">
        <f>OLD_values_no_RT!BA93*0.672</f>
        <v>110.71211203446241</v>
      </c>
      <c r="BQ93" s="12">
        <f>OLD_values_no_RT!BA93*0.321</f>
        <v>52.884803516461957</v>
      </c>
      <c r="BR93" s="12">
        <f>OLD_values_no_RT!BA93*0.007</f>
        <v>1.15325116702565</v>
      </c>
      <c r="BS93" s="12">
        <f>OLD_values_no_RT!BB93</f>
        <v>0</v>
      </c>
      <c r="BT93" s="14">
        <f>OLD_values_no_RT!BC93</f>
        <v>101.72818953464545</v>
      </c>
      <c r="BU93" s="12">
        <f>OLD_values_no_RT!BD93*(1-high_rise_MFH)</f>
        <v>149.54043861592879</v>
      </c>
      <c r="BV93" s="12">
        <f>OLD_values_no_RT!BD93*high_rise_MFH</f>
        <v>3.0518456860393632</v>
      </c>
      <c r="BW93" s="12">
        <f>OLD_values_no_RT!BE93</f>
        <v>0</v>
      </c>
      <c r="BX93" s="14">
        <f>OLD_values_no_RT!BF93</f>
        <v>9.3676760603571285</v>
      </c>
      <c r="BY93" s="12">
        <f>OLD_values_no_RT!BG93*(1-high_rise_MFH)</f>
        <v>27.540967617449958</v>
      </c>
      <c r="BZ93" s="12">
        <f>OLD_values_no_RT!BG93*high_rise_MFH</f>
        <v>0.56206056362142776</v>
      </c>
      <c r="CA93" s="12">
        <f>OLD_values_no_RT!BH93</f>
        <v>0</v>
      </c>
      <c r="CB93" s="12">
        <f>OLD_values_no_RT!BJ93*0.86</f>
        <v>296.09970377668014</v>
      </c>
      <c r="CC93" s="12">
        <f>OLD_values_no_RT!BJ93*0.133</f>
        <v>45.792163491044725</v>
      </c>
      <c r="CD93" s="12">
        <f>OLD_values_no_RT!BJ93*0.007</f>
        <v>2.4101138679497223</v>
      </c>
      <c r="CE93" s="14">
        <f>OLD_values_no_RT!BK93</f>
        <v>0</v>
      </c>
      <c r="CF93" s="14">
        <v>93.074504569177407</v>
      </c>
      <c r="CG93" s="14">
        <v>91.213014477793863</v>
      </c>
      <c r="CH93" s="14">
        <v>1.8614900913835442</v>
      </c>
      <c r="CI93" s="14">
        <f>OLD_values_no_RT!BN93</f>
        <v>0</v>
      </c>
      <c r="CJ93" s="14">
        <f>OLD_values_no_RT!BO93</f>
        <v>79.611487484272828</v>
      </c>
      <c r="CK93" s="14">
        <f>OLD_values_no_RT!BP93*(1-high_rise_MFH)</f>
        <v>234.05777320376211</v>
      </c>
      <c r="CL93" s="14">
        <f>OLD_values_no_RT!BP93*high_rise_MFH</f>
        <v>4.7766892490563695</v>
      </c>
      <c r="CM93" s="14">
        <f>OLD_values_no_RT!BQ93</f>
        <v>0</v>
      </c>
      <c r="CN93" s="14">
        <v>155.64826873710865</v>
      </c>
      <c r="CO93" s="14">
        <v>51.882756245702865</v>
      </c>
      <c r="CP93" s="12">
        <v>0</v>
      </c>
      <c r="CQ93" s="14">
        <f>OLD_values_no_RT!BT93</f>
        <v>0</v>
      </c>
      <c r="CR93" s="14">
        <v>20</v>
      </c>
      <c r="CS93" s="14">
        <v>19.600000000000001</v>
      </c>
      <c r="CT93" s="14">
        <v>0.4</v>
      </c>
      <c r="CU93" s="14">
        <v>0</v>
      </c>
    </row>
    <row r="94" spans="1:99" x14ac:dyDescent="0.45">
      <c r="A94" s="21">
        <v>2015</v>
      </c>
      <c r="B94" s="2">
        <v>1991</v>
      </c>
      <c r="C94">
        <f>OLD_values_no_RT!C94</f>
        <v>0</v>
      </c>
      <c r="D94">
        <f>OLD_values_no_RT!D94</f>
        <v>288.67643435888795</v>
      </c>
      <c r="E94">
        <f>OLD_values_no_RT!E94</f>
        <v>0</v>
      </c>
      <c r="F94">
        <f>OLD_values_no_RT!F94</f>
        <v>0</v>
      </c>
      <c r="G94">
        <f>OLD_values_no_RT!G94*(1-high_rise_MFH)</f>
        <v>0</v>
      </c>
      <c r="H94">
        <f>OLD_values_no_RT!H94*(1-high_rise_MFH)</f>
        <v>39.831603136862689</v>
      </c>
      <c r="I94">
        <f>OLD_values_no_RT!I94*(1-high_rise_MFH)</f>
        <v>0</v>
      </c>
      <c r="J94">
        <f>OLD_values_no_RT!J94*(1-high_rise_MFH)</f>
        <v>0</v>
      </c>
      <c r="K94">
        <f>OLD_values_no_RT!G94*(high_rise_MFH)</f>
        <v>0</v>
      </c>
      <c r="L94">
        <f>OLD_values_no_RT!H94*(high_rise_MFH)</f>
        <v>0.81288985993597329</v>
      </c>
      <c r="M94">
        <f>OLD_values_no_RT!I94*(high_rise_MFH)</f>
        <v>0</v>
      </c>
      <c r="N94">
        <f>OLD_values_no_RT!J94*(high_rise_MFH)</f>
        <v>0</v>
      </c>
      <c r="O94">
        <f>OLD_values_no_RT!K94</f>
        <v>11.633229444313395</v>
      </c>
      <c r="P94">
        <f>OLD_values_no_RT!L94</f>
        <v>0</v>
      </c>
      <c r="Q94">
        <f>OLD_values_no_RT!M94</f>
        <v>0</v>
      </c>
      <c r="R94">
        <f>OLD_values_no_RT!N94</f>
        <v>0</v>
      </c>
      <c r="S94">
        <f>OLD_values_no_RT!O94</f>
        <v>0</v>
      </c>
      <c r="T94">
        <f>OLD_values_no_RT!P94</f>
        <v>28.476284316082367</v>
      </c>
      <c r="U94">
        <f>OLD_values_no_RT!Q94*(1-high_rise_MFH)</f>
        <v>3.9291605433941714</v>
      </c>
      <c r="V94">
        <f>OLD_values_no_RT!Q94*high_rise_MFH</f>
        <v>8.0186949865187179E-2</v>
      </c>
      <c r="W94">
        <f>OLD_values_no_RT!R94</f>
        <v>1.1475517560212296</v>
      </c>
      <c r="X94" s="12">
        <f>OLD_values_no_RT!S94</f>
        <v>71.772471770580921</v>
      </c>
      <c r="Y94" s="12">
        <f>OLD_values_no_RT!T94*(1-high_rise_MFH)</f>
        <v>31.913591712051623</v>
      </c>
      <c r="Z94" s="12">
        <f>OLD_values_no_RT!T94*high_rise_MFH</f>
        <v>0.65129779004186983</v>
      </c>
      <c r="AA94" s="12">
        <f>OLD_values_no_RT!U94</f>
        <v>0</v>
      </c>
      <c r="AB94">
        <f>OLD_values_no_RT!V94</f>
        <v>1.0330418633444247</v>
      </c>
      <c r="AC94">
        <f>OLD_values_no_RT!W94*(1-high_rise_MFH)</f>
        <v>24.312311382805849</v>
      </c>
      <c r="AD94">
        <f>OLD_values_no_RT!W94*high_rise_MFH</f>
        <v>0.49616962005726223</v>
      </c>
      <c r="AE94">
        <f>OLD_values_no_RT!X94</f>
        <v>0</v>
      </c>
      <c r="AF94">
        <f>OLD_values_no_RT!Y94</f>
        <v>23.788567102025368</v>
      </c>
      <c r="AG94">
        <f>OLD_values_no_RT!Z94*(1-high_rise_MFH)</f>
        <v>11.761669505962523</v>
      </c>
      <c r="AH94">
        <f>OLD_values_no_RT!Z94*high_rise_MFH</f>
        <v>0.24003407155025558</v>
      </c>
      <c r="AI94">
        <f>OLD_values_no_RT!AA94</f>
        <v>0</v>
      </c>
      <c r="AJ94">
        <f>OLD_values_no_RT!AB94</f>
        <v>4.922817323917255</v>
      </c>
      <c r="AK94">
        <f>OLD_values_no_RT!AC94*(1-high_rise_MFH)</f>
        <v>28.935141553652898</v>
      </c>
      <c r="AL94">
        <f>OLD_values_no_RT!AC94*high_rise_MFH</f>
        <v>0.59051309293169185</v>
      </c>
      <c r="AM94">
        <f>OLD_values_no_RT!AD94</f>
        <v>0</v>
      </c>
      <c r="AN94">
        <f>OLD_values_no_RT!AE94</f>
        <v>7.0220000000000002</v>
      </c>
      <c r="AO94">
        <f>OLD_values_no_RT!AF94*(1-high_rise_MFH)</f>
        <v>4.417349999999999</v>
      </c>
      <c r="AP94">
        <f>OLD_values_no_RT!AF94*high_rise_MFH</f>
        <v>9.0149999999999994E-2</v>
      </c>
      <c r="AQ94">
        <f>OLD_values_no_RT!AG94</f>
        <v>0</v>
      </c>
      <c r="AR94">
        <f>OLD_values_no_RT!AH94</f>
        <v>11.833</v>
      </c>
      <c r="AS94">
        <f>OLD_values_no_RT!AI94*(1-high_rise_MFH)</f>
        <v>12.9499944</v>
      </c>
      <c r="AT94">
        <f>OLD_values_no_RT!AI94*high_rise_MFH</f>
        <v>0.26428560000000001</v>
      </c>
      <c r="AU94">
        <f>OLD_values_no_RT!AJ94</f>
        <v>0</v>
      </c>
      <c r="AV94">
        <f>OLD_values_no_RT!AK94</f>
        <v>10.414123081999671</v>
      </c>
      <c r="AW94">
        <f>OLD_values_no_RT!AL94*(1-high_rise_MFH)</f>
        <v>2.7422537535060223</v>
      </c>
      <c r="AX94">
        <f>OLD_values_no_RT!AL94*high_rise_MFH</f>
        <v>5.596436231644944E-2</v>
      </c>
      <c r="AY94">
        <f>OLD_values_no_RT!AM94</f>
        <v>0</v>
      </c>
      <c r="AZ94" s="91">
        <f>OLD_values_no_RT!AN94</f>
        <v>5.3996027252192071</v>
      </c>
      <c r="BA94" s="91">
        <f>OLD_values_no_RT!AO94*(1-high_rise_MFH)</f>
        <v>4.1264117379929193</v>
      </c>
      <c r="BB94" s="91">
        <f>OLD_values_no_RT!AO94*high_rise_MFH</f>
        <v>8.4212484448835084E-2</v>
      </c>
      <c r="BC94">
        <f>OLD_values_no_RT!AP94</f>
        <v>0</v>
      </c>
      <c r="BD94" s="91">
        <f>OLD_values_no_RT!AQ94</f>
        <v>5.2590657525495459</v>
      </c>
      <c r="BE94" s="91">
        <f>OLD_values_no_RT!AR94*(1-high_rise_MFH)</f>
        <v>5.9939194842463737</v>
      </c>
      <c r="BF94" s="91">
        <f>OLD_values_no_RT!AR94*high_rise_MFH</f>
        <v>0.12232488743359947</v>
      </c>
      <c r="BG94">
        <f>OLD_values_no_RT!AS94</f>
        <v>0</v>
      </c>
      <c r="BH94" s="91">
        <f>OLD_values_no_RT!AT94</f>
        <v>23.505891629413757</v>
      </c>
      <c r="BI94" s="91">
        <f>OLD_values_no_RT!AU94*(1-high_rise_MFH)</f>
        <v>23.086975484581266</v>
      </c>
      <c r="BJ94" s="91">
        <f>OLD_values_no_RT!AU94*high_rise_MFH</f>
        <v>0.47116276499145443</v>
      </c>
      <c r="BK94">
        <f>OLD_values_no_RT!AV94</f>
        <v>0</v>
      </c>
      <c r="BL94" s="12">
        <f>OLD_values_no_RT!AX94*0.32</f>
        <v>336.36480000000006</v>
      </c>
      <c r="BM94" s="12">
        <f>OLD_values_no_RT!AX94*0.6</f>
        <v>630.68400000000008</v>
      </c>
      <c r="BN94" s="12">
        <f>OLD_values_no_RT!AX94*0.08</f>
        <v>84.091200000000015</v>
      </c>
      <c r="BO94" s="12">
        <f>OLD_values_no_RT!AY94</f>
        <v>0</v>
      </c>
      <c r="BP94" s="12">
        <f>OLD_values_no_RT!BA94*0.672</f>
        <v>132.85453444135493</v>
      </c>
      <c r="BQ94" s="12">
        <f>OLD_values_no_RT!BA94*0.321</f>
        <v>63.461764219754357</v>
      </c>
      <c r="BR94" s="12">
        <f>OLD_values_no_RT!BA94*0.007</f>
        <v>1.3839014004307804</v>
      </c>
      <c r="BS94" s="12">
        <f>OLD_values_no_RT!BB94</f>
        <v>0</v>
      </c>
      <c r="BT94" s="14">
        <f>OLD_values_no_RT!BC94</f>
        <v>131.99260205635321</v>
      </c>
      <c r="BU94" s="12">
        <f>OLD_values_no_RT!BD94*(1-high_rise_MFH)</f>
        <v>194.02912502283922</v>
      </c>
      <c r="BV94" s="12">
        <f>OLD_values_no_RT!BD94*high_rise_MFH</f>
        <v>3.9597780616905967</v>
      </c>
      <c r="BW94" s="12">
        <f>OLD_values_no_RT!BE94</f>
        <v>0</v>
      </c>
      <c r="BX94" s="14">
        <f>OLD_values_no_RT!BF94</f>
        <v>9.3676760603571285</v>
      </c>
      <c r="BY94" s="12">
        <f>OLD_values_no_RT!BG94*(1-high_rise_MFH)</f>
        <v>27.540967617449958</v>
      </c>
      <c r="BZ94" s="12">
        <f>OLD_values_no_RT!BG94*high_rise_MFH</f>
        <v>0.56206056362142776</v>
      </c>
      <c r="CA94" s="12">
        <f>OLD_values_no_RT!BH94</f>
        <v>0</v>
      </c>
      <c r="CB94" s="12">
        <f>OLD_values_no_RT!BJ94*0.86</f>
        <v>305.651307124315</v>
      </c>
      <c r="CC94" s="12">
        <f>OLD_values_no_RT!BJ94*0.133</f>
        <v>47.269330055271979</v>
      </c>
      <c r="CD94" s="12">
        <f>OLD_values_no_RT!BJ94*0.007</f>
        <v>2.487859476593262</v>
      </c>
      <c r="CE94" s="14">
        <f>OLD_values_no_RT!BK94</f>
        <v>0</v>
      </c>
      <c r="CF94" s="14">
        <v>96.076907942376678</v>
      </c>
      <c r="CG94" s="14">
        <v>94.155369783529139</v>
      </c>
      <c r="CH94" s="14">
        <v>1.9215381588475395</v>
      </c>
      <c r="CI94" s="14">
        <f>OLD_values_no_RT!BN94</f>
        <v>0</v>
      </c>
      <c r="CJ94" s="14">
        <f>OLD_values_no_RT!BO94</f>
        <v>82.179599983765513</v>
      </c>
      <c r="CK94" s="14">
        <f>OLD_values_no_RT!BP94*(1-high_rise_MFH)</f>
        <v>241.60802395227054</v>
      </c>
      <c r="CL94" s="14">
        <f>OLD_values_no_RT!BP94*high_rise_MFH</f>
        <v>4.9307759990259301</v>
      </c>
      <c r="CM94" s="14">
        <f>OLD_values_no_RT!BQ94</f>
        <v>0</v>
      </c>
      <c r="CN94" s="14">
        <v>160.66918063185409</v>
      </c>
      <c r="CO94" s="14">
        <v>53.556393543951344</v>
      </c>
      <c r="CP94" s="12">
        <v>0</v>
      </c>
      <c r="CQ94" s="14">
        <f>OLD_values_no_RT!BT94</f>
        <v>0</v>
      </c>
      <c r="CR94" s="14">
        <v>20</v>
      </c>
      <c r="CS94" s="14">
        <v>19.600000000000001</v>
      </c>
      <c r="CT94" s="14">
        <v>0.4</v>
      </c>
      <c r="CU94" s="14">
        <v>0</v>
      </c>
    </row>
    <row r="95" spans="1:99" x14ac:dyDescent="0.45">
      <c r="A95" s="21">
        <v>2015</v>
      </c>
      <c r="B95" s="2">
        <v>1992</v>
      </c>
      <c r="C95">
        <f>OLD_values_no_RT!C95</f>
        <v>0</v>
      </c>
      <c r="D95">
        <f>OLD_values_no_RT!D95</f>
        <v>288.67643435888795</v>
      </c>
      <c r="E95">
        <f>OLD_values_no_RT!E95</f>
        <v>0</v>
      </c>
      <c r="F95">
        <f>OLD_values_no_RT!F95</f>
        <v>0</v>
      </c>
      <c r="G95">
        <f>OLD_values_no_RT!G95*(1-high_rise_MFH)</f>
        <v>0</v>
      </c>
      <c r="H95">
        <f>OLD_values_no_RT!H95*(1-high_rise_MFH)</f>
        <v>39.831603136862689</v>
      </c>
      <c r="I95">
        <f>OLD_values_no_RT!I95*(1-high_rise_MFH)</f>
        <v>0</v>
      </c>
      <c r="J95">
        <f>OLD_values_no_RT!J95*(1-high_rise_MFH)</f>
        <v>0</v>
      </c>
      <c r="K95">
        <f>OLD_values_no_RT!G95*(high_rise_MFH)</f>
        <v>0</v>
      </c>
      <c r="L95">
        <f>OLD_values_no_RT!H95*(high_rise_MFH)</f>
        <v>0.81288985993597329</v>
      </c>
      <c r="M95">
        <f>OLD_values_no_RT!I95*(high_rise_MFH)</f>
        <v>0</v>
      </c>
      <c r="N95">
        <f>OLD_values_no_RT!J95*(high_rise_MFH)</f>
        <v>0</v>
      </c>
      <c r="O95">
        <f>OLD_values_no_RT!K95</f>
        <v>11.633229444313395</v>
      </c>
      <c r="P95">
        <f>OLD_values_no_RT!L95</f>
        <v>0</v>
      </c>
      <c r="Q95">
        <f>OLD_values_no_RT!M95</f>
        <v>0</v>
      </c>
      <c r="R95">
        <f>OLD_values_no_RT!N95</f>
        <v>0</v>
      </c>
      <c r="S95">
        <f>OLD_values_no_RT!O95</f>
        <v>0</v>
      </c>
      <c r="T95">
        <f>OLD_values_no_RT!P95</f>
        <v>28.476284316082367</v>
      </c>
      <c r="U95">
        <f>OLD_values_no_RT!Q95*(1-high_rise_MFH)</f>
        <v>3.9291605433941714</v>
      </c>
      <c r="V95">
        <f>OLD_values_no_RT!Q95*high_rise_MFH</f>
        <v>8.0186949865187179E-2</v>
      </c>
      <c r="W95">
        <f>OLD_values_no_RT!R95</f>
        <v>1.1475517560212296</v>
      </c>
      <c r="X95" s="12">
        <f>OLD_values_no_RT!S95</f>
        <v>72.358305962810732</v>
      </c>
      <c r="Y95" s="12">
        <f>OLD_values_no_RT!T95*(1-high_rise_MFH)</f>
        <v>32.17408257659288</v>
      </c>
      <c r="Z95" s="12">
        <f>OLD_values_no_RT!T95*high_rise_MFH</f>
        <v>0.65661393013454861</v>
      </c>
      <c r="AA95" s="12">
        <f>OLD_values_no_RT!U95</f>
        <v>0</v>
      </c>
      <c r="AB95">
        <f>OLD_values_no_RT!V95</f>
        <v>1.0330418633444247</v>
      </c>
      <c r="AC95">
        <f>OLD_values_no_RT!W95*(1-high_rise_MFH)</f>
        <v>24.312311382805849</v>
      </c>
      <c r="AD95">
        <f>OLD_values_no_RT!W95*high_rise_MFH</f>
        <v>0.49616962005726223</v>
      </c>
      <c r="AE95">
        <f>OLD_values_no_RT!X95</f>
        <v>0</v>
      </c>
      <c r="AF95">
        <f>OLD_values_no_RT!Y95</f>
        <v>23.788567102025368</v>
      </c>
      <c r="AG95">
        <f>OLD_values_no_RT!Z95*(1-high_rise_MFH)</f>
        <v>11.761669505962523</v>
      </c>
      <c r="AH95">
        <f>OLD_values_no_RT!Z95*high_rise_MFH</f>
        <v>0.24003407155025558</v>
      </c>
      <c r="AI95">
        <f>OLD_values_no_RT!AA95</f>
        <v>0</v>
      </c>
      <c r="AJ95">
        <f>OLD_values_no_RT!AB95</f>
        <v>4.922817323917255</v>
      </c>
      <c r="AK95">
        <f>OLD_values_no_RT!AC95*(1-high_rise_MFH)</f>
        <v>28.935141553652898</v>
      </c>
      <c r="AL95">
        <f>OLD_values_no_RT!AC95*high_rise_MFH</f>
        <v>0.59051309293169185</v>
      </c>
      <c r="AM95">
        <f>OLD_values_no_RT!AD95</f>
        <v>0</v>
      </c>
      <c r="AN95">
        <f>OLD_values_no_RT!AE95</f>
        <v>7.0220000000000002</v>
      </c>
      <c r="AO95">
        <f>OLD_values_no_RT!AF95*(1-high_rise_MFH)</f>
        <v>4.417349999999999</v>
      </c>
      <c r="AP95">
        <f>OLD_values_no_RT!AF95*high_rise_MFH</f>
        <v>9.0149999999999994E-2</v>
      </c>
      <c r="AQ95">
        <f>OLD_values_no_RT!AG95</f>
        <v>0</v>
      </c>
      <c r="AR95">
        <f>OLD_values_no_RT!AH95</f>
        <v>11.833</v>
      </c>
      <c r="AS95">
        <f>OLD_values_no_RT!AI95*(1-high_rise_MFH)</f>
        <v>12.9499944</v>
      </c>
      <c r="AT95">
        <f>OLD_values_no_RT!AI95*high_rise_MFH</f>
        <v>0.26428560000000001</v>
      </c>
      <c r="AU95">
        <f>OLD_values_no_RT!AJ95</f>
        <v>0</v>
      </c>
      <c r="AV95">
        <f>OLD_values_no_RT!AK95</f>
        <v>10.414123081999671</v>
      </c>
      <c r="AW95">
        <f>OLD_values_no_RT!AL95*(1-high_rise_MFH)</f>
        <v>2.7422537535060223</v>
      </c>
      <c r="AX95">
        <f>OLD_values_no_RT!AL95*high_rise_MFH</f>
        <v>5.596436231644944E-2</v>
      </c>
      <c r="AY95">
        <f>OLD_values_no_RT!AM95</f>
        <v>0</v>
      </c>
      <c r="AZ95" s="91">
        <f>OLD_values_no_RT!AN95</f>
        <v>5.3996027252192071</v>
      </c>
      <c r="BA95" s="91">
        <f>OLD_values_no_RT!AO95*(1-high_rise_MFH)</f>
        <v>4.1264117379929193</v>
      </c>
      <c r="BB95" s="91">
        <f>OLD_values_no_RT!AO95*high_rise_MFH</f>
        <v>8.4212484448835084E-2</v>
      </c>
      <c r="BC95">
        <f>OLD_values_no_RT!AP95</f>
        <v>0</v>
      </c>
      <c r="BD95" s="91">
        <f>OLD_values_no_RT!AQ95</f>
        <v>5.2590657525495459</v>
      </c>
      <c r="BE95" s="91">
        <f>OLD_values_no_RT!AR95*(1-high_rise_MFH)</f>
        <v>5.9939194842463737</v>
      </c>
      <c r="BF95" s="91">
        <f>OLD_values_no_RT!AR95*high_rise_MFH</f>
        <v>0.12232488743359947</v>
      </c>
      <c r="BG95">
        <f>OLD_values_no_RT!AS95</f>
        <v>0</v>
      </c>
      <c r="BH95" s="91">
        <f>OLD_values_no_RT!AT95</f>
        <v>23.505891629413757</v>
      </c>
      <c r="BI95" s="91">
        <f>OLD_values_no_RT!AU95*(1-high_rise_MFH)</f>
        <v>23.086975484581266</v>
      </c>
      <c r="BJ95" s="91">
        <f>OLD_values_no_RT!AU95*high_rise_MFH</f>
        <v>0.47116276499145443</v>
      </c>
      <c r="BK95">
        <f>OLD_values_no_RT!AV95</f>
        <v>0</v>
      </c>
      <c r="BL95" s="12">
        <f>OLD_values_no_RT!AX95*0.32</f>
        <v>368.01279999999997</v>
      </c>
      <c r="BM95" s="12">
        <f>OLD_values_no_RT!AX95*0.6</f>
        <v>690.024</v>
      </c>
      <c r="BN95" s="12">
        <f>OLD_values_no_RT!AX95*0.08</f>
        <v>92.003199999999993</v>
      </c>
      <c r="BO95" s="12">
        <f>OLD_values_no_RT!AY95</f>
        <v>0</v>
      </c>
      <c r="BP95" s="12">
        <f>OLD_values_no_RT!BA95*0.672</f>
        <v>154.99695684824738</v>
      </c>
      <c r="BQ95" s="12">
        <f>OLD_values_no_RT!BA95*0.321</f>
        <v>74.038724923046743</v>
      </c>
      <c r="BR95" s="12">
        <f>OLD_values_no_RT!BA95*0.007</f>
        <v>1.6145516338359103</v>
      </c>
      <c r="BS95" s="12">
        <f>OLD_values_no_RT!BB95</f>
        <v>0</v>
      </c>
      <c r="BT95" s="14">
        <f>OLD_values_no_RT!BC95</f>
        <v>131.99260205635321</v>
      </c>
      <c r="BU95" s="12">
        <f>OLD_values_no_RT!BD95*(1-high_rise_MFH)</f>
        <v>194.02912502283922</v>
      </c>
      <c r="BV95" s="12">
        <f>OLD_values_no_RT!BD95*high_rise_MFH</f>
        <v>3.9597780616905967</v>
      </c>
      <c r="BW95" s="12">
        <f>OLD_values_no_RT!BE95</f>
        <v>0</v>
      </c>
      <c r="BX95" s="14">
        <f>OLD_values_no_RT!BF95</f>
        <v>9.3676760603571285</v>
      </c>
      <c r="BY95" s="12">
        <f>OLD_values_no_RT!BG95*(1-high_rise_MFH)</f>
        <v>27.540967617449958</v>
      </c>
      <c r="BZ95" s="12">
        <f>OLD_values_no_RT!BG95*high_rise_MFH</f>
        <v>0.56206056362142776</v>
      </c>
      <c r="CA95" s="12">
        <f>OLD_values_no_RT!BH95</f>
        <v>0</v>
      </c>
      <c r="CB95" s="12">
        <f>OLD_values_no_RT!BJ95*0.86</f>
        <v>315.20291047194985</v>
      </c>
      <c r="CC95" s="12">
        <f>OLD_values_no_RT!BJ95*0.133</f>
        <v>48.746496619499226</v>
      </c>
      <c r="CD95" s="12">
        <f>OLD_values_no_RT!BJ95*0.007</f>
        <v>2.5656050852368013</v>
      </c>
      <c r="CE95" s="14">
        <f>OLD_values_no_RT!BK95</f>
        <v>0</v>
      </c>
      <c r="CF95" s="14">
        <v>99.07931131557595</v>
      </c>
      <c r="CG95" s="14">
        <v>97.097725089264429</v>
      </c>
      <c r="CH95" s="14">
        <v>1.9815862263115207</v>
      </c>
      <c r="CI95" s="14">
        <f>OLD_values_no_RT!BN95</f>
        <v>0</v>
      </c>
      <c r="CJ95" s="14">
        <f>OLD_values_no_RT!BO95</f>
        <v>84.747712483258169</v>
      </c>
      <c r="CK95" s="14">
        <f>OLD_values_no_RT!BP95*(1-high_rise_MFH)</f>
        <v>249.158274700779</v>
      </c>
      <c r="CL95" s="14">
        <f>OLD_values_no_RT!BP95*high_rise_MFH</f>
        <v>5.0848627489954898</v>
      </c>
      <c r="CM95" s="14">
        <f>OLD_values_no_RT!BQ95</f>
        <v>0</v>
      </c>
      <c r="CN95" s="14">
        <v>165.69009252659953</v>
      </c>
      <c r="CO95" s="14">
        <v>55.230030842199824</v>
      </c>
      <c r="CP95" s="12">
        <v>0</v>
      </c>
      <c r="CQ95" s="14">
        <f>OLD_values_no_RT!BT95</f>
        <v>0</v>
      </c>
      <c r="CR95" s="14">
        <v>20</v>
      </c>
      <c r="CS95" s="14">
        <v>19.600000000000001</v>
      </c>
      <c r="CT95" s="14">
        <v>0.4</v>
      </c>
      <c r="CU95" s="14">
        <v>0</v>
      </c>
    </row>
    <row r="96" spans="1:99" x14ac:dyDescent="0.45">
      <c r="A96" s="21">
        <v>2015</v>
      </c>
      <c r="B96" s="2">
        <v>1993</v>
      </c>
      <c r="C96">
        <f>OLD_values_no_RT!C96</f>
        <v>0</v>
      </c>
      <c r="D96">
        <f>OLD_values_no_RT!D96</f>
        <v>288.67643435888795</v>
      </c>
      <c r="E96">
        <f>OLD_values_no_RT!E96</f>
        <v>0</v>
      </c>
      <c r="F96">
        <f>OLD_values_no_RT!F96</f>
        <v>0</v>
      </c>
      <c r="G96">
        <f>OLD_values_no_RT!G96*(1-high_rise_MFH)</f>
        <v>0</v>
      </c>
      <c r="H96">
        <f>OLD_values_no_RT!H96*(1-high_rise_MFH)</f>
        <v>39.831603136862689</v>
      </c>
      <c r="I96">
        <f>OLD_values_no_RT!I96*(1-high_rise_MFH)</f>
        <v>0</v>
      </c>
      <c r="J96">
        <f>OLD_values_no_RT!J96*(1-high_rise_MFH)</f>
        <v>0</v>
      </c>
      <c r="K96">
        <f>OLD_values_no_RT!G96*(high_rise_MFH)</f>
        <v>0</v>
      </c>
      <c r="L96">
        <f>OLD_values_no_RT!H96*(high_rise_MFH)</f>
        <v>0.81288985993597329</v>
      </c>
      <c r="M96">
        <f>OLD_values_no_RT!I96*(high_rise_MFH)</f>
        <v>0</v>
      </c>
      <c r="N96">
        <f>OLD_values_no_RT!J96*(high_rise_MFH)</f>
        <v>0</v>
      </c>
      <c r="O96">
        <f>OLD_values_no_RT!K96</f>
        <v>11.633229444313395</v>
      </c>
      <c r="P96">
        <f>OLD_values_no_RT!L96</f>
        <v>0</v>
      </c>
      <c r="Q96">
        <f>OLD_values_no_RT!M96</f>
        <v>0</v>
      </c>
      <c r="R96">
        <f>OLD_values_no_RT!N96</f>
        <v>0</v>
      </c>
      <c r="S96">
        <f>OLD_values_no_RT!O96</f>
        <v>0</v>
      </c>
      <c r="T96">
        <f>OLD_values_no_RT!P96</f>
        <v>28.476284316082367</v>
      </c>
      <c r="U96">
        <f>OLD_values_no_RT!Q96*(1-high_rise_MFH)</f>
        <v>3.9291605433941714</v>
      </c>
      <c r="V96">
        <f>OLD_values_no_RT!Q96*high_rise_MFH</f>
        <v>8.0186949865187179E-2</v>
      </c>
      <c r="W96">
        <f>OLD_values_no_RT!R96</f>
        <v>1.1475517560212296</v>
      </c>
      <c r="X96" s="12">
        <f>OLD_values_no_RT!S96</f>
        <v>71.22426551852962</v>
      </c>
      <c r="Y96" s="12">
        <f>OLD_values_no_RT!T96*(1-high_rise_MFH)</f>
        <v>31.669832091261597</v>
      </c>
      <c r="Z96" s="12">
        <f>OLD_values_no_RT!T96*high_rise_MFH</f>
        <v>0.64632310390329795</v>
      </c>
      <c r="AA96" s="12">
        <f>OLD_values_no_RT!U96</f>
        <v>0</v>
      </c>
      <c r="AB96">
        <f>OLD_values_no_RT!V96</f>
        <v>1.0330418633444247</v>
      </c>
      <c r="AC96">
        <f>OLD_values_no_RT!W96*(1-high_rise_MFH)</f>
        <v>24.312311382805849</v>
      </c>
      <c r="AD96">
        <f>OLD_values_no_RT!W96*high_rise_MFH</f>
        <v>0.49616962005726223</v>
      </c>
      <c r="AE96">
        <f>OLD_values_no_RT!X96</f>
        <v>0</v>
      </c>
      <c r="AF96">
        <f>OLD_values_no_RT!Y96</f>
        <v>23.788567102025368</v>
      </c>
      <c r="AG96">
        <f>OLD_values_no_RT!Z96*(1-high_rise_MFH)</f>
        <v>11.761669505962523</v>
      </c>
      <c r="AH96">
        <f>OLD_values_no_RT!Z96*high_rise_MFH</f>
        <v>0.24003407155025558</v>
      </c>
      <c r="AI96">
        <f>OLD_values_no_RT!AA96</f>
        <v>0</v>
      </c>
      <c r="AJ96">
        <f>OLD_values_no_RT!AB96</f>
        <v>4.922817323917255</v>
      </c>
      <c r="AK96">
        <f>OLD_values_no_RT!AC96*(1-high_rise_MFH)</f>
        <v>28.935141553652898</v>
      </c>
      <c r="AL96">
        <f>OLD_values_no_RT!AC96*high_rise_MFH</f>
        <v>0.59051309293169185</v>
      </c>
      <c r="AM96">
        <f>OLD_values_no_RT!AD96</f>
        <v>0</v>
      </c>
      <c r="AN96">
        <f>OLD_values_no_RT!AE96</f>
        <v>7.0220000000000002</v>
      </c>
      <c r="AO96">
        <f>OLD_values_no_RT!AF96*(1-high_rise_MFH)</f>
        <v>4.417349999999999</v>
      </c>
      <c r="AP96">
        <f>OLD_values_no_RT!AF96*high_rise_MFH</f>
        <v>9.0149999999999994E-2</v>
      </c>
      <c r="AQ96">
        <f>OLD_values_no_RT!AG96</f>
        <v>0</v>
      </c>
      <c r="AR96">
        <f>OLD_values_no_RT!AH96</f>
        <v>11.833</v>
      </c>
      <c r="AS96">
        <f>OLD_values_no_RT!AI96*(1-high_rise_MFH)</f>
        <v>12.9499944</v>
      </c>
      <c r="AT96">
        <f>OLD_values_no_RT!AI96*high_rise_MFH</f>
        <v>0.26428560000000001</v>
      </c>
      <c r="AU96">
        <f>OLD_values_no_RT!AJ96</f>
        <v>0</v>
      </c>
      <c r="AV96">
        <f>OLD_values_no_RT!AK96</f>
        <v>10.414123081999671</v>
      </c>
      <c r="AW96">
        <f>OLD_values_no_RT!AL96*(1-high_rise_MFH)</f>
        <v>2.7422537535060223</v>
      </c>
      <c r="AX96">
        <f>OLD_values_no_RT!AL96*high_rise_MFH</f>
        <v>5.596436231644944E-2</v>
      </c>
      <c r="AY96">
        <f>OLD_values_no_RT!AM96</f>
        <v>0</v>
      </c>
      <c r="AZ96" s="91">
        <f>OLD_values_no_RT!AN96</f>
        <v>5.3996027252192071</v>
      </c>
      <c r="BA96" s="91">
        <f>OLD_values_no_RT!AO96*(1-high_rise_MFH)</f>
        <v>4.1264117379929193</v>
      </c>
      <c r="BB96" s="91">
        <f>OLD_values_no_RT!AO96*high_rise_MFH</f>
        <v>8.4212484448835084E-2</v>
      </c>
      <c r="BC96">
        <f>OLD_values_no_RT!AP96</f>
        <v>0</v>
      </c>
      <c r="BD96" s="91">
        <f>OLD_values_no_RT!AQ96</f>
        <v>5.2590657525495459</v>
      </c>
      <c r="BE96" s="91">
        <f>OLD_values_no_RT!AR96*(1-high_rise_MFH)</f>
        <v>5.9939194842463737</v>
      </c>
      <c r="BF96" s="91">
        <f>OLD_values_no_RT!AR96*high_rise_MFH</f>
        <v>0.12232488743359947</v>
      </c>
      <c r="BG96">
        <f>OLD_values_no_RT!AS96</f>
        <v>0</v>
      </c>
      <c r="BH96" s="91">
        <f>OLD_values_no_RT!AT96</f>
        <v>23.505891629413757</v>
      </c>
      <c r="BI96" s="91">
        <f>OLD_values_no_RT!AU96*(1-high_rise_MFH)</f>
        <v>23.086975484581266</v>
      </c>
      <c r="BJ96" s="91">
        <f>OLD_values_no_RT!AU96*high_rise_MFH</f>
        <v>0.47116276499145443</v>
      </c>
      <c r="BK96">
        <f>OLD_values_no_RT!AV96</f>
        <v>0</v>
      </c>
      <c r="BL96" s="12">
        <f>OLD_values_no_RT!AX96*0.32</f>
        <v>398.70400000000001</v>
      </c>
      <c r="BM96" s="12">
        <f>OLD_values_no_RT!AX96*0.6</f>
        <v>747.57</v>
      </c>
      <c r="BN96" s="12">
        <f>OLD_values_no_RT!AX96*0.08</f>
        <v>99.676000000000002</v>
      </c>
      <c r="BO96" s="12">
        <f>OLD_values_no_RT!AY96</f>
        <v>0</v>
      </c>
      <c r="BP96" s="12">
        <f>OLD_values_no_RT!BA96*0.672</f>
        <v>177.13937925513986</v>
      </c>
      <c r="BQ96" s="12">
        <f>OLD_values_no_RT!BA96*0.321</f>
        <v>84.615685626339129</v>
      </c>
      <c r="BR96" s="12">
        <f>OLD_values_no_RT!BA96*0.007</f>
        <v>1.84520186724104</v>
      </c>
      <c r="BS96" s="12">
        <f>OLD_values_no_RT!BB96</f>
        <v>0</v>
      </c>
      <c r="BT96" s="14">
        <f>OLD_values_no_RT!BC96</f>
        <v>131.99260205635321</v>
      </c>
      <c r="BU96" s="12">
        <f>OLD_values_no_RT!BD96*(1-high_rise_MFH)</f>
        <v>194.02912502283922</v>
      </c>
      <c r="BV96" s="12">
        <f>OLD_values_no_RT!BD96*high_rise_MFH</f>
        <v>3.9597780616905967</v>
      </c>
      <c r="BW96" s="12">
        <f>OLD_values_no_RT!BE96</f>
        <v>0</v>
      </c>
      <c r="BX96" s="14">
        <f>OLD_values_no_RT!BF96</f>
        <v>9.3676760603571285</v>
      </c>
      <c r="BY96" s="12">
        <f>OLD_values_no_RT!BG96*(1-high_rise_MFH)</f>
        <v>27.540967617449958</v>
      </c>
      <c r="BZ96" s="12">
        <f>OLD_values_no_RT!BG96*high_rise_MFH</f>
        <v>0.56206056362142776</v>
      </c>
      <c r="CA96" s="12">
        <f>OLD_values_no_RT!BH96</f>
        <v>0</v>
      </c>
      <c r="CB96" s="12">
        <f>OLD_values_no_RT!BJ96*0.86</f>
        <v>324.7545138195847</v>
      </c>
      <c r="CC96" s="12">
        <f>OLD_values_no_RT!BJ96*0.133</f>
        <v>50.22366318372648</v>
      </c>
      <c r="CD96" s="12">
        <f>OLD_values_no_RT!BJ96*0.007</f>
        <v>2.6433506938803406</v>
      </c>
      <c r="CE96" s="14">
        <f>OLD_values_no_RT!BK96</f>
        <v>0</v>
      </c>
      <c r="CF96" s="14">
        <v>102.08171468877522</v>
      </c>
      <c r="CG96" s="14">
        <v>100.04008039499972</v>
      </c>
      <c r="CH96" s="14">
        <v>2.0416342937755019</v>
      </c>
      <c r="CI96" s="14">
        <f>OLD_values_no_RT!BN96</f>
        <v>0</v>
      </c>
      <c r="CJ96" s="14">
        <f>OLD_values_no_RT!BO96</f>
        <v>87.315824982750826</v>
      </c>
      <c r="CK96" s="14">
        <f>OLD_values_no_RT!BP96*(1-high_rise_MFH)</f>
        <v>256.70852544928749</v>
      </c>
      <c r="CL96" s="14">
        <f>OLD_values_no_RT!BP96*high_rise_MFH</f>
        <v>5.2389494989650505</v>
      </c>
      <c r="CM96" s="14">
        <f>OLD_values_no_RT!BQ96</f>
        <v>0</v>
      </c>
      <c r="CN96" s="14">
        <v>170.71100442134497</v>
      </c>
      <c r="CO96" s="14">
        <v>56.903668140448303</v>
      </c>
      <c r="CP96" s="12">
        <v>0</v>
      </c>
      <c r="CQ96" s="14">
        <f>OLD_values_no_RT!BT96</f>
        <v>0</v>
      </c>
      <c r="CR96" s="14">
        <v>20</v>
      </c>
      <c r="CS96" s="14">
        <v>19.600000000000001</v>
      </c>
      <c r="CT96" s="14">
        <v>0.4</v>
      </c>
      <c r="CU96" s="14">
        <v>0</v>
      </c>
    </row>
    <row r="97" spans="1:99" x14ac:dyDescent="0.45">
      <c r="A97" s="21">
        <v>2015</v>
      </c>
      <c r="B97" s="2">
        <v>1994</v>
      </c>
      <c r="C97">
        <f>OLD_values_no_RT!C97</f>
        <v>0</v>
      </c>
      <c r="D97">
        <f>OLD_values_no_RT!D97</f>
        <v>288.67643435888795</v>
      </c>
      <c r="E97">
        <f>OLD_values_no_RT!E97</f>
        <v>0</v>
      </c>
      <c r="F97">
        <f>OLD_values_no_RT!F97</f>
        <v>0</v>
      </c>
      <c r="G97">
        <f>OLD_values_no_RT!G97*(1-high_rise_MFH)</f>
        <v>0</v>
      </c>
      <c r="H97">
        <f>OLD_values_no_RT!H97*(1-high_rise_MFH)</f>
        <v>39.831603136862689</v>
      </c>
      <c r="I97">
        <f>OLD_values_no_RT!I97*(1-high_rise_MFH)</f>
        <v>0</v>
      </c>
      <c r="J97">
        <f>OLD_values_no_RT!J97*(1-high_rise_MFH)</f>
        <v>0</v>
      </c>
      <c r="K97">
        <f>OLD_values_no_RT!G97*(high_rise_MFH)</f>
        <v>0</v>
      </c>
      <c r="L97">
        <f>OLD_values_no_RT!H97*(high_rise_MFH)</f>
        <v>0.81288985993597329</v>
      </c>
      <c r="M97">
        <f>OLD_values_no_RT!I97*(high_rise_MFH)</f>
        <v>0</v>
      </c>
      <c r="N97">
        <f>OLD_values_no_RT!J97*(high_rise_MFH)</f>
        <v>0</v>
      </c>
      <c r="O97">
        <f>OLD_values_no_RT!K97</f>
        <v>11.633229444313395</v>
      </c>
      <c r="P97">
        <f>OLD_values_no_RT!L97</f>
        <v>0</v>
      </c>
      <c r="Q97">
        <f>OLD_values_no_RT!M97</f>
        <v>0</v>
      </c>
      <c r="R97">
        <f>OLD_values_no_RT!N97</f>
        <v>0</v>
      </c>
      <c r="S97">
        <f>OLD_values_no_RT!O97</f>
        <v>0</v>
      </c>
      <c r="T97">
        <f>OLD_values_no_RT!P97</f>
        <v>28.476284316082367</v>
      </c>
      <c r="U97">
        <f>OLD_values_no_RT!Q97*(1-high_rise_MFH)</f>
        <v>3.9291605433941714</v>
      </c>
      <c r="V97">
        <f>OLD_values_no_RT!Q97*high_rise_MFH</f>
        <v>8.0186949865187179E-2</v>
      </c>
      <c r="W97">
        <f>OLD_values_no_RT!R97</f>
        <v>1.1475517560212296</v>
      </c>
      <c r="X97" s="12">
        <f>OLD_values_no_RT!S97</f>
        <v>72.642961337413254</v>
      </c>
      <c r="Y97" s="12">
        <f>OLD_values_no_RT!T97*(1-high_rise_MFH)</f>
        <v>32.300654438751181</v>
      </c>
      <c r="Z97" s="12">
        <f>OLD_values_no_RT!T97*high_rise_MFH</f>
        <v>0.65919702936226898</v>
      </c>
      <c r="AA97" s="12">
        <f>OLD_values_no_RT!U97</f>
        <v>0</v>
      </c>
      <c r="AB97">
        <f>OLD_values_no_RT!V97</f>
        <v>1.0330418633444247</v>
      </c>
      <c r="AC97">
        <f>OLD_values_no_RT!W97*(1-high_rise_MFH)</f>
        <v>24.312311382805849</v>
      </c>
      <c r="AD97">
        <f>OLD_values_no_RT!W97*high_rise_MFH</f>
        <v>0.49616962005726223</v>
      </c>
      <c r="AE97">
        <f>OLD_values_no_RT!X97</f>
        <v>0</v>
      </c>
      <c r="AF97">
        <f>OLD_values_no_RT!Y97</f>
        <v>23.788567102025368</v>
      </c>
      <c r="AG97">
        <f>OLD_values_no_RT!Z97*(1-high_rise_MFH)</f>
        <v>11.761669505962523</v>
      </c>
      <c r="AH97">
        <f>OLD_values_no_RT!Z97*high_rise_MFH</f>
        <v>0.24003407155025558</v>
      </c>
      <c r="AI97">
        <f>OLD_values_no_RT!AA97</f>
        <v>0</v>
      </c>
      <c r="AJ97">
        <f>OLD_values_no_RT!AB97</f>
        <v>4.922817323917255</v>
      </c>
      <c r="AK97">
        <f>OLD_values_no_RT!AC97*(1-high_rise_MFH)</f>
        <v>28.935141553652898</v>
      </c>
      <c r="AL97">
        <f>OLD_values_no_RT!AC97*high_rise_MFH</f>
        <v>0.59051309293169185</v>
      </c>
      <c r="AM97">
        <f>OLD_values_no_RT!AD97</f>
        <v>0</v>
      </c>
      <c r="AN97">
        <f>OLD_values_no_RT!AE97</f>
        <v>7.0220000000000002</v>
      </c>
      <c r="AO97">
        <f>OLD_values_no_RT!AF97*(1-high_rise_MFH)</f>
        <v>4.417349999999999</v>
      </c>
      <c r="AP97">
        <f>OLD_values_no_RT!AF97*high_rise_MFH</f>
        <v>9.0149999999999994E-2</v>
      </c>
      <c r="AQ97">
        <f>OLD_values_no_RT!AG97</f>
        <v>0</v>
      </c>
      <c r="AR97">
        <f>OLD_values_no_RT!AH97</f>
        <v>11.833</v>
      </c>
      <c r="AS97">
        <f>OLD_values_no_RT!AI97*(1-high_rise_MFH)</f>
        <v>12.9499944</v>
      </c>
      <c r="AT97">
        <f>OLD_values_no_RT!AI97*high_rise_MFH</f>
        <v>0.26428560000000001</v>
      </c>
      <c r="AU97">
        <f>OLD_values_no_RT!AJ97</f>
        <v>0</v>
      </c>
      <c r="AV97">
        <f>OLD_values_no_RT!AK97</f>
        <v>10.414123081999671</v>
      </c>
      <c r="AW97">
        <f>OLD_values_no_RT!AL97*(1-high_rise_MFH)</f>
        <v>2.7422537535060223</v>
      </c>
      <c r="AX97">
        <f>OLD_values_no_RT!AL97*high_rise_MFH</f>
        <v>5.596436231644944E-2</v>
      </c>
      <c r="AY97">
        <f>OLD_values_no_RT!AM97</f>
        <v>0</v>
      </c>
      <c r="AZ97" s="91">
        <f>OLD_values_no_RT!AN97</f>
        <v>5.3996027252192071</v>
      </c>
      <c r="BA97" s="91">
        <f>OLD_values_no_RT!AO97*(1-high_rise_MFH)</f>
        <v>4.1264117379929193</v>
      </c>
      <c r="BB97" s="91">
        <f>OLD_values_no_RT!AO97*high_rise_MFH</f>
        <v>8.4212484448835084E-2</v>
      </c>
      <c r="BC97">
        <f>OLD_values_no_RT!AP97</f>
        <v>0</v>
      </c>
      <c r="BD97" s="91">
        <f>OLD_values_no_RT!AQ97</f>
        <v>5.2590657525495459</v>
      </c>
      <c r="BE97" s="91">
        <f>OLD_values_no_RT!AR97*(1-high_rise_MFH)</f>
        <v>5.9939194842463737</v>
      </c>
      <c r="BF97" s="91">
        <f>OLD_values_no_RT!AR97*high_rise_MFH</f>
        <v>0.12232488743359947</v>
      </c>
      <c r="BG97">
        <f>OLD_values_no_RT!AS97</f>
        <v>0</v>
      </c>
      <c r="BH97" s="91">
        <f>OLD_values_no_RT!AT97</f>
        <v>23.505891629413757</v>
      </c>
      <c r="BI97" s="91">
        <f>OLD_values_no_RT!AU97*(1-high_rise_MFH)</f>
        <v>23.086975484581266</v>
      </c>
      <c r="BJ97" s="91">
        <f>OLD_values_no_RT!AU97*high_rise_MFH</f>
        <v>0.47116276499145443</v>
      </c>
      <c r="BK97">
        <f>OLD_values_no_RT!AV97</f>
        <v>0</v>
      </c>
      <c r="BL97" s="12">
        <f>OLD_values_no_RT!AX97*0.32</f>
        <v>429.82080000000002</v>
      </c>
      <c r="BM97" s="12">
        <f>OLD_values_no_RT!AX97*0.6</f>
        <v>805.91399999999999</v>
      </c>
      <c r="BN97" s="12">
        <f>OLD_values_no_RT!AX97*0.08</f>
        <v>107.4552</v>
      </c>
      <c r="BO97" s="12">
        <f>OLD_values_no_RT!AY97</f>
        <v>0</v>
      </c>
      <c r="BP97" s="12">
        <f>OLD_values_no_RT!BA97*0.672</f>
        <v>199.28180166203234</v>
      </c>
      <c r="BQ97" s="12">
        <f>OLD_values_no_RT!BA97*0.321</f>
        <v>95.192646329631515</v>
      </c>
      <c r="BR97" s="12">
        <f>OLD_values_no_RT!BA97*0.007</f>
        <v>2.0758521006461703</v>
      </c>
      <c r="BS97" s="12">
        <f>OLD_values_no_RT!BB97</f>
        <v>0</v>
      </c>
      <c r="BT97" s="14">
        <f>OLD_values_no_RT!BC97</f>
        <v>131.99260205635321</v>
      </c>
      <c r="BU97" s="12">
        <f>OLD_values_no_RT!BD97*(1-high_rise_MFH)</f>
        <v>194.02912502283922</v>
      </c>
      <c r="BV97" s="12">
        <f>OLD_values_no_RT!BD97*high_rise_MFH</f>
        <v>3.9597780616905967</v>
      </c>
      <c r="BW97" s="12">
        <f>OLD_values_no_RT!BE97</f>
        <v>0</v>
      </c>
      <c r="BX97" s="14">
        <f>OLD_values_no_RT!BF97</f>
        <v>9.3676760603571285</v>
      </c>
      <c r="BY97" s="12">
        <f>OLD_values_no_RT!BG97*(1-high_rise_MFH)</f>
        <v>27.540967617449958</v>
      </c>
      <c r="BZ97" s="12">
        <f>OLD_values_no_RT!BG97*high_rise_MFH</f>
        <v>0.56206056362142776</v>
      </c>
      <c r="CA97" s="12">
        <f>OLD_values_no_RT!BH97</f>
        <v>0</v>
      </c>
      <c r="CB97" s="12">
        <f>OLD_values_no_RT!BJ97*0.86</f>
        <v>334.30611716721955</v>
      </c>
      <c r="CC97" s="12">
        <f>OLD_values_no_RT!BJ97*0.133</f>
        <v>51.700829747953726</v>
      </c>
      <c r="CD97" s="12">
        <f>OLD_values_no_RT!BJ97*0.007</f>
        <v>2.7210963025238804</v>
      </c>
      <c r="CE97" s="14">
        <f>OLD_values_no_RT!BK97</f>
        <v>0</v>
      </c>
      <c r="CF97" s="14">
        <v>105.08411806197449</v>
      </c>
      <c r="CG97" s="14">
        <v>102.982435700735</v>
      </c>
      <c r="CH97" s="14">
        <v>2.1016823612394973</v>
      </c>
      <c r="CI97" s="14">
        <f>OLD_values_no_RT!BN97</f>
        <v>0</v>
      </c>
      <c r="CJ97" s="14">
        <f>OLD_values_no_RT!BO97</f>
        <v>89.883937482243482</v>
      </c>
      <c r="CK97" s="14">
        <f>OLD_values_no_RT!BP97*(1-high_rise_MFH)</f>
        <v>264.25877619779595</v>
      </c>
      <c r="CL97" s="14">
        <f>OLD_values_no_RT!BP97*high_rise_MFH</f>
        <v>5.3930362489346111</v>
      </c>
      <c r="CM97" s="14">
        <f>OLD_values_no_RT!BQ97</f>
        <v>0</v>
      </c>
      <c r="CN97" s="14">
        <v>175.73191631609041</v>
      </c>
      <c r="CO97" s="14">
        <v>58.577305438696783</v>
      </c>
      <c r="CP97" s="12">
        <v>0</v>
      </c>
      <c r="CQ97" s="14">
        <f>OLD_values_no_RT!BT97</f>
        <v>0</v>
      </c>
      <c r="CR97" s="14">
        <v>20</v>
      </c>
      <c r="CS97" s="14">
        <v>19.600000000000001</v>
      </c>
      <c r="CT97" s="14">
        <v>0.4</v>
      </c>
      <c r="CU97" s="14">
        <v>0</v>
      </c>
    </row>
    <row r="98" spans="1:99" x14ac:dyDescent="0.45">
      <c r="A98" s="21">
        <v>2015</v>
      </c>
      <c r="B98" s="2">
        <v>1995</v>
      </c>
      <c r="C98">
        <f>OLD_values_no_RT!C98</f>
        <v>0</v>
      </c>
      <c r="D98">
        <f>OLD_values_no_RT!D98</f>
        <v>288.67643435888795</v>
      </c>
      <c r="E98">
        <f>OLD_values_no_RT!E98</f>
        <v>0</v>
      </c>
      <c r="F98">
        <f>OLD_values_no_RT!F98</f>
        <v>0</v>
      </c>
      <c r="G98">
        <f>OLD_values_no_RT!G98*(1-high_rise_MFH)</f>
        <v>0</v>
      </c>
      <c r="H98">
        <f>OLD_values_no_RT!H98*(1-high_rise_MFH)</f>
        <v>39.831603136862689</v>
      </c>
      <c r="I98">
        <f>OLD_values_no_RT!I98*(1-high_rise_MFH)</f>
        <v>0</v>
      </c>
      <c r="J98">
        <f>OLD_values_no_RT!J98*(1-high_rise_MFH)</f>
        <v>0</v>
      </c>
      <c r="K98">
        <f>OLD_values_no_RT!G98*(high_rise_MFH)</f>
        <v>0</v>
      </c>
      <c r="L98">
        <f>OLD_values_no_RT!H98*(high_rise_MFH)</f>
        <v>0.81288985993597329</v>
      </c>
      <c r="M98">
        <f>OLD_values_no_RT!I98*(high_rise_MFH)</f>
        <v>0</v>
      </c>
      <c r="N98">
        <f>OLD_values_no_RT!J98*(high_rise_MFH)</f>
        <v>0</v>
      </c>
      <c r="O98">
        <f>OLD_values_no_RT!K98</f>
        <v>11.633229444313395</v>
      </c>
      <c r="P98">
        <f>OLD_values_no_RT!L98</f>
        <v>0</v>
      </c>
      <c r="Q98">
        <f>OLD_values_no_RT!M98</f>
        <v>0</v>
      </c>
      <c r="R98">
        <f>OLD_values_no_RT!N98</f>
        <v>0</v>
      </c>
      <c r="S98">
        <f>OLD_values_no_RT!O98</f>
        <v>0</v>
      </c>
      <c r="T98">
        <f>OLD_values_no_RT!P98</f>
        <v>28.476284316082367</v>
      </c>
      <c r="U98">
        <f>OLD_values_no_RT!Q98*(1-high_rise_MFH)</f>
        <v>3.9291605433941714</v>
      </c>
      <c r="V98">
        <f>OLD_values_no_RT!Q98*high_rise_MFH</f>
        <v>8.0186949865187179E-2</v>
      </c>
      <c r="W98">
        <f>OLD_values_no_RT!R98</f>
        <v>1.1475517560212296</v>
      </c>
      <c r="X98" s="12">
        <f>OLD_values_no_RT!S98</f>
        <v>78.097262324927172</v>
      </c>
      <c r="Y98" s="12">
        <f>OLD_values_no_RT!T98*(1-high_rise_MFH)</f>
        <v>34.725906495647834</v>
      </c>
      <c r="Z98" s="12">
        <f>OLD_values_no_RT!T98*high_rise_MFH</f>
        <v>0.7086919692989353</v>
      </c>
      <c r="AA98" s="12">
        <f>OLD_values_no_RT!U98</f>
        <v>0</v>
      </c>
      <c r="AB98">
        <f>OLD_values_no_RT!V98</f>
        <v>1.0330418633444247</v>
      </c>
      <c r="AC98">
        <f>OLD_values_no_RT!W98*(1-high_rise_MFH)</f>
        <v>24.312311382805849</v>
      </c>
      <c r="AD98">
        <f>OLD_values_no_RT!W98*high_rise_MFH</f>
        <v>0.49616962005726223</v>
      </c>
      <c r="AE98">
        <f>OLD_values_no_RT!X98</f>
        <v>0</v>
      </c>
      <c r="AF98">
        <f>OLD_values_no_RT!Y98</f>
        <v>23.788567102025368</v>
      </c>
      <c r="AG98">
        <f>OLD_values_no_RT!Z98*(1-high_rise_MFH)</f>
        <v>11.761669505962523</v>
      </c>
      <c r="AH98">
        <f>OLD_values_no_RT!Z98*high_rise_MFH</f>
        <v>0.24003407155025558</v>
      </c>
      <c r="AI98">
        <f>OLD_values_no_RT!AA98</f>
        <v>0</v>
      </c>
      <c r="AJ98">
        <f>OLD_values_no_RT!AB98</f>
        <v>4.922817323917255</v>
      </c>
      <c r="AK98">
        <f>OLD_values_no_RT!AC98*(1-high_rise_MFH)</f>
        <v>28.935141553652898</v>
      </c>
      <c r="AL98">
        <f>OLD_values_no_RT!AC98*high_rise_MFH</f>
        <v>0.59051309293169185</v>
      </c>
      <c r="AM98">
        <f>OLD_values_no_RT!AD98</f>
        <v>0</v>
      </c>
      <c r="AN98">
        <f>OLD_values_no_RT!AE98</f>
        <v>7.0220000000000002</v>
      </c>
      <c r="AO98">
        <f>OLD_values_no_RT!AF98*(1-high_rise_MFH)</f>
        <v>4.417349999999999</v>
      </c>
      <c r="AP98">
        <f>OLD_values_no_RT!AF98*high_rise_MFH</f>
        <v>9.0149999999999994E-2</v>
      </c>
      <c r="AQ98">
        <f>OLD_values_no_RT!AG98</f>
        <v>0</v>
      </c>
      <c r="AR98">
        <f>OLD_values_no_RT!AH98</f>
        <v>11.833</v>
      </c>
      <c r="AS98">
        <f>OLD_values_no_RT!AI98*(1-high_rise_MFH)</f>
        <v>12.9499944</v>
      </c>
      <c r="AT98">
        <f>OLD_values_no_RT!AI98*high_rise_MFH</f>
        <v>0.26428560000000001</v>
      </c>
      <c r="AU98">
        <f>OLD_values_no_RT!AJ98</f>
        <v>0</v>
      </c>
      <c r="AV98">
        <f>OLD_values_no_RT!AK98</f>
        <v>10.414123081999671</v>
      </c>
      <c r="AW98">
        <f>OLD_values_no_RT!AL98*(1-high_rise_MFH)</f>
        <v>2.7422537535060223</v>
      </c>
      <c r="AX98">
        <f>OLD_values_no_RT!AL98*high_rise_MFH</f>
        <v>5.596436231644944E-2</v>
      </c>
      <c r="AY98">
        <f>OLD_values_no_RT!AM98</f>
        <v>0</v>
      </c>
      <c r="AZ98" s="91">
        <f>OLD_values_no_RT!AN98</f>
        <v>5.3996027252192071</v>
      </c>
      <c r="BA98" s="91">
        <f>OLD_values_no_RT!AO98*(1-high_rise_MFH)</f>
        <v>4.1264117379929193</v>
      </c>
      <c r="BB98" s="91">
        <f>OLD_values_no_RT!AO98*high_rise_MFH</f>
        <v>8.4212484448835084E-2</v>
      </c>
      <c r="BC98">
        <f>OLD_values_no_RT!AP98</f>
        <v>0</v>
      </c>
      <c r="BD98" s="91">
        <f>OLD_values_no_RT!AQ98</f>
        <v>5.2590657525495459</v>
      </c>
      <c r="BE98" s="91">
        <f>OLD_values_no_RT!AR98*(1-high_rise_MFH)</f>
        <v>5.9939194842463737</v>
      </c>
      <c r="BF98" s="91">
        <f>OLD_values_no_RT!AR98*high_rise_MFH</f>
        <v>0.12232488743359947</v>
      </c>
      <c r="BG98">
        <f>OLD_values_no_RT!AS98</f>
        <v>0</v>
      </c>
      <c r="BH98" s="91">
        <f>OLD_values_no_RT!AT98</f>
        <v>23.505891629413757</v>
      </c>
      <c r="BI98" s="91">
        <f>OLD_values_no_RT!AU98*(1-high_rise_MFH)</f>
        <v>23.086975484581266</v>
      </c>
      <c r="BJ98" s="91">
        <f>OLD_values_no_RT!AU98*high_rise_MFH</f>
        <v>0.47116276499145443</v>
      </c>
      <c r="BK98">
        <f>OLD_values_no_RT!AV98</f>
        <v>0</v>
      </c>
      <c r="BL98" s="12">
        <f>OLD_values_no_RT!AX98*0.32</f>
        <v>461.92320000000001</v>
      </c>
      <c r="BM98" s="12">
        <f>OLD_values_no_RT!AX98*0.6</f>
        <v>866.10599999999999</v>
      </c>
      <c r="BN98" s="12">
        <f>OLD_values_no_RT!AX98*0.08</f>
        <v>115.4808</v>
      </c>
      <c r="BO98" s="12">
        <f>OLD_values_no_RT!AY98</f>
        <v>0</v>
      </c>
      <c r="BP98" s="12">
        <f>OLD_values_no_RT!BA98*0.672</f>
        <v>221.42422406892481</v>
      </c>
      <c r="BQ98" s="12">
        <f>OLD_values_no_RT!BA98*0.321</f>
        <v>105.76960703292391</v>
      </c>
      <c r="BR98" s="12">
        <f>OLD_values_no_RT!BA98*0.007</f>
        <v>2.3065023340513</v>
      </c>
      <c r="BS98" s="12">
        <f>OLD_values_no_RT!BB98</f>
        <v>0</v>
      </c>
      <c r="BT98" s="14">
        <f>OLD_values_no_RT!BC98</f>
        <v>131.99260205635321</v>
      </c>
      <c r="BU98" s="12">
        <f>OLD_values_no_RT!BD98*(1-high_rise_MFH)</f>
        <v>194.02912502283922</v>
      </c>
      <c r="BV98" s="12">
        <f>OLD_values_no_RT!BD98*high_rise_MFH</f>
        <v>3.9597780616905967</v>
      </c>
      <c r="BW98" s="12">
        <f>OLD_values_no_RT!BE98</f>
        <v>0</v>
      </c>
      <c r="BX98" s="14">
        <f>OLD_values_no_RT!BF98</f>
        <v>6.2248738812745916</v>
      </c>
      <c r="BY98" s="12">
        <f>OLD_values_no_RT!BG98*(1-high_rise_MFH)</f>
        <v>18.301129210947302</v>
      </c>
      <c r="BZ98" s="12">
        <f>OLD_values_no_RT!BG98*high_rise_MFH</f>
        <v>0.37349243287647554</v>
      </c>
      <c r="CA98" s="12">
        <f>OLD_values_no_RT!BH98</f>
        <v>0</v>
      </c>
      <c r="CB98" s="12">
        <f>OLD_values_no_RT!BJ98*0.86</f>
        <v>343.85772051485441</v>
      </c>
      <c r="CC98" s="12">
        <f>OLD_values_no_RT!BJ98*0.133</f>
        <v>53.17799631218098</v>
      </c>
      <c r="CD98" s="12">
        <f>OLD_values_no_RT!BJ98*0.007</f>
        <v>2.7988419111674196</v>
      </c>
      <c r="CE98" s="14">
        <f>OLD_values_no_RT!BK98</f>
        <v>0</v>
      </c>
      <c r="CF98" s="14">
        <v>108.08652143517376</v>
      </c>
      <c r="CG98" s="14">
        <v>105.92479100647029</v>
      </c>
      <c r="CH98" s="14">
        <v>2.1617304287034784</v>
      </c>
      <c r="CI98" s="14">
        <f>OLD_values_no_RT!BN98</f>
        <v>0</v>
      </c>
      <c r="CJ98" s="14">
        <f>OLD_values_no_RT!BO98</f>
        <v>92.452049981736195</v>
      </c>
      <c r="CK98" s="14">
        <f>OLD_values_no_RT!BP98*(1-high_rise_MFH)</f>
        <v>271.80902694630436</v>
      </c>
      <c r="CL98" s="14">
        <f>OLD_values_no_RT!BP98*high_rise_MFH</f>
        <v>5.5471229989041708</v>
      </c>
      <c r="CM98" s="14">
        <f>OLD_values_no_RT!BQ98</f>
        <v>0</v>
      </c>
      <c r="CN98" s="14">
        <v>180.75282821083584</v>
      </c>
      <c r="CO98" s="14">
        <v>60.250942736945262</v>
      </c>
      <c r="CP98" s="12">
        <v>0</v>
      </c>
      <c r="CQ98" s="14">
        <f>OLD_values_no_RT!BT98</f>
        <v>0</v>
      </c>
      <c r="CR98" s="14">
        <v>20</v>
      </c>
      <c r="CS98" s="14">
        <v>19.600000000000001</v>
      </c>
      <c r="CT98" s="14">
        <v>0.4</v>
      </c>
      <c r="CU98" s="14">
        <v>0</v>
      </c>
    </row>
    <row r="99" spans="1:99" x14ac:dyDescent="0.45">
      <c r="A99" s="21">
        <v>2015</v>
      </c>
      <c r="B99" s="2">
        <v>1996</v>
      </c>
      <c r="C99">
        <f>OLD_values_no_RT!C99</f>
        <v>0</v>
      </c>
      <c r="D99">
        <f>OLD_values_no_RT!D99</f>
        <v>288.67643435888795</v>
      </c>
      <c r="E99">
        <f>OLD_values_no_RT!E99</f>
        <v>0</v>
      </c>
      <c r="F99">
        <f>OLD_values_no_RT!F99</f>
        <v>0</v>
      </c>
      <c r="G99">
        <f>OLD_values_no_RT!G99*(1-high_rise_MFH)</f>
        <v>0</v>
      </c>
      <c r="H99">
        <f>OLD_values_no_RT!H99*(1-high_rise_MFH)</f>
        <v>39.831603136862689</v>
      </c>
      <c r="I99">
        <f>OLD_values_no_RT!I99*(1-high_rise_MFH)</f>
        <v>0</v>
      </c>
      <c r="J99">
        <f>OLD_values_no_RT!J99*(1-high_rise_MFH)</f>
        <v>0</v>
      </c>
      <c r="K99">
        <f>OLD_values_no_RT!G99*(high_rise_MFH)</f>
        <v>0</v>
      </c>
      <c r="L99">
        <f>OLD_values_no_RT!H99*(high_rise_MFH)</f>
        <v>0.81288985993597329</v>
      </c>
      <c r="M99">
        <f>OLD_values_no_RT!I99*(high_rise_MFH)</f>
        <v>0</v>
      </c>
      <c r="N99">
        <f>OLD_values_no_RT!J99*(high_rise_MFH)</f>
        <v>0</v>
      </c>
      <c r="O99">
        <f>OLD_values_no_RT!K99</f>
        <v>11.633229444313395</v>
      </c>
      <c r="P99">
        <f>OLD_values_no_RT!L99</f>
        <v>0</v>
      </c>
      <c r="Q99">
        <f>OLD_values_no_RT!M99</f>
        <v>0</v>
      </c>
      <c r="R99">
        <f>OLD_values_no_RT!N99</f>
        <v>0</v>
      </c>
      <c r="S99">
        <f>OLD_values_no_RT!O99</f>
        <v>0</v>
      </c>
      <c r="T99">
        <f>OLD_values_no_RT!P99</f>
        <v>28.476284316082367</v>
      </c>
      <c r="U99">
        <f>OLD_values_no_RT!Q99*(1-high_rise_MFH)</f>
        <v>3.9291605433941714</v>
      </c>
      <c r="V99">
        <f>OLD_values_no_RT!Q99*high_rise_MFH</f>
        <v>8.0186949865187179E-2</v>
      </c>
      <c r="W99">
        <f>OLD_values_no_RT!R99</f>
        <v>1.1475517560212296</v>
      </c>
      <c r="X99" s="12">
        <f>OLD_values_no_RT!S99</f>
        <v>71.720292414094942</v>
      </c>
      <c r="Y99" s="12">
        <f>OLD_values_no_RT!T99*(1-high_rise_MFH)</f>
        <v>31.890390188715287</v>
      </c>
      <c r="Z99" s="12">
        <f>OLD_values_no_RT!T99*high_rise_MFH</f>
        <v>0.65082428956561811</v>
      </c>
      <c r="AA99" s="12">
        <f>OLD_values_no_RT!U99</f>
        <v>0</v>
      </c>
      <c r="AB99">
        <f>OLD_values_no_RT!V99</f>
        <v>1.0330418633444247</v>
      </c>
      <c r="AC99">
        <f>OLD_values_no_RT!W99*(1-high_rise_MFH)</f>
        <v>24.312311382805849</v>
      </c>
      <c r="AD99">
        <f>OLD_values_no_RT!W99*high_rise_MFH</f>
        <v>0.49616962005726223</v>
      </c>
      <c r="AE99">
        <f>OLD_values_no_RT!X99</f>
        <v>0</v>
      </c>
      <c r="AF99">
        <f>OLD_values_no_RT!Y99</f>
        <v>23.788567102025368</v>
      </c>
      <c r="AG99">
        <f>OLD_values_no_RT!Z99*(1-high_rise_MFH)</f>
        <v>11.761669505962523</v>
      </c>
      <c r="AH99">
        <f>OLD_values_no_RT!Z99*high_rise_MFH</f>
        <v>0.24003407155025558</v>
      </c>
      <c r="AI99">
        <f>OLD_values_no_RT!AA99</f>
        <v>0</v>
      </c>
      <c r="AJ99">
        <f>OLD_values_no_RT!AB99</f>
        <v>4.922817323917255</v>
      </c>
      <c r="AK99">
        <f>OLD_values_no_RT!AC99*(1-high_rise_MFH)</f>
        <v>28.935141553652898</v>
      </c>
      <c r="AL99">
        <f>OLD_values_no_RT!AC99*high_rise_MFH</f>
        <v>0.59051309293169185</v>
      </c>
      <c r="AM99">
        <f>OLD_values_no_RT!AD99</f>
        <v>0</v>
      </c>
      <c r="AN99">
        <f>OLD_values_no_RT!AE99</f>
        <v>7.0220000000000002</v>
      </c>
      <c r="AO99">
        <f>OLD_values_no_RT!AF99*(1-high_rise_MFH)</f>
        <v>4.417349999999999</v>
      </c>
      <c r="AP99">
        <f>OLD_values_no_RT!AF99*high_rise_MFH</f>
        <v>9.0149999999999994E-2</v>
      </c>
      <c r="AQ99">
        <f>OLD_values_no_RT!AG99</f>
        <v>0</v>
      </c>
      <c r="AR99">
        <f>OLD_values_no_RT!AH99</f>
        <v>11.833</v>
      </c>
      <c r="AS99">
        <f>OLD_values_no_RT!AI99*(1-high_rise_MFH)</f>
        <v>12.9499944</v>
      </c>
      <c r="AT99">
        <f>OLD_values_no_RT!AI99*high_rise_MFH</f>
        <v>0.26428560000000001</v>
      </c>
      <c r="AU99">
        <f>OLD_values_no_RT!AJ99</f>
        <v>0</v>
      </c>
      <c r="AV99">
        <f>OLD_values_no_RT!AK99</f>
        <v>10.414123081999671</v>
      </c>
      <c r="AW99">
        <f>OLD_values_no_RT!AL99*(1-high_rise_MFH)</f>
        <v>2.7422537535060223</v>
      </c>
      <c r="AX99">
        <f>OLD_values_no_RT!AL99*high_rise_MFH</f>
        <v>5.596436231644944E-2</v>
      </c>
      <c r="AY99">
        <f>OLD_values_no_RT!AM99</f>
        <v>0</v>
      </c>
      <c r="AZ99" s="91">
        <f>OLD_values_no_RT!AN99</f>
        <v>5.3996027252192071</v>
      </c>
      <c r="BA99" s="91">
        <f>OLD_values_no_RT!AO99*(1-high_rise_MFH)</f>
        <v>4.1264117379929193</v>
      </c>
      <c r="BB99" s="91">
        <f>OLD_values_no_RT!AO99*high_rise_MFH</f>
        <v>8.4212484448835084E-2</v>
      </c>
      <c r="BC99">
        <f>OLD_values_no_RT!AP99</f>
        <v>0</v>
      </c>
      <c r="BD99" s="91">
        <f>OLD_values_no_RT!AQ99</f>
        <v>5.2590657525495459</v>
      </c>
      <c r="BE99" s="91">
        <f>OLD_values_no_RT!AR99*(1-high_rise_MFH)</f>
        <v>5.9939194842463737</v>
      </c>
      <c r="BF99" s="91">
        <f>OLD_values_no_RT!AR99*high_rise_MFH</f>
        <v>0.12232488743359947</v>
      </c>
      <c r="BG99">
        <f>OLD_values_no_RT!AS99</f>
        <v>0</v>
      </c>
      <c r="BH99" s="91">
        <f>OLD_values_no_RT!AT99</f>
        <v>23.505891629413757</v>
      </c>
      <c r="BI99" s="91">
        <f>OLD_values_no_RT!AU99*(1-high_rise_MFH)</f>
        <v>23.086975484581266</v>
      </c>
      <c r="BJ99" s="91">
        <f>OLD_values_no_RT!AU99*high_rise_MFH</f>
        <v>0.47116276499145443</v>
      </c>
      <c r="BK99">
        <f>OLD_values_no_RT!AV99</f>
        <v>0</v>
      </c>
      <c r="BL99" s="12">
        <f>OLD_values_no_RT!AX99*0.32</f>
        <v>482.99519999999995</v>
      </c>
      <c r="BM99" s="12">
        <f>OLD_values_no_RT!AX99*0.6</f>
        <v>905.61599999999987</v>
      </c>
      <c r="BN99" s="12">
        <f>OLD_values_no_RT!AX99*0.08</f>
        <v>120.74879999999999</v>
      </c>
      <c r="BO99" s="12">
        <f>OLD_values_no_RT!AY99</f>
        <v>0</v>
      </c>
      <c r="BP99" s="12">
        <f>OLD_values_no_RT!BA99*0.672</f>
        <v>243.56664647581732</v>
      </c>
      <c r="BQ99" s="12">
        <f>OLD_values_no_RT!BA99*0.321</f>
        <v>116.3465677362163</v>
      </c>
      <c r="BR99" s="12">
        <f>OLD_values_no_RT!BA99*0.007</f>
        <v>2.5371525674564301</v>
      </c>
      <c r="BS99" s="12">
        <f>OLD_values_no_RT!BB99</f>
        <v>0</v>
      </c>
      <c r="BT99" s="14">
        <f>OLD_values_no_RT!BC99</f>
        <v>131.99260205635321</v>
      </c>
      <c r="BU99" s="12">
        <f>OLD_values_no_RT!BD99*(1-high_rise_MFH)</f>
        <v>194.02912502283922</v>
      </c>
      <c r="BV99" s="12">
        <f>OLD_values_no_RT!BD99*high_rise_MFH</f>
        <v>3.9597780616905967</v>
      </c>
      <c r="BW99" s="12">
        <f>OLD_values_no_RT!BE99</f>
        <v>0</v>
      </c>
      <c r="BX99" s="14">
        <f>OLD_values_no_RT!BF99</f>
        <v>6.2248738812745916</v>
      </c>
      <c r="BY99" s="12">
        <f>OLD_values_no_RT!BG99*(1-high_rise_MFH)</f>
        <v>18.301129210947302</v>
      </c>
      <c r="BZ99" s="12">
        <f>OLD_values_no_RT!BG99*high_rise_MFH</f>
        <v>0.37349243287647554</v>
      </c>
      <c r="CA99" s="12">
        <f>OLD_values_no_RT!BH99</f>
        <v>0</v>
      </c>
      <c r="CB99" s="12">
        <f>OLD_values_no_RT!BJ99*0.86</f>
        <v>353.40932386248926</v>
      </c>
      <c r="CC99" s="12">
        <f>OLD_values_no_RT!BJ99*0.133</f>
        <v>54.655162876408227</v>
      </c>
      <c r="CD99" s="12">
        <f>OLD_values_no_RT!BJ99*0.007</f>
        <v>2.8765875198109594</v>
      </c>
      <c r="CE99" s="14">
        <f>OLD_values_no_RT!BK99</f>
        <v>0</v>
      </c>
      <c r="CF99" s="14">
        <v>111.08892480837304</v>
      </c>
      <c r="CG99" s="14">
        <v>108.86714631220558</v>
      </c>
      <c r="CH99" s="14">
        <v>2.2217784961674596</v>
      </c>
      <c r="CI99" s="14">
        <f>OLD_values_no_RT!BN99</f>
        <v>0</v>
      </c>
      <c r="CJ99" s="14">
        <f>OLD_values_no_RT!BO99</f>
        <v>95.020162481228851</v>
      </c>
      <c r="CK99" s="14">
        <f>OLD_values_no_RT!BP99*(1-high_rise_MFH)</f>
        <v>279.35927769481282</v>
      </c>
      <c r="CL99" s="14">
        <f>OLD_values_no_RT!BP99*high_rise_MFH</f>
        <v>5.7012097488737314</v>
      </c>
      <c r="CM99" s="14">
        <f>OLD_values_no_RT!BQ99</f>
        <v>0</v>
      </c>
      <c r="CN99" s="14">
        <v>185.77374010558128</v>
      </c>
      <c r="CO99" s="14">
        <v>61.924580035193742</v>
      </c>
      <c r="CP99" s="12">
        <v>0</v>
      </c>
      <c r="CQ99" s="14">
        <f>OLD_values_no_RT!BT99</f>
        <v>0</v>
      </c>
      <c r="CR99" s="14">
        <v>20</v>
      </c>
      <c r="CS99" s="14">
        <v>19.600000000000001</v>
      </c>
      <c r="CT99" s="14">
        <v>0.4</v>
      </c>
      <c r="CU99" s="14">
        <v>0</v>
      </c>
    </row>
    <row r="100" spans="1:99" x14ac:dyDescent="0.45">
      <c r="A100" s="21">
        <v>2015</v>
      </c>
      <c r="B100" s="2">
        <v>1997</v>
      </c>
      <c r="C100">
        <f>OLD_values_no_RT!C100</f>
        <v>0</v>
      </c>
      <c r="D100">
        <f>OLD_values_no_RT!D100</f>
        <v>288.67643435888795</v>
      </c>
      <c r="E100">
        <f>OLD_values_no_RT!E100</f>
        <v>0</v>
      </c>
      <c r="F100">
        <f>OLD_values_no_RT!F100</f>
        <v>0</v>
      </c>
      <c r="G100">
        <f>OLD_values_no_RT!G100*(1-high_rise_MFH)</f>
        <v>0</v>
      </c>
      <c r="H100">
        <f>OLD_values_no_RT!H100*(1-high_rise_MFH)</f>
        <v>39.831603136862689</v>
      </c>
      <c r="I100">
        <f>OLD_values_no_RT!I100*(1-high_rise_MFH)</f>
        <v>0</v>
      </c>
      <c r="J100">
        <f>OLD_values_no_RT!J100*(1-high_rise_MFH)</f>
        <v>0</v>
      </c>
      <c r="K100">
        <f>OLD_values_no_RT!G100*(high_rise_MFH)</f>
        <v>0</v>
      </c>
      <c r="L100">
        <f>OLD_values_no_RT!H100*(high_rise_MFH)</f>
        <v>0.81288985993597329</v>
      </c>
      <c r="M100">
        <f>OLD_values_no_RT!I100*(high_rise_MFH)</f>
        <v>0</v>
      </c>
      <c r="N100">
        <f>OLD_values_no_RT!J100*(high_rise_MFH)</f>
        <v>0</v>
      </c>
      <c r="O100">
        <f>OLD_values_no_RT!K100</f>
        <v>11.633229444313395</v>
      </c>
      <c r="P100">
        <f>OLD_values_no_RT!L100</f>
        <v>0</v>
      </c>
      <c r="Q100">
        <f>OLD_values_no_RT!M100</f>
        <v>0</v>
      </c>
      <c r="R100">
        <f>OLD_values_no_RT!N100</f>
        <v>0</v>
      </c>
      <c r="S100">
        <f>OLD_values_no_RT!O100</f>
        <v>0</v>
      </c>
      <c r="T100">
        <f>OLD_values_no_RT!P100</f>
        <v>28.476284316082367</v>
      </c>
      <c r="U100">
        <f>OLD_values_no_RT!Q100*(1-high_rise_MFH)</f>
        <v>3.9291605433941714</v>
      </c>
      <c r="V100">
        <f>OLD_values_no_RT!Q100*high_rise_MFH</f>
        <v>8.0186949865187179E-2</v>
      </c>
      <c r="W100">
        <f>OLD_values_no_RT!R100</f>
        <v>1.1475517560212296</v>
      </c>
      <c r="X100" s="12">
        <f>OLD_values_no_RT!S100</f>
        <v>75.783260457560218</v>
      </c>
      <c r="Y100" s="12">
        <f>OLD_values_no_RT!T100*(1-high_rise_MFH)</f>
        <v>33.696986785983555</v>
      </c>
      <c r="Z100" s="12">
        <f>OLD_values_no_RT!T100*high_rise_MFH</f>
        <v>0.68769360787721545</v>
      </c>
      <c r="AA100" s="12">
        <f>OLD_values_no_RT!U100</f>
        <v>0</v>
      </c>
      <c r="AB100">
        <f>OLD_values_no_RT!V100</f>
        <v>1.0330418633444247</v>
      </c>
      <c r="AC100">
        <f>OLD_values_no_RT!W100*(1-high_rise_MFH)</f>
        <v>24.312311382805849</v>
      </c>
      <c r="AD100">
        <f>OLD_values_no_RT!W100*high_rise_MFH</f>
        <v>0.49616962005726223</v>
      </c>
      <c r="AE100">
        <f>OLD_values_no_RT!X100</f>
        <v>0</v>
      </c>
      <c r="AF100">
        <f>OLD_values_no_RT!Y100</f>
        <v>23.788567102025368</v>
      </c>
      <c r="AG100">
        <f>OLD_values_no_RT!Z100*(1-high_rise_MFH)</f>
        <v>11.761669505962523</v>
      </c>
      <c r="AH100">
        <f>OLD_values_no_RT!Z100*high_rise_MFH</f>
        <v>0.24003407155025558</v>
      </c>
      <c r="AI100">
        <f>OLD_values_no_RT!AA100</f>
        <v>0</v>
      </c>
      <c r="AJ100">
        <f>OLD_values_no_RT!AB100</f>
        <v>4.922817323917255</v>
      </c>
      <c r="AK100">
        <f>OLD_values_no_RT!AC100*(1-high_rise_MFH)</f>
        <v>28.935141553652898</v>
      </c>
      <c r="AL100">
        <f>OLD_values_no_RT!AC100*high_rise_MFH</f>
        <v>0.59051309293169185</v>
      </c>
      <c r="AM100">
        <f>OLD_values_no_RT!AD100</f>
        <v>0</v>
      </c>
      <c r="AN100">
        <f>OLD_values_no_RT!AE100</f>
        <v>7.0220000000000002</v>
      </c>
      <c r="AO100">
        <f>OLD_values_no_RT!AF100*(1-high_rise_MFH)</f>
        <v>4.417349999999999</v>
      </c>
      <c r="AP100">
        <f>OLD_values_no_RT!AF100*high_rise_MFH</f>
        <v>9.0149999999999994E-2</v>
      </c>
      <c r="AQ100">
        <f>OLD_values_no_RT!AG100</f>
        <v>0</v>
      </c>
      <c r="AR100">
        <f>OLD_values_no_RT!AH100</f>
        <v>11.833</v>
      </c>
      <c r="AS100">
        <f>OLD_values_no_RT!AI100*(1-high_rise_MFH)</f>
        <v>12.9499944</v>
      </c>
      <c r="AT100">
        <f>OLD_values_no_RT!AI100*high_rise_MFH</f>
        <v>0.26428560000000001</v>
      </c>
      <c r="AU100">
        <f>OLD_values_no_RT!AJ100</f>
        <v>0</v>
      </c>
      <c r="AV100">
        <f>OLD_values_no_RT!AK100</f>
        <v>10.414123081999671</v>
      </c>
      <c r="AW100">
        <f>OLD_values_no_RT!AL100*(1-high_rise_MFH)</f>
        <v>2.7422537535060223</v>
      </c>
      <c r="AX100">
        <f>OLD_values_no_RT!AL100*high_rise_MFH</f>
        <v>5.596436231644944E-2</v>
      </c>
      <c r="AY100">
        <f>OLD_values_no_RT!AM100</f>
        <v>0</v>
      </c>
      <c r="AZ100" s="91">
        <f>OLD_values_no_RT!AN100</f>
        <v>5.3996027252192071</v>
      </c>
      <c r="BA100" s="91">
        <f>OLD_values_no_RT!AO100*(1-high_rise_MFH)</f>
        <v>4.1264117379929193</v>
      </c>
      <c r="BB100" s="91">
        <f>OLD_values_no_RT!AO100*high_rise_MFH</f>
        <v>8.4212484448835084E-2</v>
      </c>
      <c r="BC100">
        <f>OLD_values_no_RT!AP100</f>
        <v>0</v>
      </c>
      <c r="BD100" s="91">
        <f>OLD_values_no_RT!AQ100</f>
        <v>5.2590657525495459</v>
      </c>
      <c r="BE100" s="91">
        <f>OLD_values_no_RT!AR100*(1-high_rise_MFH)</f>
        <v>5.9939194842463737</v>
      </c>
      <c r="BF100" s="91">
        <f>OLD_values_no_RT!AR100*high_rise_MFH</f>
        <v>0.12232488743359947</v>
      </c>
      <c r="BG100">
        <f>OLD_values_no_RT!AS100</f>
        <v>0</v>
      </c>
      <c r="BH100" s="91">
        <f>OLD_values_no_RT!AT100</f>
        <v>23.505891629413757</v>
      </c>
      <c r="BI100" s="91">
        <f>OLD_values_no_RT!AU100*(1-high_rise_MFH)</f>
        <v>23.086975484581266</v>
      </c>
      <c r="BJ100" s="91">
        <f>OLD_values_no_RT!AU100*high_rise_MFH</f>
        <v>0.47116276499145443</v>
      </c>
      <c r="BK100">
        <f>OLD_values_no_RT!AV100</f>
        <v>0</v>
      </c>
      <c r="BL100" s="12">
        <f>OLD_values_no_RT!AX100*0.32</f>
        <v>505.36959999999999</v>
      </c>
      <c r="BM100" s="12">
        <f>OLD_values_no_RT!AX100*0.6</f>
        <v>947.56799999999998</v>
      </c>
      <c r="BN100" s="12">
        <f>OLD_values_no_RT!AX100*0.08</f>
        <v>126.3424</v>
      </c>
      <c r="BO100" s="12">
        <f>OLD_values_no_RT!AY100</f>
        <v>0</v>
      </c>
      <c r="BP100" s="12">
        <f>OLD_values_no_RT!BA100*0.672</f>
        <v>265.70906888270986</v>
      </c>
      <c r="BQ100" s="12">
        <f>OLD_values_no_RT!BA100*0.321</f>
        <v>126.92352843950871</v>
      </c>
      <c r="BR100" s="12">
        <f>OLD_values_no_RT!BA100*0.007</f>
        <v>2.7678028008615607</v>
      </c>
      <c r="BS100" s="12">
        <f>OLD_values_no_RT!BB100</f>
        <v>0</v>
      </c>
      <c r="BT100" s="14">
        <f>OLD_values_no_RT!BC100</f>
        <v>131.99260205635321</v>
      </c>
      <c r="BU100" s="12">
        <f>OLD_values_no_RT!BD100*(1-high_rise_MFH)</f>
        <v>194.02912502283922</v>
      </c>
      <c r="BV100" s="12">
        <f>OLD_values_no_RT!BD100*high_rise_MFH</f>
        <v>3.9597780616905967</v>
      </c>
      <c r="BW100" s="12">
        <f>OLD_values_no_RT!BE100</f>
        <v>0</v>
      </c>
      <c r="BX100" s="14">
        <f>OLD_values_no_RT!BF100</f>
        <v>6.2248738812745916</v>
      </c>
      <c r="BY100" s="12">
        <f>OLD_values_no_RT!BG100*(1-high_rise_MFH)</f>
        <v>18.301129210947302</v>
      </c>
      <c r="BZ100" s="12">
        <f>OLD_values_no_RT!BG100*high_rise_MFH</f>
        <v>0.37349243287647554</v>
      </c>
      <c r="CA100" s="12">
        <f>OLD_values_no_RT!BH100</f>
        <v>0</v>
      </c>
      <c r="CB100" s="12">
        <f>OLD_values_no_RT!BJ100*0.86</f>
        <v>362.96092721012411</v>
      </c>
      <c r="CC100" s="12">
        <f>OLD_values_no_RT!BJ100*0.133</f>
        <v>56.13232944063548</v>
      </c>
      <c r="CD100" s="12">
        <f>OLD_values_no_RT!BJ100*0.007</f>
        <v>2.9543331284544987</v>
      </c>
      <c r="CE100" s="14">
        <f>OLD_values_no_RT!BK100</f>
        <v>0</v>
      </c>
      <c r="CF100" s="14">
        <v>114.09132818157231</v>
      </c>
      <c r="CG100" s="14">
        <v>111.80950161794085</v>
      </c>
      <c r="CH100" s="14">
        <v>2.281826563631455</v>
      </c>
      <c r="CI100" s="14">
        <f>OLD_values_no_RT!BN100</f>
        <v>0</v>
      </c>
      <c r="CJ100" s="14">
        <f>OLD_values_no_RT!BO100</f>
        <v>97.588274980721508</v>
      </c>
      <c r="CK100" s="14">
        <f>OLD_values_no_RT!BP100*(1-high_rise_MFH)</f>
        <v>286.90952844332128</v>
      </c>
      <c r="CL100" s="14">
        <f>OLD_values_no_RT!BP100*high_rise_MFH</f>
        <v>5.8552964988432921</v>
      </c>
      <c r="CM100" s="14">
        <f>OLD_values_no_RT!BQ100</f>
        <v>0</v>
      </c>
      <c r="CN100" s="14">
        <v>190.79465200032672</v>
      </c>
      <c r="CO100" s="14">
        <v>63.598217333442221</v>
      </c>
      <c r="CP100" s="12">
        <v>0</v>
      </c>
      <c r="CQ100" s="14">
        <f>OLD_values_no_RT!BT100</f>
        <v>0</v>
      </c>
      <c r="CR100" s="14">
        <v>20</v>
      </c>
      <c r="CS100" s="14">
        <v>19.600000000000001</v>
      </c>
      <c r="CT100" s="14">
        <v>0.4</v>
      </c>
      <c r="CU100" s="14">
        <v>0</v>
      </c>
    </row>
    <row r="101" spans="1:99" x14ac:dyDescent="0.45">
      <c r="A101" s="21">
        <v>2015</v>
      </c>
      <c r="B101" s="2">
        <v>1998</v>
      </c>
      <c r="C101">
        <f>OLD_values_no_RT!C101</f>
        <v>0</v>
      </c>
      <c r="D101">
        <f>OLD_values_no_RT!D101</f>
        <v>288.67643435888795</v>
      </c>
      <c r="E101">
        <f>OLD_values_no_RT!E101</f>
        <v>0</v>
      </c>
      <c r="F101">
        <f>OLD_values_no_RT!F101</f>
        <v>0</v>
      </c>
      <c r="G101">
        <f>OLD_values_no_RT!G101*(1-high_rise_MFH)</f>
        <v>0</v>
      </c>
      <c r="H101">
        <f>OLD_values_no_RT!H101*(1-high_rise_MFH)</f>
        <v>39.831603136862689</v>
      </c>
      <c r="I101">
        <f>OLD_values_no_RT!I101*(1-high_rise_MFH)</f>
        <v>0</v>
      </c>
      <c r="J101">
        <f>OLD_values_no_RT!J101*(1-high_rise_MFH)</f>
        <v>0</v>
      </c>
      <c r="K101">
        <f>OLD_values_no_RT!G101*(high_rise_MFH)</f>
        <v>0</v>
      </c>
      <c r="L101">
        <f>OLD_values_no_RT!H101*(high_rise_MFH)</f>
        <v>0.81288985993597329</v>
      </c>
      <c r="M101">
        <f>OLD_values_no_RT!I101*(high_rise_MFH)</f>
        <v>0</v>
      </c>
      <c r="N101">
        <f>OLD_values_no_RT!J101*(high_rise_MFH)</f>
        <v>0</v>
      </c>
      <c r="O101">
        <f>OLD_values_no_RT!K101</f>
        <v>11.633229444313395</v>
      </c>
      <c r="P101">
        <f>OLD_values_no_RT!L101</f>
        <v>0</v>
      </c>
      <c r="Q101">
        <f>OLD_values_no_RT!M101</f>
        <v>0</v>
      </c>
      <c r="R101">
        <f>OLD_values_no_RT!N101</f>
        <v>0</v>
      </c>
      <c r="S101">
        <f>OLD_values_no_RT!O101</f>
        <v>0</v>
      </c>
      <c r="T101">
        <f>OLD_values_no_RT!P101</f>
        <v>28.476284316082367</v>
      </c>
      <c r="U101">
        <f>OLD_values_no_RT!Q101*(1-high_rise_MFH)</f>
        <v>3.9291605433941714</v>
      </c>
      <c r="V101">
        <f>OLD_values_no_RT!Q101*high_rise_MFH</f>
        <v>8.0186949865187179E-2</v>
      </c>
      <c r="W101">
        <f>OLD_values_no_RT!R101</f>
        <v>1.1475517560212296</v>
      </c>
      <c r="X101" s="12">
        <f>OLD_values_no_RT!S101</f>
        <v>88.035089753127295</v>
      </c>
      <c r="Y101" s="12">
        <f>OLD_values_no_RT!T101*(1-high_rise_MFH)</f>
        <v>39.144756219288055</v>
      </c>
      <c r="Z101" s="12">
        <f>OLD_values_no_RT!T101*high_rise_MFH</f>
        <v>0.79887257590383787</v>
      </c>
      <c r="AA101" s="12">
        <f>OLD_values_no_RT!U101</f>
        <v>0</v>
      </c>
      <c r="AB101">
        <f>OLD_values_no_RT!V101</f>
        <v>1.0330418633444247</v>
      </c>
      <c r="AC101">
        <f>OLD_values_no_RT!W101*(1-high_rise_MFH)</f>
        <v>24.312311382805849</v>
      </c>
      <c r="AD101">
        <f>OLD_values_no_RT!W101*high_rise_MFH</f>
        <v>0.49616962005726223</v>
      </c>
      <c r="AE101">
        <f>OLD_values_no_RT!X101</f>
        <v>0</v>
      </c>
      <c r="AF101">
        <f>OLD_values_no_RT!Y101</f>
        <v>23.788567102025368</v>
      </c>
      <c r="AG101">
        <f>OLD_values_no_RT!Z101*(1-high_rise_MFH)</f>
        <v>11.761669505962523</v>
      </c>
      <c r="AH101">
        <f>OLD_values_no_RT!Z101*high_rise_MFH</f>
        <v>0.24003407155025558</v>
      </c>
      <c r="AI101">
        <f>OLD_values_no_RT!AA101</f>
        <v>0</v>
      </c>
      <c r="AJ101">
        <f>OLD_values_no_RT!AB101</f>
        <v>4.922817323917255</v>
      </c>
      <c r="AK101">
        <f>OLD_values_no_RT!AC101*(1-high_rise_MFH)</f>
        <v>28.935141553652898</v>
      </c>
      <c r="AL101">
        <f>OLD_values_no_RT!AC101*high_rise_MFH</f>
        <v>0.59051309293169185</v>
      </c>
      <c r="AM101">
        <f>OLD_values_no_RT!AD101</f>
        <v>0</v>
      </c>
      <c r="AN101">
        <f>OLD_values_no_RT!AE101</f>
        <v>7.0220000000000002</v>
      </c>
      <c r="AO101">
        <f>OLD_values_no_RT!AF101*(1-high_rise_MFH)</f>
        <v>4.417349999999999</v>
      </c>
      <c r="AP101">
        <f>OLD_values_no_RT!AF101*high_rise_MFH</f>
        <v>9.0149999999999994E-2</v>
      </c>
      <c r="AQ101">
        <f>OLD_values_no_RT!AG101</f>
        <v>0</v>
      </c>
      <c r="AR101">
        <f>OLD_values_no_RT!AH101</f>
        <v>11.833</v>
      </c>
      <c r="AS101">
        <f>OLD_values_no_RT!AI101*(1-high_rise_MFH)</f>
        <v>12.9499944</v>
      </c>
      <c r="AT101">
        <f>OLD_values_no_RT!AI101*high_rise_MFH</f>
        <v>0.26428560000000001</v>
      </c>
      <c r="AU101">
        <f>OLD_values_no_RT!AJ101</f>
        <v>0</v>
      </c>
      <c r="AV101">
        <f>OLD_values_no_RT!AK101</f>
        <v>10.414123081999671</v>
      </c>
      <c r="AW101">
        <f>OLD_values_no_RT!AL101*(1-high_rise_MFH)</f>
        <v>2.7422537535060223</v>
      </c>
      <c r="AX101">
        <f>OLD_values_no_RT!AL101*high_rise_MFH</f>
        <v>5.596436231644944E-2</v>
      </c>
      <c r="AY101">
        <f>OLD_values_no_RT!AM101</f>
        <v>0</v>
      </c>
      <c r="AZ101" s="91">
        <f>OLD_values_no_RT!AN101</f>
        <v>5.3996027252192071</v>
      </c>
      <c r="BA101" s="91">
        <f>OLD_values_no_RT!AO101*(1-high_rise_MFH)</f>
        <v>4.1264117379929193</v>
      </c>
      <c r="BB101" s="91">
        <f>OLD_values_no_RT!AO101*high_rise_MFH</f>
        <v>8.4212484448835084E-2</v>
      </c>
      <c r="BC101">
        <f>OLD_values_no_RT!AP101</f>
        <v>0</v>
      </c>
      <c r="BD101" s="91">
        <f>OLD_values_no_RT!AQ101</f>
        <v>5.2590657525495459</v>
      </c>
      <c r="BE101" s="91">
        <f>OLD_values_no_RT!AR101*(1-high_rise_MFH)</f>
        <v>5.9939194842463737</v>
      </c>
      <c r="BF101" s="91">
        <f>OLD_values_no_RT!AR101*high_rise_MFH</f>
        <v>0.12232488743359947</v>
      </c>
      <c r="BG101">
        <f>OLD_values_no_RT!AS101</f>
        <v>0</v>
      </c>
      <c r="BH101" s="91">
        <f>OLD_values_no_RT!AT101</f>
        <v>23.505891629413757</v>
      </c>
      <c r="BI101" s="91">
        <f>OLD_values_no_RT!AU101*(1-high_rise_MFH)</f>
        <v>23.086975484581266</v>
      </c>
      <c r="BJ101" s="91">
        <f>OLD_values_no_RT!AU101*high_rise_MFH</f>
        <v>0.47116276499145443</v>
      </c>
      <c r="BK101">
        <f>OLD_values_no_RT!AV101</f>
        <v>0</v>
      </c>
      <c r="BL101" s="12">
        <f>OLD_values_no_RT!AX101*0.32</f>
        <v>525.11040000000003</v>
      </c>
      <c r="BM101" s="12">
        <f>OLD_values_no_RT!AX101*0.6</f>
        <v>984.58199999999999</v>
      </c>
      <c r="BN101" s="12">
        <f>OLD_values_no_RT!AX101*0.08</f>
        <v>131.27760000000001</v>
      </c>
      <c r="BO101" s="12">
        <f>OLD_values_no_RT!AY101</f>
        <v>0</v>
      </c>
      <c r="BP101" s="12">
        <f>OLD_values_no_RT!BA101*0.672</f>
        <v>287.85149128960228</v>
      </c>
      <c r="BQ101" s="12">
        <f>OLD_values_no_RT!BA101*0.321</f>
        <v>137.50048914280109</v>
      </c>
      <c r="BR101" s="12">
        <f>OLD_values_no_RT!BA101*0.007</f>
        <v>2.9984530342666904</v>
      </c>
      <c r="BS101" s="12">
        <f>OLD_values_no_RT!BB101</f>
        <v>0</v>
      </c>
      <c r="BT101" s="14">
        <f>OLD_values_no_RT!BC101</f>
        <v>131.99260205635321</v>
      </c>
      <c r="BU101" s="12">
        <f>OLD_values_no_RT!BD101*(1-high_rise_MFH)</f>
        <v>194.02912502283922</v>
      </c>
      <c r="BV101" s="12">
        <f>OLD_values_no_RT!BD101*high_rise_MFH</f>
        <v>3.9597780616905967</v>
      </c>
      <c r="BW101" s="12">
        <f>OLD_values_no_RT!BE101</f>
        <v>0</v>
      </c>
      <c r="BX101" s="14">
        <f>OLD_values_no_RT!BF101</f>
        <v>6.2248738812745916</v>
      </c>
      <c r="BY101" s="12">
        <f>OLD_values_no_RT!BG101*(1-high_rise_MFH)</f>
        <v>18.301129210947302</v>
      </c>
      <c r="BZ101" s="12">
        <f>OLD_values_no_RT!BG101*high_rise_MFH</f>
        <v>0.37349243287647554</v>
      </c>
      <c r="CA101" s="12">
        <f>OLD_values_no_RT!BH101</f>
        <v>0</v>
      </c>
      <c r="CB101" s="12">
        <f>OLD_values_no_RT!BJ101*0.86</f>
        <v>372.51253055775896</v>
      </c>
      <c r="CC101" s="12">
        <f>OLD_values_no_RT!BJ101*0.133</f>
        <v>57.609496004862727</v>
      </c>
      <c r="CD101" s="12">
        <f>OLD_values_no_RT!BJ101*0.007</f>
        <v>3.032078737098038</v>
      </c>
      <c r="CE101" s="14">
        <f>OLD_values_no_RT!BK101</f>
        <v>0</v>
      </c>
      <c r="CF101" s="14">
        <v>117.09373155477158</v>
      </c>
      <c r="CG101" s="14">
        <v>114.75185692367614</v>
      </c>
      <c r="CH101" s="14">
        <v>2.3418746310954361</v>
      </c>
      <c r="CI101" s="14">
        <f>OLD_values_no_RT!BN101</f>
        <v>0</v>
      </c>
      <c r="CJ101" s="14">
        <f>OLD_values_no_RT!BO101</f>
        <v>100.15638748021422</v>
      </c>
      <c r="CK101" s="14">
        <f>OLD_values_no_RT!BP101*(1-high_rise_MFH)</f>
        <v>294.45977919182968</v>
      </c>
      <c r="CL101" s="14">
        <f>OLD_values_no_RT!BP101*high_rise_MFH</f>
        <v>6.0093832488128509</v>
      </c>
      <c r="CM101" s="14">
        <f>OLD_values_no_RT!BQ101</f>
        <v>0</v>
      </c>
      <c r="CN101" s="14">
        <v>195.81556389507216</v>
      </c>
      <c r="CO101" s="14">
        <v>65.271854631690701</v>
      </c>
      <c r="CP101" s="12">
        <v>0</v>
      </c>
      <c r="CQ101" s="14">
        <f>OLD_values_no_RT!BT101</f>
        <v>0</v>
      </c>
      <c r="CR101" s="14">
        <v>20</v>
      </c>
      <c r="CS101" s="14">
        <v>19.600000000000001</v>
      </c>
      <c r="CT101" s="14">
        <v>0.4</v>
      </c>
      <c r="CU101" s="14">
        <v>0</v>
      </c>
    </row>
    <row r="102" spans="1:99" x14ac:dyDescent="0.45">
      <c r="A102" s="21">
        <v>2015</v>
      </c>
      <c r="B102" s="2">
        <v>1999</v>
      </c>
      <c r="C102">
        <f>OLD_values_no_RT!C102</f>
        <v>0</v>
      </c>
      <c r="D102">
        <f>OLD_values_no_RT!D102</f>
        <v>288.67643435888795</v>
      </c>
      <c r="E102">
        <f>OLD_values_no_RT!E102</f>
        <v>0</v>
      </c>
      <c r="F102">
        <f>OLD_values_no_RT!F102</f>
        <v>0</v>
      </c>
      <c r="G102">
        <f>OLD_values_no_RT!G102*(1-high_rise_MFH)</f>
        <v>0</v>
      </c>
      <c r="H102">
        <f>OLD_values_no_RT!H102*(1-high_rise_MFH)</f>
        <v>39.831603136862689</v>
      </c>
      <c r="I102">
        <f>OLD_values_no_RT!I102*(1-high_rise_MFH)</f>
        <v>0</v>
      </c>
      <c r="J102">
        <f>OLD_values_no_RT!J102*(1-high_rise_MFH)</f>
        <v>0</v>
      </c>
      <c r="K102">
        <f>OLD_values_no_RT!G102*(high_rise_MFH)</f>
        <v>0</v>
      </c>
      <c r="L102">
        <f>OLD_values_no_RT!H102*(high_rise_MFH)</f>
        <v>0.81288985993597329</v>
      </c>
      <c r="M102">
        <f>OLD_values_no_RT!I102*(high_rise_MFH)</f>
        <v>0</v>
      </c>
      <c r="N102">
        <f>OLD_values_no_RT!J102*(high_rise_MFH)</f>
        <v>0</v>
      </c>
      <c r="O102">
        <f>OLD_values_no_RT!K102</f>
        <v>11.633229444313395</v>
      </c>
      <c r="P102">
        <f>OLD_values_no_RT!L102</f>
        <v>0</v>
      </c>
      <c r="Q102">
        <f>OLD_values_no_RT!M102</f>
        <v>0</v>
      </c>
      <c r="R102">
        <f>OLD_values_no_RT!N102</f>
        <v>0</v>
      </c>
      <c r="S102">
        <f>OLD_values_no_RT!O102</f>
        <v>0</v>
      </c>
      <c r="T102">
        <f>OLD_values_no_RT!P102</f>
        <v>28.476284316082367</v>
      </c>
      <c r="U102">
        <f>OLD_values_no_RT!Q102*(1-high_rise_MFH)</f>
        <v>3.9291605433941714</v>
      </c>
      <c r="V102">
        <f>OLD_values_no_RT!Q102*high_rise_MFH</f>
        <v>8.0186949865187179E-2</v>
      </c>
      <c r="W102">
        <f>OLD_values_no_RT!R102</f>
        <v>1.1475517560212296</v>
      </c>
      <c r="X102" s="12">
        <f>OLD_values_no_RT!S102</f>
        <v>70.866498634697521</v>
      </c>
      <c r="Y102" s="12">
        <f>OLD_values_no_RT!T102*(1-high_rise_MFH)</f>
        <v>31.510751235091458</v>
      </c>
      <c r="Z102" s="12">
        <f>OLD_values_no_RT!T102*high_rise_MFH</f>
        <v>0.64307655581819301</v>
      </c>
      <c r="AA102" s="12">
        <f>OLD_values_no_RT!U102</f>
        <v>0</v>
      </c>
      <c r="AB102">
        <f>OLD_values_no_RT!V102</f>
        <v>1.0330418633444247</v>
      </c>
      <c r="AC102">
        <f>OLD_values_no_RT!W102*(1-high_rise_MFH)</f>
        <v>24.312311382805849</v>
      </c>
      <c r="AD102">
        <f>OLD_values_no_RT!W102*high_rise_MFH</f>
        <v>0.49616962005726223</v>
      </c>
      <c r="AE102">
        <f>OLD_values_no_RT!X102</f>
        <v>0</v>
      </c>
      <c r="AF102">
        <f>OLD_values_no_RT!Y102</f>
        <v>23.788567102025368</v>
      </c>
      <c r="AG102">
        <f>OLD_values_no_RT!Z102*(1-high_rise_MFH)</f>
        <v>11.761669505962523</v>
      </c>
      <c r="AH102">
        <f>OLD_values_no_RT!Z102*high_rise_MFH</f>
        <v>0.24003407155025558</v>
      </c>
      <c r="AI102">
        <f>OLD_values_no_RT!AA102</f>
        <v>0</v>
      </c>
      <c r="AJ102">
        <f>OLD_values_no_RT!AB102</f>
        <v>4.922817323917255</v>
      </c>
      <c r="AK102">
        <f>OLD_values_no_RT!AC102*(1-high_rise_MFH)</f>
        <v>28.935141553652898</v>
      </c>
      <c r="AL102">
        <f>OLD_values_no_RT!AC102*high_rise_MFH</f>
        <v>0.59051309293169185</v>
      </c>
      <c r="AM102">
        <f>OLD_values_no_RT!AD102</f>
        <v>0</v>
      </c>
      <c r="AN102">
        <f>OLD_values_no_RT!AE102</f>
        <v>7.0220000000000002</v>
      </c>
      <c r="AO102">
        <f>OLD_values_no_RT!AF102*(1-high_rise_MFH)</f>
        <v>4.417349999999999</v>
      </c>
      <c r="AP102">
        <f>OLD_values_no_RT!AF102*high_rise_MFH</f>
        <v>9.0149999999999994E-2</v>
      </c>
      <c r="AQ102">
        <f>OLD_values_no_RT!AG102</f>
        <v>0</v>
      </c>
      <c r="AR102">
        <f>OLD_values_no_RT!AH102</f>
        <v>11.833</v>
      </c>
      <c r="AS102">
        <f>OLD_values_no_RT!AI102*(1-high_rise_MFH)</f>
        <v>12.9499944</v>
      </c>
      <c r="AT102">
        <f>OLD_values_no_RT!AI102*high_rise_MFH</f>
        <v>0.26428560000000001</v>
      </c>
      <c r="AU102">
        <f>OLD_values_no_RT!AJ102</f>
        <v>0</v>
      </c>
      <c r="AV102">
        <f>OLD_values_no_RT!AK102</f>
        <v>10.414123081999671</v>
      </c>
      <c r="AW102">
        <f>OLD_values_no_RT!AL102*(1-high_rise_MFH)</f>
        <v>2.7422537535060223</v>
      </c>
      <c r="AX102">
        <f>OLD_values_no_RT!AL102*high_rise_MFH</f>
        <v>5.596436231644944E-2</v>
      </c>
      <c r="AY102">
        <f>OLD_values_no_RT!AM102</f>
        <v>0</v>
      </c>
      <c r="AZ102" s="91">
        <f>OLD_values_no_RT!AN102</f>
        <v>5.3996027252192071</v>
      </c>
      <c r="BA102" s="91">
        <f>OLD_values_no_RT!AO102*(1-high_rise_MFH)</f>
        <v>4.1264117379929193</v>
      </c>
      <c r="BB102" s="91">
        <f>OLD_values_no_RT!AO102*high_rise_MFH</f>
        <v>8.4212484448835084E-2</v>
      </c>
      <c r="BC102">
        <f>OLD_values_no_RT!AP102</f>
        <v>0</v>
      </c>
      <c r="BD102" s="91">
        <f>OLD_values_no_RT!AQ102</f>
        <v>5.2590657525495459</v>
      </c>
      <c r="BE102" s="91">
        <f>OLD_values_no_RT!AR102*(1-high_rise_MFH)</f>
        <v>5.9939194842463737</v>
      </c>
      <c r="BF102" s="91">
        <f>OLD_values_no_RT!AR102*high_rise_MFH</f>
        <v>0.12232488743359947</v>
      </c>
      <c r="BG102">
        <f>OLD_values_no_RT!AS102</f>
        <v>0</v>
      </c>
      <c r="BH102" s="91">
        <f>OLD_values_no_RT!AT102</f>
        <v>23.505891629413757</v>
      </c>
      <c r="BI102" s="91">
        <f>OLD_values_no_RT!AU102*(1-high_rise_MFH)</f>
        <v>23.086975484581266</v>
      </c>
      <c r="BJ102" s="91">
        <f>OLD_values_no_RT!AU102*high_rise_MFH</f>
        <v>0.47116276499145443</v>
      </c>
      <c r="BK102">
        <f>OLD_values_no_RT!AV102</f>
        <v>0</v>
      </c>
      <c r="BL102" s="12">
        <f>OLD_values_no_RT!AX102*0.32</f>
        <v>541.6</v>
      </c>
      <c r="BM102" s="12">
        <f>OLD_values_no_RT!AX102*0.6</f>
        <v>1015.5</v>
      </c>
      <c r="BN102" s="12">
        <f>OLD_values_no_RT!AX102*0.08</f>
        <v>135.4</v>
      </c>
      <c r="BO102" s="12">
        <f>OLD_values_no_RT!AY102</f>
        <v>0</v>
      </c>
      <c r="BP102" s="12">
        <f>OLD_values_no_RT!BA102*0.672</f>
        <v>309.99391369649476</v>
      </c>
      <c r="BQ102" s="12">
        <f>OLD_values_no_RT!BA102*0.321</f>
        <v>148.07744984609349</v>
      </c>
      <c r="BR102" s="12">
        <f>OLD_values_no_RT!BA102*0.007</f>
        <v>3.2291032676718205</v>
      </c>
      <c r="BS102" s="12">
        <f>OLD_values_no_RT!BB102</f>
        <v>0</v>
      </c>
      <c r="BT102" s="14">
        <f>OLD_values_no_RT!BC102</f>
        <v>131.99260205635321</v>
      </c>
      <c r="BU102" s="12">
        <f>OLD_values_no_RT!BD102*(1-high_rise_MFH)</f>
        <v>194.02912502283922</v>
      </c>
      <c r="BV102" s="12">
        <f>OLD_values_no_RT!BD102*high_rise_MFH</f>
        <v>3.9597780616905967</v>
      </c>
      <c r="BW102" s="12">
        <f>OLD_values_no_RT!BE102</f>
        <v>0</v>
      </c>
      <c r="BX102" s="14">
        <f>OLD_values_no_RT!BF102</f>
        <v>6.2248738812745916</v>
      </c>
      <c r="BY102" s="12">
        <f>OLD_values_no_RT!BG102*(1-high_rise_MFH)</f>
        <v>18.301129210947302</v>
      </c>
      <c r="BZ102" s="12">
        <f>OLD_values_no_RT!BG102*high_rise_MFH</f>
        <v>0.37349243287647554</v>
      </c>
      <c r="CA102" s="12">
        <f>OLD_values_no_RT!BH102</f>
        <v>0</v>
      </c>
      <c r="CB102" s="12">
        <f>OLD_values_no_RT!BJ102*0.86</f>
        <v>382.06413390539382</v>
      </c>
      <c r="CC102" s="12">
        <f>OLD_values_no_RT!BJ102*0.133</f>
        <v>59.086662569089974</v>
      </c>
      <c r="CD102" s="12">
        <f>OLD_values_no_RT!BJ102*0.007</f>
        <v>3.1098243457415777</v>
      </c>
      <c r="CE102" s="14">
        <f>OLD_values_no_RT!BK102</f>
        <v>0</v>
      </c>
      <c r="CF102" s="14">
        <v>120.09613492797085</v>
      </c>
      <c r="CG102" s="14">
        <v>117.69421222941143</v>
      </c>
      <c r="CH102" s="14">
        <v>2.4019226985594173</v>
      </c>
      <c r="CI102" s="14">
        <f>OLD_values_no_RT!BN102</f>
        <v>0</v>
      </c>
      <c r="CJ102" s="14">
        <f>OLD_values_no_RT!BO102</f>
        <v>102.72449997970688</v>
      </c>
      <c r="CK102" s="14">
        <f>OLD_values_no_RT!BP102*(1-high_rise_MFH)</f>
        <v>302.01002994033814</v>
      </c>
      <c r="CL102" s="14">
        <f>OLD_values_no_RT!BP102*high_rise_MFH</f>
        <v>6.1634699987824115</v>
      </c>
      <c r="CM102" s="14">
        <f>OLD_values_no_RT!BQ102</f>
        <v>0</v>
      </c>
      <c r="CN102" s="14">
        <v>200.8364757898176</v>
      </c>
      <c r="CO102" s="14">
        <v>66.94549192993918</v>
      </c>
      <c r="CP102" s="12">
        <v>0</v>
      </c>
      <c r="CQ102" s="14">
        <f>OLD_values_no_RT!BT102</f>
        <v>0</v>
      </c>
      <c r="CR102" s="14">
        <v>20</v>
      </c>
      <c r="CS102" s="14">
        <v>19.600000000000001</v>
      </c>
      <c r="CT102" s="14">
        <v>0.4</v>
      </c>
      <c r="CU102" s="14">
        <v>0</v>
      </c>
    </row>
    <row r="103" spans="1:99" x14ac:dyDescent="0.45">
      <c r="A103" s="21">
        <v>2015</v>
      </c>
      <c r="B103" s="2">
        <v>2000</v>
      </c>
      <c r="C103">
        <f>OLD_values_no_RT!C103</f>
        <v>0</v>
      </c>
      <c r="D103">
        <f>OLD_values_no_RT!D103</f>
        <v>319.35322166133113</v>
      </c>
      <c r="E103">
        <f>OLD_values_no_RT!E103</f>
        <v>0</v>
      </c>
      <c r="F103">
        <f>OLD_values_no_RT!F103</f>
        <v>0</v>
      </c>
      <c r="G103">
        <f>OLD_values_no_RT!G103*(1-high_rise_MFH)</f>
        <v>0</v>
      </c>
      <c r="H103">
        <f>OLD_values_no_RT!H103*(1-high_rise_MFH)</f>
        <v>44.064389301270438</v>
      </c>
      <c r="I103">
        <f>OLD_values_no_RT!I103*(1-high_rise_MFH)</f>
        <v>0</v>
      </c>
      <c r="J103">
        <f>OLD_values_no_RT!J103*(1-high_rise_MFH)</f>
        <v>0</v>
      </c>
      <c r="K103">
        <f>OLD_values_no_RT!G103*(high_rise_MFH)</f>
        <v>0</v>
      </c>
      <c r="L103">
        <f>OLD_values_no_RT!H103*(high_rise_MFH)</f>
        <v>0.8992732510463356</v>
      </c>
      <c r="M103">
        <f>OLD_values_no_RT!I103*(high_rise_MFH)</f>
        <v>0</v>
      </c>
      <c r="N103">
        <f>OLD_values_no_RT!J103*(high_rise_MFH)</f>
        <v>0</v>
      </c>
      <c r="O103">
        <f>OLD_values_no_RT!K103</f>
        <v>12.869458186352148</v>
      </c>
      <c r="P103">
        <f>OLD_values_no_RT!L103</f>
        <v>0</v>
      </c>
      <c r="Q103">
        <f>OLD_values_no_RT!M103</f>
        <v>0</v>
      </c>
      <c r="R103">
        <f>OLD_values_no_RT!N103</f>
        <v>0</v>
      </c>
      <c r="S103">
        <f>OLD_values_no_RT!O103</f>
        <v>0</v>
      </c>
      <c r="T103">
        <f>OLD_values_no_RT!P103</f>
        <v>31.502374475012104</v>
      </c>
      <c r="U103">
        <f>OLD_values_no_RT!Q103*(1-high_rise_MFH)</f>
        <v>4.346700764626795</v>
      </c>
      <c r="V103">
        <f>OLD_values_no_RT!Q103*high_rise_MFH</f>
        <v>8.8708178869934595E-2</v>
      </c>
      <c r="W103">
        <f>OLD_values_no_RT!R103</f>
        <v>1.2694986728736219</v>
      </c>
      <c r="X103" s="12">
        <f>OLD_values_no_RT!S103</f>
        <v>65.999875860510642</v>
      </c>
      <c r="Y103" s="12">
        <f>OLD_values_no_RT!T103*(1-high_rise_MFH)</f>
        <v>29.346809985744198</v>
      </c>
      <c r="Z103" s="12">
        <f>OLD_values_no_RT!T103*high_rise_MFH</f>
        <v>0.59891448950498372</v>
      </c>
      <c r="AA103" s="12">
        <f>OLD_values_no_RT!U103</f>
        <v>0</v>
      </c>
      <c r="AB103">
        <f>OLD_values_no_RT!V103</f>
        <v>12.223167995047591</v>
      </c>
      <c r="AC103">
        <f>OLD_values_no_RT!W103*(1-high_rise_MFH)</f>
        <v>25.764528360287855</v>
      </c>
      <c r="AD103">
        <f>OLD_values_no_RT!W103*high_rise_MFH</f>
        <v>0.52580670123036444</v>
      </c>
      <c r="AE103">
        <f>OLD_values_no_RT!X103</f>
        <v>0</v>
      </c>
      <c r="AF103">
        <f>OLD_values_no_RT!Y103</f>
        <v>19.310997539276926</v>
      </c>
      <c r="AG103">
        <f>OLD_values_no_RT!Z103*(1-high_rise_MFH)</f>
        <v>6.4071928828317253</v>
      </c>
      <c r="AH103">
        <f>OLD_values_no_RT!Z103*high_rise_MFH</f>
        <v>0.13075903842513725</v>
      </c>
      <c r="AI103">
        <f>OLD_values_no_RT!AA103</f>
        <v>0</v>
      </c>
      <c r="AJ103">
        <f>OLD_values_no_RT!AB103</f>
        <v>4.3734766577088937</v>
      </c>
      <c r="AK103">
        <f>OLD_values_no_RT!AC103*(1-high_rise_MFH)</f>
        <v>28.935141553652898</v>
      </c>
      <c r="AL103">
        <f>OLD_values_no_RT!AC103*high_rise_MFH</f>
        <v>0.59051309293169185</v>
      </c>
      <c r="AM103">
        <f>OLD_values_no_RT!AD103</f>
        <v>0</v>
      </c>
      <c r="AN103">
        <f>OLD_values_no_RT!AE103</f>
        <v>8.4360000000000017</v>
      </c>
      <c r="AO103">
        <f>OLD_values_no_RT!AF103*(1-high_rise_MFH)</f>
        <v>8.2809999999999988</v>
      </c>
      <c r="AP103">
        <f>OLD_values_no_RT!AF103*high_rise_MFH</f>
        <v>0.16899999999999998</v>
      </c>
      <c r="AQ103">
        <f>OLD_values_no_RT!AG103</f>
        <v>0</v>
      </c>
      <c r="AR103">
        <f>OLD_values_no_RT!AH103</f>
        <v>11.484</v>
      </c>
      <c r="AS103">
        <f>OLD_values_no_RT!AI103*(1-high_rise_MFH)</f>
        <v>22.143374400000003</v>
      </c>
      <c r="AT103">
        <f>OLD_values_no_RT!AI103*high_rise_MFH</f>
        <v>0.45190560000000007</v>
      </c>
      <c r="AU103">
        <f>OLD_values_no_RT!AJ103</f>
        <v>0</v>
      </c>
      <c r="AV103">
        <f>OLD_values_no_RT!AK103</f>
        <v>30.249133806302595</v>
      </c>
      <c r="AW103">
        <f>OLD_values_no_RT!AL103*(1-high_rise_MFH)</f>
        <v>6.2921465104768188</v>
      </c>
      <c r="AX103">
        <f>OLD_values_no_RT!AL103*high_rise_MFH</f>
        <v>0.1284111532750371</v>
      </c>
      <c r="AY103">
        <f>OLD_values_no_RT!AM103</f>
        <v>0</v>
      </c>
      <c r="AZ103" s="91">
        <f>OLD_values_no_RT!AN103</f>
        <v>5.4756766291858048</v>
      </c>
      <c r="BA103" s="91">
        <f>OLD_values_no_RT!AO103*(1-high_rise_MFH)</f>
        <v>4.8220586508307228</v>
      </c>
      <c r="BB103" s="91">
        <f>OLD_values_no_RT!AO103*high_rise_MFH</f>
        <v>9.8409360221035164E-2</v>
      </c>
      <c r="BC103">
        <f>OLD_values_no_RT!AP103</f>
        <v>0</v>
      </c>
      <c r="BD103" s="91">
        <f>OLD_values_no_RT!AQ103</f>
        <v>7.5519402685070922</v>
      </c>
      <c r="BE103" s="91">
        <f>OLD_values_no_RT!AR103*(1-high_rise_MFH)</f>
        <v>6.4732855854229481</v>
      </c>
      <c r="BF103" s="91">
        <f>OLD_values_no_RT!AR103*high_rise_MFH</f>
        <v>0.13210786909026426</v>
      </c>
      <c r="BG103">
        <f>OLD_values_no_RT!AS103</f>
        <v>0</v>
      </c>
      <c r="BH103" s="91">
        <f>OLD_values_no_RT!AT103</f>
        <v>19.506507147785847</v>
      </c>
      <c r="BI103" s="91">
        <f>OLD_values_no_RT!AU103*(1-high_rise_MFH)</f>
        <v>20.279128720971851</v>
      </c>
      <c r="BJ103" s="91">
        <f>OLD_values_no_RT!AU103*high_rise_MFH</f>
        <v>0.41385976981575207</v>
      </c>
      <c r="BK103">
        <f>OLD_values_no_RT!AV103</f>
        <v>0</v>
      </c>
      <c r="BL103" s="12">
        <f>OLD_values_no_RT!AX103*0.32</f>
        <v>572.23680000000002</v>
      </c>
      <c r="BM103" s="12">
        <f>OLD_values_no_RT!AX103*0.6</f>
        <v>1072.944</v>
      </c>
      <c r="BN103" s="12">
        <f>OLD_values_no_RT!AX103*0.08</f>
        <v>143.0592</v>
      </c>
      <c r="BO103" s="12">
        <f>OLD_values_no_RT!AY103</f>
        <v>0</v>
      </c>
      <c r="BP103" s="12">
        <f>OLD_values_no_RT!BA103*0.672</f>
        <v>332.13633610338724</v>
      </c>
      <c r="BQ103" s="12">
        <f>OLD_values_no_RT!BA103*0.321</f>
        <v>158.65441054938586</v>
      </c>
      <c r="BR103" s="12">
        <f>OLD_values_no_RT!BA103*0.007</f>
        <v>3.4597535010769507</v>
      </c>
      <c r="BS103" s="12">
        <f>OLD_values_no_RT!BB103</f>
        <v>0</v>
      </c>
      <c r="BT103" s="14">
        <f>OLD_values_no_RT!BC103</f>
        <v>131.99260205635321</v>
      </c>
      <c r="BU103" s="12">
        <f>OLD_values_no_RT!BD103*(1-high_rise_MFH)</f>
        <v>194.02912502283922</v>
      </c>
      <c r="BV103" s="12">
        <f>OLD_values_no_RT!BD103*high_rise_MFH</f>
        <v>3.9597780616905967</v>
      </c>
      <c r="BW103" s="12">
        <f>OLD_values_no_RT!BE103</f>
        <v>0</v>
      </c>
      <c r="BX103" s="14">
        <f>OLD_values_no_RT!BF103</f>
        <v>2.300166812227074</v>
      </c>
      <c r="BY103" s="12">
        <f>OLD_values_no_RT!BG103*(1-high_rise_MFH)</f>
        <v>6.762490427947597</v>
      </c>
      <c r="BZ103" s="12">
        <f>OLD_values_no_RT!BG103*high_rise_MFH</f>
        <v>0.13801000873362443</v>
      </c>
      <c r="CA103" s="12">
        <f>OLD_values_no_RT!BH103</f>
        <v>0</v>
      </c>
      <c r="CB103" s="12">
        <f>OLD_values_no_RT!BJ103*0.86</f>
        <v>391.61573725302867</v>
      </c>
      <c r="CC103" s="12">
        <f>OLD_values_no_RT!BJ103*0.133</f>
        <v>60.563829133317228</v>
      </c>
      <c r="CD103" s="12">
        <f>OLD_values_no_RT!BJ103*0.007</f>
        <v>3.187569954385117</v>
      </c>
      <c r="CE103" s="14">
        <f>OLD_values_no_RT!BK103</f>
        <v>0</v>
      </c>
      <c r="CF103" s="14">
        <v>123.09853830117012</v>
      </c>
      <c r="CG103" s="14">
        <v>120.63656753514672</v>
      </c>
      <c r="CH103" s="14">
        <v>2.4619707660233985</v>
      </c>
      <c r="CI103" s="14">
        <f>OLD_values_no_RT!BN103</f>
        <v>0</v>
      </c>
      <c r="CJ103" s="14">
        <f>OLD_values_no_RT!BO103</f>
        <v>105.29261247919953</v>
      </c>
      <c r="CK103" s="14">
        <f>OLD_values_no_RT!BP103*(1-high_rise_MFH)</f>
        <v>309.5602806888466</v>
      </c>
      <c r="CL103" s="14">
        <f>OLD_values_no_RT!BP103*high_rise_MFH</f>
        <v>6.3175567487519722</v>
      </c>
      <c r="CM103" s="14">
        <f>OLD_values_no_RT!BQ103</f>
        <v>0</v>
      </c>
      <c r="CN103" s="14">
        <v>205.85738768456304</v>
      </c>
      <c r="CO103" s="14">
        <v>68.61912922818766</v>
      </c>
      <c r="CP103" s="12">
        <v>0</v>
      </c>
      <c r="CQ103" s="14">
        <f>OLD_values_no_RT!BT103</f>
        <v>0</v>
      </c>
      <c r="CR103" s="14">
        <v>20</v>
      </c>
      <c r="CS103" s="14">
        <v>19.600000000000001</v>
      </c>
      <c r="CT103" s="14">
        <v>0.4</v>
      </c>
      <c r="CU103" s="14">
        <v>0</v>
      </c>
    </row>
    <row r="104" spans="1:99" x14ac:dyDescent="0.45">
      <c r="A104" s="21">
        <v>2015</v>
      </c>
      <c r="B104" s="2">
        <v>2001</v>
      </c>
      <c r="C104">
        <f>OLD_values_no_RT!C104</f>
        <v>0</v>
      </c>
      <c r="D104">
        <f>OLD_values_no_RT!D104</f>
        <v>319.35322166133113</v>
      </c>
      <c r="E104">
        <f>OLD_values_no_RT!E104</f>
        <v>0</v>
      </c>
      <c r="F104">
        <f>OLD_values_no_RT!F104</f>
        <v>0</v>
      </c>
      <c r="G104">
        <f>OLD_values_no_RT!G104*(1-high_rise_MFH)</f>
        <v>0</v>
      </c>
      <c r="H104">
        <f>OLD_values_no_RT!H104*(1-high_rise_MFH)</f>
        <v>44.064389301270438</v>
      </c>
      <c r="I104">
        <f>OLD_values_no_RT!I104*(1-high_rise_MFH)</f>
        <v>0</v>
      </c>
      <c r="J104">
        <f>OLD_values_no_RT!J104*(1-high_rise_MFH)</f>
        <v>0</v>
      </c>
      <c r="K104">
        <f>OLD_values_no_RT!G104*(high_rise_MFH)</f>
        <v>0</v>
      </c>
      <c r="L104">
        <f>OLD_values_no_RT!H104*(high_rise_MFH)</f>
        <v>0.8992732510463356</v>
      </c>
      <c r="M104">
        <f>OLD_values_no_RT!I104*(high_rise_MFH)</f>
        <v>0</v>
      </c>
      <c r="N104">
        <f>OLD_values_no_RT!J104*(high_rise_MFH)</f>
        <v>0</v>
      </c>
      <c r="O104">
        <f>OLD_values_no_RT!K104</f>
        <v>12.869458186352148</v>
      </c>
      <c r="P104">
        <f>OLD_values_no_RT!L104</f>
        <v>0</v>
      </c>
      <c r="Q104">
        <f>OLD_values_no_RT!M104</f>
        <v>0</v>
      </c>
      <c r="R104">
        <f>OLD_values_no_RT!N104</f>
        <v>0</v>
      </c>
      <c r="S104">
        <f>OLD_values_no_RT!O104</f>
        <v>0</v>
      </c>
      <c r="T104">
        <f>OLD_values_no_RT!P104</f>
        <v>31.502374475012104</v>
      </c>
      <c r="U104">
        <f>OLD_values_no_RT!Q104*(1-high_rise_MFH)</f>
        <v>4.346700764626795</v>
      </c>
      <c r="V104">
        <f>OLD_values_no_RT!Q104*high_rise_MFH</f>
        <v>8.8708178869934595E-2</v>
      </c>
      <c r="W104">
        <f>OLD_values_no_RT!R104</f>
        <v>1.2694986728736219</v>
      </c>
      <c r="X104" s="12">
        <f>OLD_values_no_RT!S104</f>
        <v>67.73264812972576</v>
      </c>
      <c r="Y104" s="12">
        <f>OLD_values_no_RT!T104*(1-high_rise_MFH)</f>
        <v>30.117286261195037</v>
      </c>
      <c r="Z104" s="12">
        <f>OLD_values_no_RT!T104*high_rise_MFH</f>
        <v>0.61463849512642932</v>
      </c>
      <c r="AA104" s="12">
        <f>OLD_values_no_RT!U104</f>
        <v>0</v>
      </c>
      <c r="AB104">
        <f>OLD_values_no_RT!V104</f>
        <v>12.223167995047591</v>
      </c>
      <c r="AC104">
        <f>OLD_values_no_RT!W104*(1-high_rise_MFH)</f>
        <v>25.764528360287855</v>
      </c>
      <c r="AD104">
        <f>OLD_values_no_RT!W104*high_rise_MFH</f>
        <v>0.52580670123036444</v>
      </c>
      <c r="AE104">
        <f>OLD_values_no_RT!X104</f>
        <v>0</v>
      </c>
      <c r="AF104">
        <f>OLD_values_no_RT!Y104</f>
        <v>19.310997539276926</v>
      </c>
      <c r="AG104">
        <f>OLD_values_no_RT!Z104*(1-high_rise_MFH)</f>
        <v>6.4071928828317253</v>
      </c>
      <c r="AH104">
        <f>OLD_values_no_RT!Z104*high_rise_MFH</f>
        <v>0.13075903842513725</v>
      </c>
      <c r="AI104">
        <f>OLD_values_no_RT!AA104</f>
        <v>0</v>
      </c>
      <c r="AJ104">
        <f>OLD_values_no_RT!AB104</f>
        <v>4.3734766577088937</v>
      </c>
      <c r="AK104">
        <f>OLD_values_no_RT!AC104*(1-high_rise_MFH)</f>
        <v>28.935141553652898</v>
      </c>
      <c r="AL104">
        <f>OLD_values_no_RT!AC104*high_rise_MFH</f>
        <v>0.59051309293169185</v>
      </c>
      <c r="AM104">
        <f>OLD_values_no_RT!AD104</f>
        <v>0</v>
      </c>
      <c r="AN104">
        <f>OLD_values_no_RT!AE104</f>
        <v>8.4360000000000017</v>
      </c>
      <c r="AO104">
        <f>OLD_values_no_RT!AF104*(1-high_rise_MFH)</f>
        <v>8.2809999999999988</v>
      </c>
      <c r="AP104">
        <f>OLD_values_no_RT!AF104*high_rise_MFH</f>
        <v>0.16899999999999998</v>
      </c>
      <c r="AQ104">
        <f>OLD_values_no_RT!AG104</f>
        <v>0</v>
      </c>
      <c r="AR104">
        <f>OLD_values_no_RT!AH104</f>
        <v>11.484</v>
      </c>
      <c r="AS104">
        <f>OLD_values_no_RT!AI104*(1-high_rise_MFH)</f>
        <v>22.143374400000003</v>
      </c>
      <c r="AT104">
        <f>OLD_values_no_RT!AI104*high_rise_MFH</f>
        <v>0.45190560000000007</v>
      </c>
      <c r="AU104">
        <f>OLD_values_no_RT!AJ104</f>
        <v>0</v>
      </c>
      <c r="AV104">
        <f>OLD_values_no_RT!AK104</f>
        <v>30.249133806302595</v>
      </c>
      <c r="AW104">
        <f>OLD_values_no_RT!AL104*(1-high_rise_MFH)</f>
        <v>6.2921465104768188</v>
      </c>
      <c r="AX104">
        <f>OLD_values_no_RT!AL104*high_rise_MFH</f>
        <v>0.1284111532750371</v>
      </c>
      <c r="AY104">
        <f>OLD_values_no_RT!AM104</f>
        <v>0</v>
      </c>
      <c r="AZ104" s="91">
        <f>OLD_values_no_RT!AN104</f>
        <v>5.4756766291858048</v>
      </c>
      <c r="BA104" s="91">
        <f>OLD_values_no_RT!AO104*(1-high_rise_MFH)</f>
        <v>4.8220586508307228</v>
      </c>
      <c r="BB104" s="91">
        <f>OLD_values_no_RT!AO104*high_rise_MFH</f>
        <v>9.8409360221035164E-2</v>
      </c>
      <c r="BC104">
        <f>OLD_values_no_RT!AP104</f>
        <v>0</v>
      </c>
      <c r="BD104" s="91">
        <f>OLD_values_no_RT!AQ104</f>
        <v>7.5519402685070922</v>
      </c>
      <c r="BE104" s="91">
        <f>OLD_values_no_RT!AR104*(1-high_rise_MFH)</f>
        <v>6.4732855854229481</v>
      </c>
      <c r="BF104" s="91">
        <f>OLD_values_no_RT!AR104*high_rise_MFH</f>
        <v>0.13210786909026426</v>
      </c>
      <c r="BG104">
        <f>OLD_values_no_RT!AS104</f>
        <v>0</v>
      </c>
      <c r="BH104" s="91">
        <f>OLD_values_no_RT!AT104</f>
        <v>19.506507147785847</v>
      </c>
      <c r="BI104" s="91">
        <f>OLD_values_no_RT!AU104*(1-high_rise_MFH)</f>
        <v>20.279128720971851</v>
      </c>
      <c r="BJ104" s="91">
        <f>OLD_values_no_RT!AU104*high_rise_MFH</f>
        <v>0.41385976981575207</v>
      </c>
      <c r="BK104">
        <f>OLD_values_no_RT!AV104</f>
        <v>0</v>
      </c>
      <c r="BL104" s="12">
        <f>OLD_values_no_RT!AX104*0.32</f>
        <v>575.61599999999999</v>
      </c>
      <c r="BM104" s="12">
        <f>OLD_values_no_RT!AX104*0.6</f>
        <v>1079.28</v>
      </c>
      <c r="BN104" s="12">
        <f>OLD_values_no_RT!AX104*0.08</f>
        <v>143.904</v>
      </c>
      <c r="BO104" s="12">
        <f>OLD_values_no_RT!AY104</f>
        <v>0</v>
      </c>
      <c r="BP104" s="12">
        <f>OLD_values_no_RT!BA104*0.672</f>
        <v>354.27875851027972</v>
      </c>
      <c r="BQ104" s="12">
        <f>OLD_values_no_RT!BA104*0.321</f>
        <v>169.23137125267826</v>
      </c>
      <c r="BR104" s="12">
        <f>OLD_values_no_RT!BA104*0.007</f>
        <v>3.6904037344820799</v>
      </c>
      <c r="BS104" s="12">
        <f>OLD_values_no_RT!BB104</f>
        <v>0</v>
      </c>
      <c r="BT104" s="14">
        <f>OLD_values_no_RT!BC104</f>
        <v>77.998975580581401</v>
      </c>
      <c r="BU104" s="12">
        <f>OLD_values_no_RT!BD104*(1-high_rise_MFH)</f>
        <v>114.65849410345464</v>
      </c>
      <c r="BV104" s="12">
        <f>OLD_values_no_RT!BD104*high_rise_MFH</f>
        <v>2.3399692674174419</v>
      </c>
      <c r="BW104" s="12">
        <f>OLD_values_no_RT!BE104</f>
        <v>0</v>
      </c>
      <c r="BX104" s="14">
        <f>OLD_values_no_RT!BF104</f>
        <v>2.300166812227074</v>
      </c>
      <c r="BY104" s="12">
        <f>OLD_values_no_RT!BG104*(1-high_rise_MFH)</f>
        <v>6.762490427947597</v>
      </c>
      <c r="BZ104" s="12">
        <f>OLD_values_no_RT!BG104*high_rise_MFH</f>
        <v>0.13801000873362443</v>
      </c>
      <c r="CA104" s="12">
        <f>OLD_values_no_RT!BH104</f>
        <v>0</v>
      </c>
      <c r="CB104" s="12">
        <f>OLD_values_no_RT!BJ104*0.86</f>
        <v>401.16734060066352</v>
      </c>
      <c r="CC104" s="12">
        <f>OLD_values_no_RT!BJ104*0.133</f>
        <v>62.040995697544474</v>
      </c>
      <c r="CD104" s="12">
        <f>OLD_values_no_RT!BJ104*0.007</f>
        <v>3.2653155630286568</v>
      </c>
      <c r="CE104" s="14">
        <f>OLD_values_no_RT!BK104</f>
        <v>0</v>
      </c>
      <c r="CF104" s="14">
        <v>126.10094167436939</v>
      </c>
      <c r="CG104" s="14">
        <v>123.578922840882</v>
      </c>
      <c r="CH104" s="14">
        <v>2.5220188334873939</v>
      </c>
      <c r="CI104" s="14">
        <f>OLD_values_no_RT!BN104</f>
        <v>0</v>
      </c>
      <c r="CJ104" s="14">
        <f>OLD_values_no_RT!BO104</f>
        <v>107.86072497869219</v>
      </c>
      <c r="CK104" s="14">
        <f>OLD_values_no_RT!BP104*(1-high_rise_MFH)</f>
        <v>317.11053143735506</v>
      </c>
      <c r="CL104" s="14">
        <f>OLD_values_no_RT!BP104*high_rise_MFH</f>
        <v>6.4716434987215328</v>
      </c>
      <c r="CM104" s="14">
        <f>OLD_values_no_RT!BQ104</f>
        <v>0</v>
      </c>
      <c r="CN104" s="14">
        <v>210.87829957930848</v>
      </c>
      <c r="CO104" s="14">
        <v>70.292766526436139</v>
      </c>
      <c r="CP104" s="12">
        <v>0</v>
      </c>
      <c r="CQ104" s="14">
        <f>OLD_values_no_RT!BT104</f>
        <v>0</v>
      </c>
      <c r="CR104" s="14">
        <v>20</v>
      </c>
      <c r="CS104" s="14">
        <v>19.600000000000001</v>
      </c>
      <c r="CT104" s="14">
        <v>0.4</v>
      </c>
      <c r="CU104" s="14">
        <v>0</v>
      </c>
    </row>
    <row r="105" spans="1:99" x14ac:dyDescent="0.45">
      <c r="A105" s="21">
        <v>2015</v>
      </c>
      <c r="B105" s="2">
        <v>2002</v>
      </c>
      <c r="C105">
        <f>OLD_values_no_RT!C105</f>
        <v>0</v>
      </c>
      <c r="D105">
        <f>OLD_values_no_RT!D105</f>
        <v>319.35322166133113</v>
      </c>
      <c r="E105">
        <f>OLD_values_no_RT!E105</f>
        <v>0</v>
      </c>
      <c r="F105">
        <f>OLD_values_no_RT!F105</f>
        <v>0</v>
      </c>
      <c r="G105">
        <f>OLD_values_no_RT!G105*(1-high_rise_MFH)</f>
        <v>0</v>
      </c>
      <c r="H105">
        <f>OLD_values_no_RT!H105*(1-high_rise_MFH)</f>
        <v>44.064389301270438</v>
      </c>
      <c r="I105">
        <f>OLD_values_no_RT!I105*(1-high_rise_MFH)</f>
        <v>0</v>
      </c>
      <c r="J105">
        <f>OLD_values_no_RT!J105*(1-high_rise_MFH)</f>
        <v>0</v>
      </c>
      <c r="K105">
        <f>OLD_values_no_RT!G105*(high_rise_MFH)</f>
        <v>0</v>
      </c>
      <c r="L105">
        <f>OLD_values_no_RT!H105*(high_rise_MFH)</f>
        <v>0.8992732510463356</v>
      </c>
      <c r="M105">
        <f>OLD_values_no_RT!I105*(high_rise_MFH)</f>
        <v>0</v>
      </c>
      <c r="N105">
        <f>OLD_values_no_RT!J105*(high_rise_MFH)</f>
        <v>0</v>
      </c>
      <c r="O105">
        <f>OLD_values_no_RT!K105</f>
        <v>12.869458186352148</v>
      </c>
      <c r="P105">
        <f>OLD_values_no_RT!L105</f>
        <v>0</v>
      </c>
      <c r="Q105">
        <f>OLD_values_no_RT!M105</f>
        <v>0</v>
      </c>
      <c r="R105">
        <f>OLD_values_no_RT!N105</f>
        <v>0</v>
      </c>
      <c r="S105">
        <f>OLD_values_no_RT!O105</f>
        <v>0</v>
      </c>
      <c r="T105">
        <f>OLD_values_no_RT!P105</f>
        <v>31.502374475012104</v>
      </c>
      <c r="U105">
        <f>OLD_values_no_RT!Q105*(1-high_rise_MFH)</f>
        <v>4.346700764626795</v>
      </c>
      <c r="V105">
        <f>OLD_values_no_RT!Q105*high_rise_MFH</f>
        <v>8.8708178869934595E-2</v>
      </c>
      <c r="W105">
        <f>OLD_values_no_RT!R105</f>
        <v>1.2694986728736219</v>
      </c>
      <c r="X105" s="12">
        <f>OLD_values_no_RT!S105</f>
        <v>66.808604978186708</v>
      </c>
      <c r="Y105" s="12">
        <f>OLD_values_no_RT!T105*(1-high_rise_MFH)</f>
        <v>29.706410961305711</v>
      </c>
      <c r="Z105" s="12">
        <f>OLD_values_no_RT!T105*high_rise_MFH</f>
        <v>0.60625328492460628</v>
      </c>
      <c r="AA105" s="12">
        <f>OLD_values_no_RT!U105</f>
        <v>0</v>
      </c>
      <c r="AB105">
        <f>OLD_values_no_RT!V105</f>
        <v>12.223167995047591</v>
      </c>
      <c r="AC105">
        <f>OLD_values_no_RT!W105*(1-high_rise_MFH)</f>
        <v>25.764528360287855</v>
      </c>
      <c r="AD105">
        <f>OLD_values_no_RT!W105*high_rise_MFH</f>
        <v>0.52580670123036444</v>
      </c>
      <c r="AE105">
        <f>OLD_values_no_RT!X105</f>
        <v>0</v>
      </c>
      <c r="AF105">
        <f>OLD_values_no_RT!Y105</f>
        <v>19.310997539276926</v>
      </c>
      <c r="AG105">
        <f>OLD_values_no_RT!Z105*(1-high_rise_MFH)</f>
        <v>6.4071928828317253</v>
      </c>
      <c r="AH105">
        <f>OLD_values_no_RT!Z105*high_rise_MFH</f>
        <v>0.13075903842513725</v>
      </c>
      <c r="AI105">
        <f>OLD_values_no_RT!AA105</f>
        <v>0</v>
      </c>
      <c r="AJ105">
        <f>OLD_values_no_RT!AB105</f>
        <v>4.3734766577088937</v>
      </c>
      <c r="AK105">
        <f>OLD_values_no_RT!AC105*(1-high_rise_MFH)</f>
        <v>28.935141553652898</v>
      </c>
      <c r="AL105">
        <f>OLD_values_no_RT!AC105*high_rise_MFH</f>
        <v>0.59051309293169185</v>
      </c>
      <c r="AM105">
        <f>OLD_values_no_RT!AD105</f>
        <v>0</v>
      </c>
      <c r="AN105">
        <f>OLD_values_no_RT!AE105</f>
        <v>8.4360000000000017</v>
      </c>
      <c r="AO105">
        <f>OLD_values_no_RT!AF105*(1-high_rise_MFH)</f>
        <v>8.2809999999999988</v>
      </c>
      <c r="AP105">
        <f>OLD_values_no_RT!AF105*high_rise_MFH</f>
        <v>0.16899999999999998</v>
      </c>
      <c r="AQ105">
        <f>OLD_values_no_RT!AG105</f>
        <v>0</v>
      </c>
      <c r="AR105">
        <f>OLD_values_no_RT!AH105</f>
        <v>11.484</v>
      </c>
      <c r="AS105">
        <f>OLD_values_no_RT!AI105*(1-high_rise_MFH)</f>
        <v>22.143374400000003</v>
      </c>
      <c r="AT105">
        <f>OLD_values_no_RT!AI105*high_rise_MFH</f>
        <v>0.45190560000000007</v>
      </c>
      <c r="AU105">
        <f>OLD_values_no_RT!AJ105</f>
        <v>0</v>
      </c>
      <c r="AV105">
        <f>OLD_values_no_RT!AK105</f>
        <v>30.249133806302595</v>
      </c>
      <c r="AW105">
        <f>OLD_values_no_RT!AL105*(1-high_rise_MFH)</f>
        <v>6.2921465104768188</v>
      </c>
      <c r="AX105">
        <f>OLD_values_no_RT!AL105*high_rise_MFH</f>
        <v>0.1284111532750371</v>
      </c>
      <c r="AY105">
        <f>OLD_values_no_RT!AM105</f>
        <v>0</v>
      </c>
      <c r="AZ105" s="91">
        <f>OLD_values_no_RT!AN105</f>
        <v>5.4756766291858048</v>
      </c>
      <c r="BA105" s="91">
        <f>OLD_values_no_RT!AO105*(1-high_rise_MFH)</f>
        <v>4.8220586508307228</v>
      </c>
      <c r="BB105" s="91">
        <f>OLD_values_no_RT!AO105*high_rise_MFH</f>
        <v>9.8409360221035164E-2</v>
      </c>
      <c r="BC105">
        <f>OLD_values_no_RT!AP105</f>
        <v>0</v>
      </c>
      <c r="BD105" s="91">
        <f>OLD_values_no_RT!AQ105</f>
        <v>7.5519402685070922</v>
      </c>
      <c r="BE105" s="91">
        <f>OLD_values_no_RT!AR105*(1-high_rise_MFH)</f>
        <v>6.4732855854229481</v>
      </c>
      <c r="BF105" s="91">
        <f>OLD_values_no_RT!AR105*high_rise_MFH</f>
        <v>0.13210786909026426</v>
      </c>
      <c r="BG105">
        <f>OLD_values_no_RT!AS105</f>
        <v>0</v>
      </c>
      <c r="BH105" s="91">
        <f>OLD_values_no_RT!AT105</f>
        <v>19.506507147785847</v>
      </c>
      <c r="BI105" s="91">
        <f>OLD_values_no_RT!AU105*(1-high_rise_MFH)</f>
        <v>20.279128720971851</v>
      </c>
      <c r="BJ105" s="91">
        <f>OLD_values_no_RT!AU105*high_rise_MFH</f>
        <v>0.41385976981575207</v>
      </c>
      <c r="BK105">
        <f>OLD_values_no_RT!AV105</f>
        <v>0</v>
      </c>
      <c r="BL105" s="12">
        <f>OLD_values_no_RT!AX105*0.32</f>
        <v>587.00160000000005</v>
      </c>
      <c r="BM105" s="12">
        <f>OLD_values_no_RT!AX105*0.6</f>
        <v>1100.6279999999999</v>
      </c>
      <c r="BN105" s="12">
        <f>OLD_values_no_RT!AX105*0.08</f>
        <v>146.75040000000001</v>
      </c>
      <c r="BO105" s="12">
        <f>OLD_values_no_RT!AY105</f>
        <v>0</v>
      </c>
      <c r="BP105" s="12">
        <f>OLD_values_no_RT!BA105*0.672</f>
        <v>376.42118091717219</v>
      </c>
      <c r="BQ105" s="12">
        <f>OLD_values_no_RT!BA105*0.321</f>
        <v>179.80833195597063</v>
      </c>
      <c r="BR105" s="12">
        <f>OLD_values_no_RT!BA105*0.007</f>
        <v>3.9210539678872101</v>
      </c>
      <c r="BS105" s="12">
        <f>OLD_values_no_RT!BB105</f>
        <v>0</v>
      </c>
      <c r="BT105" s="14">
        <f>OLD_values_no_RT!BC105</f>
        <v>77.998975580581401</v>
      </c>
      <c r="BU105" s="12">
        <f>OLD_values_no_RT!BD105*(1-high_rise_MFH)</f>
        <v>114.65849410345464</v>
      </c>
      <c r="BV105" s="12">
        <f>OLD_values_no_RT!BD105*high_rise_MFH</f>
        <v>2.3399692674174419</v>
      </c>
      <c r="BW105" s="12">
        <f>OLD_values_no_RT!BE105</f>
        <v>0</v>
      </c>
      <c r="BX105" s="14">
        <f>OLD_values_no_RT!BF105</f>
        <v>2.300166812227074</v>
      </c>
      <c r="BY105" s="12">
        <f>OLD_values_no_RT!BG105*(1-high_rise_MFH)</f>
        <v>6.762490427947597</v>
      </c>
      <c r="BZ105" s="12">
        <f>OLD_values_no_RT!BG105*high_rise_MFH</f>
        <v>0.13801000873362443</v>
      </c>
      <c r="CA105" s="12">
        <f>OLD_values_no_RT!BH105</f>
        <v>0</v>
      </c>
      <c r="CB105" s="12">
        <f>OLD_values_no_RT!BJ105*0.86</f>
        <v>410.71894394829837</v>
      </c>
      <c r="CC105" s="12">
        <f>OLD_values_no_RT!BJ105*0.133</f>
        <v>63.518162261771728</v>
      </c>
      <c r="CD105" s="12">
        <f>OLD_values_no_RT!BJ105*0.007</f>
        <v>3.3430611716721961</v>
      </c>
      <c r="CE105" s="14">
        <f>OLD_values_no_RT!BK105</f>
        <v>0</v>
      </c>
      <c r="CF105" s="14">
        <v>129.10334504756867</v>
      </c>
      <c r="CG105" s="14">
        <v>126.52127814661729</v>
      </c>
      <c r="CH105" s="14">
        <v>2.582066900951375</v>
      </c>
      <c r="CI105" s="14">
        <f>OLD_values_no_RT!BN105</f>
        <v>0</v>
      </c>
      <c r="CJ105" s="14">
        <f>OLD_values_no_RT!BO105</f>
        <v>110.42883747818485</v>
      </c>
      <c r="CK105" s="14">
        <f>OLD_values_no_RT!BP105*(1-high_rise_MFH)</f>
        <v>324.66078218586352</v>
      </c>
      <c r="CL105" s="14">
        <f>OLD_values_no_RT!BP105*high_rise_MFH</f>
        <v>6.6257302486910934</v>
      </c>
      <c r="CM105" s="14">
        <f>OLD_values_no_RT!BQ105</f>
        <v>0</v>
      </c>
      <c r="CN105" s="14">
        <v>215.89921147405391</v>
      </c>
      <c r="CO105" s="14">
        <v>71.966403824684619</v>
      </c>
      <c r="CP105" s="12">
        <v>0</v>
      </c>
      <c r="CQ105" s="14">
        <f>OLD_values_no_RT!BT105</f>
        <v>0</v>
      </c>
      <c r="CR105" s="14">
        <v>20</v>
      </c>
      <c r="CS105" s="14">
        <v>19.600000000000001</v>
      </c>
      <c r="CT105" s="14">
        <v>0.4</v>
      </c>
      <c r="CU105" s="14">
        <v>0</v>
      </c>
    </row>
    <row r="106" spans="1:99" x14ac:dyDescent="0.45">
      <c r="A106" s="21">
        <v>2015</v>
      </c>
      <c r="B106" s="2">
        <v>2003</v>
      </c>
      <c r="C106">
        <f>OLD_values_no_RT!C106</f>
        <v>0</v>
      </c>
      <c r="D106">
        <f>OLD_values_no_RT!D106</f>
        <v>319.35322166133113</v>
      </c>
      <c r="E106">
        <f>OLD_values_no_RT!E106</f>
        <v>0</v>
      </c>
      <c r="F106">
        <f>OLD_values_no_RT!F106</f>
        <v>0</v>
      </c>
      <c r="G106">
        <f>OLD_values_no_RT!G106*(1-high_rise_MFH)</f>
        <v>0</v>
      </c>
      <c r="H106">
        <f>OLD_values_no_RT!H106*(1-high_rise_MFH)</f>
        <v>44.064389301270438</v>
      </c>
      <c r="I106">
        <f>OLD_values_no_RT!I106*(1-high_rise_MFH)</f>
        <v>0</v>
      </c>
      <c r="J106">
        <f>OLD_values_no_RT!J106*(1-high_rise_MFH)</f>
        <v>0</v>
      </c>
      <c r="K106">
        <f>OLD_values_no_RT!G106*(high_rise_MFH)</f>
        <v>0</v>
      </c>
      <c r="L106">
        <f>OLD_values_no_RT!H106*(high_rise_MFH)</f>
        <v>0.8992732510463356</v>
      </c>
      <c r="M106">
        <f>OLD_values_no_RT!I106*(high_rise_MFH)</f>
        <v>0</v>
      </c>
      <c r="N106">
        <f>OLD_values_no_RT!J106*(high_rise_MFH)</f>
        <v>0</v>
      </c>
      <c r="O106">
        <f>OLD_values_no_RT!K106</f>
        <v>12.869458186352148</v>
      </c>
      <c r="P106">
        <f>OLD_values_no_RT!L106</f>
        <v>0</v>
      </c>
      <c r="Q106">
        <f>OLD_values_no_RT!M106</f>
        <v>0</v>
      </c>
      <c r="R106">
        <f>OLD_values_no_RT!N106</f>
        <v>0</v>
      </c>
      <c r="S106">
        <f>OLD_values_no_RT!O106</f>
        <v>0</v>
      </c>
      <c r="T106">
        <f>OLD_values_no_RT!P106</f>
        <v>31.502374475012104</v>
      </c>
      <c r="U106">
        <f>OLD_values_no_RT!Q106*(1-high_rise_MFH)</f>
        <v>4.346700764626795</v>
      </c>
      <c r="V106">
        <f>OLD_values_no_RT!Q106*high_rise_MFH</f>
        <v>8.8708178869934595E-2</v>
      </c>
      <c r="W106">
        <f>OLD_values_no_RT!R106</f>
        <v>1.2694986728736219</v>
      </c>
      <c r="X106" s="12">
        <f>OLD_values_no_RT!S106</f>
        <v>60.408443398835438</v>
      </c>
      <c r="Y106" s="12">
        <f>OLD_values_no_RT!T106*(1-high_rise_MFH)</f>
        <v>26.860582491200031</v>
      </c>
      <c r="Z106" s="12">
        <f>OLD_values_no_RT!T106*high_rise_MFH</f>
        <v>0.54817515288163332</v>
      </c>
      <c r="AA106" s="12">
        <f>OLD_values_no_RT!U106</f>
        <v>0</v>
      </c>
      <c r="AB106">
        <f>OLD_values_no_RT!V106</f>
        <v>12.223167995047591</v>
      </c>
      <c r="AC106">
        <f>OLD_values_no_RT!W106*(1-high_rise_MFH)</f>
        <v>25.764528360287855</v>
      </c>
      <c r="AD106">
        <f>OLD_values_no_RT!W106*high_rise_MFH</f>
        <v>0.52580670123036444</v>
      </c>
      <c r="AE106">
        <f>OLD_values_no_RT!X106</f>
        <v>0</v>
      </c>
      <c r="AF106">
        <f>OLD_values_no_RT!Y106</f>
        <v>19.310997539276926</v>
      </c>
      <c r="AG106">
        <f>OLD_values_no_RT!Z106*(1-high_rise_MFH)</f>
        <v>6.4071928828317253</v>
      </c>
      <c r="AH106">
        <f>OLD_values_no_RT!Z106*high_rise_MFH</f>
        <v>0.13075903842513725</v>
      </c>
      <c r="AI106">
        <f>OLD_values_no_RT!AA106</f>
        <v>0</v>
      </c>
      <c r="AJ106">
        <f>OLD_values_no_RT!AB106</f>
        <v>4.3734766577088937</v>
      </c>
      <c r="AK106">
        <f>OLD_values_no_RT!AC106*(1-high_rise_MFH)</f>
        <v>28.935141553652898</v>
      </c>
      <c r="AL106">
        <f>OLD_values_no_RT!AC106*high_rise_MFH</f>
        <v>0.59051309293169185</v>
      </c>
      <c r="AM106">
        <f>OLD_values_no_RT!AD106</f>
        <v>0</v>
      </c>
      <c r="AN106">
        <f>OLD_values_no_RT!AE106</f>
        <v>8.4360000000000017</v>
      </c>
      <c r="AO106">
        <f>OLD_values_no_RT!AF106*(1-high_rise_MFH)</f>
        <v>8.2809999999999988</v>
      </c>
      <c r="AP106">
        <f>OLD_values_no_RT!AF106*high_rise_MFH</f>
        <v>0.16899999999999998</v>
      </c>
      <c r="AQ106">
        <f>OLD_values_no_RT!AG106</f>
        <v>0</v>
      </c>
      <c r="AR106">
        <f>OLD_values_no_RT!AH106</f>
        <v>11.484</v>
      </c>
      <c r="AS106">
        <f>OLD_values_no_RT!AI106*(1-high_rise_MFH)</f>
        <v>22.143374400000003</v>
      </c>
      <c r="AT106">
        <f>OLD_values_no_RT!AI106*high_rise_MFH</f>
        <v>0.45190560000000007</v>
      </c>
      <c r="AU106">
        <f>OLD_values_no_RT!AJ106</f>
        <v>0</v>
      </c>
      <c r="AV106">
        <f>OLD_values_no_RT!AK106</f>
        <v>30.249133806302595</v>
      </c>
      <c r="AW106">
        <f>OLD_values_no_RT!AL106*(1-high_rise_MFH)</f>
        <v>6.2921465104768188</v>
      </c>
      <c r="AX106">
        <f>OLD_values_no_RT!AL106*high_rise_MFH</f>
        <v>0.1284111532750371</v>
      </c>
      <c r="AY106">
        <f>OLD_values_no_RT!AM106</f>
        <v>0</v>
      </c>
      <c r="AZ106" s="91">
        <f>OLD_values_no_RT!AN106</f>
        <v>5.4756766291858048</v>
      </c>
      <c r="BA106" s="91">
        <f>OLD_values_no_RT!AO106*(1-high_rise_MFH)</f>
        <v>4.8220586508307228</v>
      </c>
      <c r="BB106" s="91">
        <f>OLD_values_no_RT!AO106*high_rise_MFH</f>
        <v>9.8409360221035164E-2</v>
      </c>
      <c r="BC106">
        <f>OLD_values_no_RT!AP106</f>
        <v>0</v>
      </c>
      <c r="BD106" s="91">
        <f>OLD_values_no_RT!AQ106</f>
        <v>7.5519402685070922</v>
      </c>
      <c r="BE106" s="91">
        <f>OLD_values_no_RT!AR106*(1-high_rise_MFH)</f>
        <v>6.4732855854229481</v>
      </c>
      <c r="BF106" s="91">
        <f>OLD_values_no_RT!AR106*high_rise_MFH</f>
        <v>0.13210786909026426</v>
      </c>
      <c r="BG106">
        <f>OLD_values_no_RT!AS106</f>
        <v>0</v>
      </c>
      <c r="BH106" s="91">
        <f>OLD_values_no_RT!AT106</f>
        <v>19.506507147785847</v>
      </c>
      <c r="BI106" s="91">
        <f>OLD_values_no_RT!AU106*(1-high_rise_MFH)</f>
        <v>20.279128720971851</v>
      </c>
      <c r="BJ106" s="91">
        <f>OLD_values_no_RT!AU106*high_rise_MFH</f>
        <v>0.41385976981575207</v>
      </c>
      <c r="BK106">
        <f>OLD_values_no_RT!AV106</f>
        <v>0</v>
      </c>
      <c r="BL106" s="12">
        <f>OLD_values_no_RT!AX106*0.32</f>
        <v>604.56320000000005</v>
      </c>
      <c r="BM106" s="12">
        <f>OLD_values_no_RT!AX106*0.6</f>
        <v>1133.556</v>
      </c>
      <c r="BN106" s="12">
        <f>OLD_values_no_RT!AX106*0.08</f>
        <v>151.14080000000001</v>
      </c>
      <c r="BO106" s="12">
        <f>OLD_values_no_RT!AY106</f>
        <v>0</v>
      </c>
      <c r="BP106" s="12">
        <f>OLD_values_no_RT!BA106*0.672</f>
        <v>398.56360332406467</v>
      </c>
      <c r="BQ106" s="12">
        <f>OLD_values_no_RT!BA106*0.321</f>
        <v>190.38529265926303</v>
      </c>
      <c r="BR106" s="12">
        <f>OLD_values_no_RT!BA106*0.007</f>
        <v>4.1517042012923406</v>
      </c>
      <c r="BS106" s="12">
        <f>OLD_values_no_RT!BB106</f>
        <v>0</v>
      </c>
      <c r="BT106" s="14">
        <f>OLD_values_no_RT!BC106</f>
        <v>77.998975580581401</v>
      </c>
      <c r="BU106" s="12">
        <f>OLD_values_no_RT!BD106*(1-high_rise_MFH)</f>
        <v>114.65849410345464</v>
      </c>
      <c r="BV106" s="12">
        <f>OLD_values_no_RT!BD106*high_rise_MFH</f>
        <v>2.3399692674174419</v>
      </c>
      <c r="BW106" s="12">
        <f>OLD_values_no_RT!BE106</f>
        <v>0</v>
      </c>
      <c r="BX106" s="14">
        <f>OLD_values_no_RT!BF106</f>
        <v>2.300166812227074</v>
      </c>
      <c r="BY106" s="12">
        <f>OLD_values_no_RT!BG106*(1-high_rise_MFH)</f>
        <v>6.762490427947597</v>
      </c>
      <c r="BZ106" s="12">
        <f>OLD_values_no_RT!BG106*high_rise_MFH</f>
        <v>0.13801000873362443</v>
      </c>
      <c r="CA106" s="12">
        <f>OLD_values_no_RT!BH106</f>
        <v>0</v>
      </c>
      <c r="CB106" s="12">
        <f>OLD_values_no_RT!BJ106*0.86</f>
        <v>420.27054729593323</v>
      </c>
      <c r="CC106" s="12">
        <f>OLD_values_no_RT!BJ106*0.133</f>
        <v>64.995328825998982</v>
      </c>
      <c r="CD106" s="12">
        <f>OLD_values_no_RT!BJ106*0.007</f>
        <v>3.4208067803157354</v>
      </c>
      <c r="CE106" s="14">
        <f>OLD_values_no_RT!BK106</f>
        <v>0</v>
      </c>
      <c r="CF106" s="14">
        <v>132.10574842076792</v>
      </c>
      <c r="CG106" s="14">
        <v>129.46363345235255</v>
      </c>
      <c r="CH106" s="14">
        <v>2.6421149684153704</v>
      </c>
      <c r="CI106" s="14">
        <f>OLD_values_no_RT!BN106</f>
        <v>0</v>
      </c>
      <c r="CJ106" s="14">
        <f>OLD_values_no_RT!BO106</f>
        <v>112.99694997767756</v>
      </c>
      <c r="CK106" s="14">
        <f>OLD_values_no_RT!BP106*(1-high_rise_MFH)</f>
        <v>332.21103293437199</v>
      </c>
      <c r="CL106" s="14">
        <f>OLD_values_no_RT!BP106*high_rise_MFH</f>
        <v>6.7798169986606522</v>
      </c>
      <c r="CM106" s="14">
        <f>OLD_values_no_RT!BQ106</f>
        <v>0</v>
      </c>
      <c r="CN106" s="14">
        <v>220.92012336879935</v>
      </c>
      <c r="CO106" s="14">
        <v>73.640041122933098</v>
      </c>
      <c r="CP106" s="12">
        <v>0</v>
      </c>
      <c r="CQ106" s="14">
        <f>OLD_values_no_RT!BT106</f>
        <v>0</v>
      </c>
      <c r="CR106" s="14">
        <v>20</v>
      </c>
      <c r="CS106" s="14">
        <v>19.600000000000001</v>
      </c>
      <c r="CT106" s="14">
        <v>0.4</v>
      </c>
      <c r="CU106" s="14">
        <v>0</v>
      </c>
    </row>
    <row r="107" spans="1:99" x14ac:dyDescent="0.45">
      <c r="A107" s="21">
        <v>2015</v>
      </c>
      <c r="B107" s="2">
        <v>2004</v>
      </c>
      <c r="C107">
        <f>OLD_values_no_RT!C107</f>
        <v>0</v>
      </c>
      <c r="D107">
        <f>OLD_values_no_RT!D107</f>
        <v>319.35322166133113</v>
      </c>
      <c r="E107">
        <f>OLD_values_no_RT!E107</f>
        <v>0</v>
      </c>
      <c r="F107">
        <f>OLD_values_no_RT!F107</f>
        <v>0</v>
      </c>
      <c r="G107">
        <f>OLD_values_no_RT!G107*(1-high_rise_MFH)</f>
        <v>0</v>
      </c>
      <c r="H107">
        <f>OLD_values_no_RT!H107*(1-high_rise_MFH)</f>
        <v>44.064389301270438</v>
      </c>
      <c r="I107">
        <f>OLD_values_no_RT!I107*(1-high_rise_MFH)</f>
        <v>0</v>
      </c>
      <c r="J107">
        <f>OLD_values_no_RT!J107*(1-high_rise_MFH)</f>
        <v>0</v>
      </c>
      <c r="K107">
        <f>OLD_values_no_RT!G107*(high_rise_MFH)</f>
        <v>0</v>
      </c>
      <c r="L107">
        <f>OLD_values_no_RT!H107*(high_rise_MFH)</f>
        <v>0.8992732510463356</v>
      </c>
      <c r="M107">
        <f>OLD_values_no_RT!I107*(high_rise_MFH)</f>
        <v>0</v>
      </c>
      <c r="N107">
        <f>OLD_values_no_RT!J107*(high_rise_MFH)</f>
        <v>0</v>
      </c>
      <c r="O107">
        <f>OLD_values_no_RT!K107</f>
        <v>12.869458186352148</v>
      </c>
      <c r="P107">
        <f>OLD_values_no_RT!L107</f>
        <v>0</v>
      </c>
      <c r="Q107">
        <f>OLD_values_no_RT!M107</f>
        <v>0</v>
      </c>
      <c r="R107">
        <f>OLD_values_no_RT!N107</f>
        <v>0</v>
      </c>
      <c r="S107">
        <f>OLD_values_no_RT!O107</f>
        <v>0</v>
      </c>
      <c r="T107">
        <f>OLD_values_no_RT!P107</f>
        <v>31.502374475012104</v>
      </c>
      <c r="U107">
        <f>OLD_values_no_RT!Q107*(1-high_rise_MFH)</f>
        <v>4.346700764626795</v>
      </c>
      <c r="V107">
        <f>OLD_values_no_RT!Q107*high_rise_MFH</f>
        <v>8.8708178869934595E-2</v>
      </c>
      <c r="W107">
        <f>OLD_values_no_RT!R107</f>
        <v>1.2694986728736219</v>
      </c>
      <c r="X107" s="12">
        <f>OLD_values_no_RT!S107</f>
        <v>69.191414366895472</v>
      </c>
      <c r="Y107" s="12">
        <f>OLD_values_no_RT!T107*(1-high_rise_MFH)</f>
        <v>30.765925899037939</v>
      </c>
      <c r="Z107" s="12">
        <f>OLD_values_no_RT!T107*high_rise_MFH</f>
        <v>0.62787603875587628</v>
      </c>
      <c r="AA107" s="12">
        <f>OLD_values_no_RT!U107</f>
        <v>0</v>
      </c>
      <c r="AB107">
        <f>OLD_values_no_RT!V107</f>
        <v>12.223167995047591</v>
      </c>
      <c r="AC107">
        <f>OLD_values_no_RT!W107*(1-high_rise_MFH)</f>
        <v>25.764528360287855</v>
      </c>
      <c r="AD107">
        <f>OLD_values_no_RT!W107*high_rise_MFH</f>
        <v>0.52580670123036444</v>
      </c>
      <c r="AE107">
        <f>OLD_values_no_RT!X107</f>
        <v>0</v>
      </c>
      <c r="AF107">
        <f>OLD_values_no_RT!Y107</f>
        <v>19.310997539276926</v>
      </c>
      <c r="AG107">
        <f>OLD_values_no_RT!Z107*(1-high_rise_MFH)</f>
        <v>6.4071928828317253</v>
      </c>
      <c r="AH107">
        <f>OLD_values_no_RT!Z107*high_rise_MFH</f>
        <v>0.13075903842513725</v>
      </c>
      <c r="AI107">
        <f>OLD_values_no_RT!AA107</f>
        <v>0</v>
      </c>
      <c r="AJ107">
        <f>OLD_values_no_RT!AB107</f>
        <v>4.3734766577088937</v>
      </c>
      <c r="AK107">
        <f>OLD_values_no_RT!AC107*(1-high_rise_MFH)</f>
        <v>28.935141553652898</v>
      </c>
      <c r="AL107">
        <f>OLD_values_no_RT!AC107*high_rise_MFH</f>
        <v>0.59051309293169185</v>
      </c>
      <c r="AM107">
        <f>OLD_values_no_RT!AD107</f>
        <v>0</v>
      </c>
      <c r="AN107">
        <f>OLD_values_no_RT!AE107</f>
        <v>8.4360000000000017</v>
      </c>
      <c r="AO107">
        <f>OLD_values_no_RT!AF107*(1-high_rise_MFH)</f>
        <v>8.2809999999999988</v>
      </c>
      <c r="AP107">
        <f>OLD_values_no_RT!AF107*high_rise_MFH</f>
        <v>0.16899999999999998</v>
      </c>
      <c r="AQ107">
        <f>OLD_values_no_RT!AG107</f>
        <v>0</v>
      </c>
      <c r="AR107">
        <f>OLD_values_no_RT!AH107</f>
        <v>11.484</v>
      </c>
      <c r="AS107">
        <f>OLD_values_no_RT!AI107*(1-high_rise_MFH)</f>
        <v>22.143374400000003</v>
      </c>
      <c r="AT107">
        <f>OLD_values_no_RT!AI107*high_rise_MFH</f>
        <v>0.45190560000000007</v>
      </c>
      <c r="AU107">
        <f>OLD_values_no_RT!AJ107</f>
        <v>0</v>
      </c>
      <c r="AV107">
        <f>OLD_values_no_RT!AK107</f>
        <v>30.249133806302595</v>
      </c>
      <c r="AW107">
        <f>OLD_values_no_RT!AL107*(1-high_rise_MFH)</f>
        <v>6.2921465104768188</v>
      </c>
      <c r="AX107">
        <f>OLD_values_no_RT!AL107*high_rise_MFH</f>
        <v>0.1284111532750371</v>
      </c>
      <c r="AY107">
        <f>OLD_values_no_RT!AM107</f>
        <v>0</v>
      </c>
      <c r="AZ107" s="91">
        <f>OLD_values_no_RT!AN107</f>
        <v>5.4756766291858048</v>
      </c>
      <c r="BA107" s="91">
        <f>OLD_values_no_RT!AO107*(1-high_rise_MFH)</f>
        <v>4.8220586508307228</v>
      </c>
      <c r="BB107" s="91">
        <f>OLD_values_no_RT!AO107*high_rise_MFH</f>
        <v>9.8409360221035164E-2</v>
      </c>
      <c r="BC107">
        <f>OLD_values_no_RT!AP107</f>
        <v>0</v>
      </c>
      <c r="BD107" s="91">
        <f>OLD_values_no_RT!AQ107</f>
        <v>7.5519402685070922</v>
      </c>
      <c r="BE107" s="91">
        <f>OLD_values_no_RT!AR107*(1-high_rise_MFH)</f>
        <v>6.4732855854229481</v>
      </c>
      <c r="BF107" s="91">
        <f>OLD_values_no_RT!AR107*high_rise_MFH</f>
        <v>0.13210786909026426</v>
      </c>
      <c r="BG107">
        <f>OLD_values_no_RT!AS107</f>
        <v>0</v>
      </c>
      <c r="BH107" s="91">
        <f>OLD_values_no_RT!AT107</f>
        <v>19.506507147785847</v>
      </c>
      <c r="BI107" s="91">
        <f>OLD_values_no_RT!AU107*(1-high_rise_MFH)</f>
        <v>20.279128720971851</v>
      </c>
      <c r="BJ107" s="91">
        <f>OLD_values_no_RT!AU107*high_rise_MFH</f>
        <v>0.41385976981575207</v>
      </c>
      <c r="BK107">
        <f>OLD_values_no_RT!AV107</f>
        <v>0</v>
      </c>
      <c r="BL107" s="12">
        <f>OLD_values_no_RT!AX107*0.32</f>
        <v>616.84800000000007</v>
      </c>
      <c r="BM107" s="12">
        <f>OLD_values_no_RT!AX107*0.6</f>
        <v>1156.5899999999999</v>
      </c>
      <c r="BN107" s="12">
        <f>OLD_values_no_RT!AX107*0.08</f>
        <v>154.21200000000002</v>
      </c>
      <c r="BO107" s="12">
        <f>OLD_values_no_RT!AY107</f>
        <v>0</v>
      </c>
      <c r="BP107" s="12">
        <f>OLD_values_no_RT!BA107*0.672</f>
        <v>420.70602573095715</v>
      </c>
      <c r="BQ107" s="12">
        <f>OLD_values_no_RT!BA107*0.321</f>
        <v>200.96225336255543</v>
      </c>
      <c r="BR107" s="12">
        <f>OLD_values_no_RT!BA107*0.007</f>
        <v>4.3823544346974703</v>
      </c>
      <c r="BS107" s="12">
        <f>OLD_values_no_RT!BB107</f>
        <v>0</v>
      </c>
      <c r="BT107" s="14">
        <f>OLD_values_no_RT!BC107</f>
        <v>77.998975580581401</v>
      </c>
      <c r="BU107" s="12">
        <f>OLD_values_no_RT!BD107*(1-high_rise_MFH)</f>
        <v>114.65849410345464</v>
      </c>
      <c r="BV107" s="12">
        <f>OLD_values_no_RT!BD107*high_rise_MFH</f>
        <v>2.3399692674174419</v>
      </c>
      <c r="BW107" s="12">
        <f>OLD_values_no_RT!BE107</f>
        <v>0</v>
      </c>
      <c r="BX107" s="14">
        <f>OLD_values_no_RT!BF107</f>
        <v>2.300166812227074</v>
      </c>
      <c r="BY107" s="12">
        <f>OLD_values_no_RT!BG107*(1-high_rise_MFH)</f>
        <v>6.762490427947597</v>
      </c>
      <c r="BZ107" s="12">
        <f>OLD_values_no_RT!BG107*high_rise_MFH</f>
        <v>0.13801000873362443</v>
      </c>
      <c r="CA107" s="12">
        <f>OLD_values_no_RT!BH107</f>
        <v>0</v>
      </c>
      <c r="CB107" s="12">
        <f>OLD_values_no_RT!BJ107*0.86</f>
        <v>429.82215064356808</v>
      </c>
      <c r="CC107" s="12">
        <f>OLD_values_no_RT!BJ107*0.133</f>
        <v>66.472495390226229</v>
      </c>
      <c r="CD107" s="12">
        <f>OLD_values_no_RT!BJ107*0.007</f>
        <v>3.4985523889592751</v>
      </c>
      <c r="CE107" s="14">
        <f>OLD_values_no_RT!BK107</f>
        <v>0</v>
      </c>
      <c r="CF107" s="14">
        <v>135.10815179396718</v>
      </c>
      <c r="CG107" s="14">
        <v>132.40598875808783</v>
      </c>
      <c r="CH107" s="14">
        <v>2.7021630358793516</v>
      </c>
      <c r="CI107" s="14">
        <f>OLD_values_no_RT!BN107</f>
        <v>0</v>
      </c>
      <c r="CJ107" s="14">
        <f>OLD_values_no_RT!BO107</f>
        <v>115.56506247717022</v>
      </c>
      <c r="CK107" s="14">
        <f>OLD_values_no_RT!BP107*(1-high_rise_MFH)</f>
        <v>339.76128368288045</v>
      </c>
      <c r="CL107" s="14">
        <f>OLD_values_no_RT!BP107*high_rise_MFH</f>
        <v>6.9339037486302129</v>
      </c>
      <c r="CM107" s="14">
        <f>OLD_values_no_RT!BQ107</f>
        <v>0</v>
      </c>
      <c r="CN107" s="14">
        <v>225.94103526354479</v>
      </c>
      <c r="CO107" s="14">
        <v>75.313678421181578</v>
      </c>
      <c r="CP107" s="12">
        <v>0</v>
      </c>
      <c r="CQ107" s="14">
        <f>OLD_values_no_RT!BT107</f>
        <v>0</v>
      </c>
      <c r="CR107" s="14">
        <v>20</v>
      </c>
      <c r="CS107" s="14">
        <v>19.600000000000001</v>
      </c>
      <c r="CT107" s="14">
        <v>0.4</v>
      </c>
      <c r="CU107" s="14">
        <v>0</v>
      </c>
    </row>
    <row r="108" spans="1:99" x14ac:dyDescent="0.45">
      <c r="A108" s="21">
        <v>2015</v>
      </c>
      <c r="B108" s="2">
        <v>2005</v>
      </c>
      <c r="C108">
        <f>OLD_values_no_RT!C108</f>
        <v>0</v>
      </c>
      <c r="D108">
        <f>OLD_values_no_RT!D108</f>
        <v>319.35322166133113</v>
      </c>
      <c r="E108">
        <f>OLD_values_no_RT!E108</f>
        <v>0</v>
      </c>
      <c r="F108">
        <f>OLD_values_no_RT!F108</f>
        <v>0</v>
      </c>
      <c r="G108">
        <f>OLD_values_no_RT!G108*(1-high_rise_MFH)</f>
        <v>0</v>
      </c>
      <c r="H108">
        <f>OLD_values_no_RT!H108*(1-high_rise_MFH)</f>
        <v>44.064389301270438</v>
      </c>
      <c r="I108">
        <f>OLD_values_no_RT!I108*(1-high_rise_MFH)</f>
        <v>0</v>
      </c>
      <c r="J108">
        <f>OLD_values_no_RT!J108*(1-high_rise_MFH)</f>
        <v>0</v>
      </c>
      <c r="K108">
        <f>OLD_values_no_RT!G108*(high_rise_MFH)</f>
        <v>0</v>
      </c>
      <c r="L108">
        <f>OLD_values_no_RT!H108*(high_rise_MFH)</f>
        <v>0.8992732510463356</v>
      </c>
      <c r="M108">
        <f>OLD_values_no_RT!I108*(high_rise_MFH)</f>
        <v>0</v>
      </c>
      <c r="N108">
        <f>OLD_values_no_RT!J108*(high_rise_MFH)</f>
        <v>0</v>
      </c>
      <c r="O108">
        <f>OLD_values_no_RT!K108</f>
        <v>12.869458186352148</v>
      </c>
      <c r="P108">
        <f>OLD_values_no_RT!L108</f>
        <v>0</v>
      </c>
      <c r="Q108">
        <f>OLD_values_no_RT!M108</f>
        <v>0</v>
      </c>
      <c r="R108">
        <f>OLD_values_no_RT!N108</f>
        <v>0</v>
      </c>
      <c r="S108">
        <f>OLD_values_no_RT!O108</f>
        <v>0</v>
      </c>
      <c r="T108">
        <f>OLD_values_no_RT!P108</f>
        <v>31.502374475012104</v>
      </c>
      <c r="U108">
        <f>OLD_values_no_RT!Q108*(1-high_rise_MFH)</f>
        <v>4.346700764626795</v>
      </c>
      <c r="V108">
        <f>OLD_values_no_RT!Q108*high_rise_MFH</f>
        <v>8.8708178869934595E-2</v>
      </c>
      <c r="W108">
        <f>OLD_values_no_RT!R108</f>
        <v>1.2694986728736219</v>
      </c>
      <c r="X108" s="12">
        <f>OLD_values_no_RT!S108</f>
        <v>64.173364201118872</v>
      </c>
      <c r="Y108" s="12">
        <f>OLD_values_no_RT!T108*(1-high_rise_MFH)</f>
        <v>28.534652539899859</v>
      </c>
      <c r="Z108" s="12">
        <f>OLD_values_no_RT!T108*high_rise_MFH</f>
        <v>0.58233984775305836</v>
      </c>
      <c r="AA108" s="12">
        <f>OLD_values_no_RT!U108</f>
        <v>0</v>
      </c>
      <c r="AB108">
        <f>OLD_values_no_RT!V108</f>
        <v>12.223167995047591</v>
      </c>
      <c r="AC108">
        <f>OLD_values_no_RT!W108*(1-high_rise_MFH)</f>
        <v>25.764528360287855</v>
      </c>
      <c r="AD108">
        <f>OLD_values_no_RT!W108*high_rise_MFH</f>
        <v>0.52580670123036444</v>
      </c>
      <c r="AE108">
        <f>OLD_values_no_RT!X108</f>
        <v>0</v>
      </c>
      <c r="AF108">
        <f>OLD_values_no_RT!Y108</f>
        <v>19.310997539276926</v>
      </c>
      <c r="AG108">
        <f>OLD_values_no_RT!Z108*(1-high_rise_MFH)</f>
        <v>6.4071928828317253</v>
      </c>
      <c r="AH108">
        <f>OLD_values_no_RT!Z108*high_rise_MFH</f>
        <v>0.13075903842513725</v>
      </c>
      <c r="AI108">
        <f>OLD_values_no_RT!AA108</f>
        <v>0</v>
      </c>
      <c r="AJ108">
        <f>OLD_values_no_RT!AB108</f>
        <v>4.3734766577088937</v>
      </c>
      <c r="AK108">
        <f>OLD_values_no_RT!AC108*(1-high_rise_MFH)</f>
        <v>28.935141553652898</v>
      </c>
      <c r="AL108">
        <f>OLD_values_no_RT!AC108*high_rise_MFH</f>
        <v>0.59051309293169185</v>
      </c>
      <c r="AM108">
        <f>OLD_values_no_RT!AD108</f>
        <v>0</v>
      </c>
      <c r="AN108">
        <f>OLD_values_no_RT!AE108</f>
        <v>8.4360000000000017</v>
      </c>
      <c r="AO108">
        <f>OLD_values_no_RT!AF108*(1-high_rise_MFH)</f>
        <v>8.2809999999999988</v>
      </c>
      <c r="AP108">
        <f>OLD_values_no_RT!AF108*high_rise_MFH</f>
        <v>0.16899999999999998</v>
      </c>
      <c r="AQ108">
        <f>OLD_values_no_RT!AG108</f>
        <v>0</v>
      </c>
      <c r="AR108">
        <f>OLD_values_no_RT!AH108</f>
        <v>11.484</v>
      </c>
      <c r="AS108">
        <f>OLD_values_no_RT!AI108*(1-high_rise_MFH)</f>
        <v>22.143374400000003</v>
      </c>
      <c r="AT108">
        <f>OLD_values_no_RT!AI108*high_rise_MFH</f>
        <v>0.45190560000000007</v>
      </c>
      <c r="AU108">
        <f>OLD_values_no_RT!AJ108</f>
        <v>0</v>
      </c>
      <c r="AV108">
        <f>OLD_values_no_RT!AK108</f>
        <v>30.249133806302595</v>
      </c>
      <c r="AW108">
        <f>OLD_values_no_RT!AL108*(1-high_rise_MFH)</f>
        <v>6.2921465104768188</v>
      </c>
      <c r="AX108">
        <f>OLD_values_no_RT!AL108*high_rise_MFH</f>
        <v>0.1284111532750371</v>
      </c>
      <c r="AY108">
        <f>OLD_values_no_RT!AM108</f>
        <v>0</v>
      </c>
      <c r="AZ108" s="91">
        <f>OLD_values_no_RT!AN108</f>
        <v>5.4756766291858048</v>
      </c>
      <c r="BA108" s="91">
        <f>OLD_values_no_RT!AO108*(1-high_rise_MFH)</f>
        <v>4.8220586508307228</v>
      </c>
      <c r="BB108" s="91">
        <f>OLD_values_no_RT!AO108*high_rise_MFH</f>
        <v>9.8409360221035164E-2</v>
      </c>
      <c r="BC108">
        <f>OLD_values_no_RT!AP108</f>
        <v>0</v>
      </c>
      <c r="BD108" s="91">
        <f>OLD_values_no_RT!AQ108</f>
        <v>7.5519402685070922</v>
      </c>
      <c r="BE108" s="91">
        <f>OLD_values_no_RT!AR108*(1-high_rise_MFH)</f>
        <v>6.4732855854229481</v>
      </c>
      <c r="BF108" s="91">
        <f>OLD_values_no_RT!AR108*high_rise_MFH</f>
        <v>0.13210786909026426</v>
      </c>
      <c r="BG108">
        <f>OLD_values_no_RT!AS108</f>
        <v>0</v>
      </c>
      <c r="BH108" s="91">
        <f>OLD_values_no_RT!AT108</f>
        <v>19.506507147785847</v>
      </c>
      <c r="BI108" s="91">
        <f>OLD_values_no_RT!AU108*(1-high_rise_MFH)</f>
        <v>20.279128720971851</v>
      </c>
      <c r="BJ108" s="91">
        <f>OLD_values_no_RT!AU108*high_rise_MFH</f>
        <v>0.41385976981575207</v>
      </c>
      <c r="BK108">
        <f>OLD_values_no_RT!AV108</f>
        <v>0</v>
      </c>
      <c r="BL108" s="12">
        <f>OLD_values_no_RT!AX108*0.32</f>
        <v>622.80640000000005</v>
      </c>
      <c r="BM108" s="12">
        <f>OLD_values_no_RT!AX108*0.6</f>
        <v>1167.7619999999999</v>
      </c>
      <c r="BN108" s="12">
        <f>OLD_values_no_RT!AX108*0.08</f>
        <v>155.70160000000001</v>
      </c>
      <c r="BO108" s="12">
        <f>OLD_values_no_RT!AY108</f>
        <v>0</v>
      </c>
      <c r="BP108" s="12">
        <f>OLD_values_no_RT!BA108*0.672</f>
        <v>442.84844813784963</v>
      </c>
      <c r="BQ108" s="12">
        <f>OLD_values_no_RT!BA108*0.321</f>
        <v>211.53921406584783</v>
      </c>
      <c r="BR108" s="12">
        <f>OLD_values_no_RT!BA108*0.007</f>
        <v>4.6130046681026</v>
      </c>
      <c r="BS108" s="12">
        <f>OLD_values_no_RT!BB108</f>
        <v>0</v>
      </c>
      <c r="BT108" s="14">
        <f>OLD_values_no_RT!BC108</f>
        <v>77.998975580581401</v>
      </c>
      <c r="BU108" s="12">
        <f>OLD_values_no_RT!BD108*(1-high_rise_MFH)</f>
        <v>114.65849410345464</v>
      </c>
      <c r="BV108" s="12">
        <f>OLD_values_no_RT!BD108*high_rise_MFH</f>
        <v>2.3399692674174419</v>
      </c>
      <c r="BW108" s="12">
        <f>OLD_values_no_RT!BE108</f>
        <v>0</v>
      </c>
      <c r="BX108" s="14">
        <f>OLD_values_no_RT!BF108</f>
        <v>2.300166812227074</v>
      </c>
      <c r="BY108" s="12">
        <f>OLD_values_no_RT!BG108*(1-high_rise_MFH)</f>
        <v>6.762490427947597</v>
      </c>
      <c r="BZ108" s="12">
        <f>OLD_values_no_RT!BG108*high_rise_MFH</f>
        <v>0.13801000873362443</v>
      </c>
      <c r="CA108" s="12">
        <f>OLD_values_no_RT!BH108</f>
        <v>0</v>
      </c>
      <c r="CB108" s="12">
        <f>OLD_values_no_RT!BJ108*0.86</f>
        <v>439.37375399120293</v>
      </c>
      <c r="CC108" s="12">
        <f>OLD_values_no_RT!BJ108*0.133</f>
        <v>67.949661954453475</v>
      </c>
      <c r="CD108" s="12">
        <f>OLD_values_no_RT!BJ108*0.007</f>
        <v>3.5762979976028144</v>
      </c>
      <c r="CE108" s="14">
        <f>OLD_values_no_RT!BK108</f>
        <v>0</v>
      </c>
      <c r="CF108" s="14">
        <v>138.11055516716644</v>
      </c>
      <c r="CG108" s="14">
        <v>135.34834406382311</v>
      </c>
      <c r="CH108" s="14">
        <v>2.7622111033433328</v>
      </c>
      <c r="CI108" s="14">
        <f>OLD_values_no_RT!BN108</f>
        <v>0</v>
      </c>
      <c r="CJ108" s="14">
        <f>OLD_values_no_RT!BO108</f>
        <v>118.13317497666287</v>
      </c>
      <c r="CK108" s="14">
        <f>OLD_values_no_RT!BP108*(1-high_rise_MFH)</f>
        <v>347.31153443138891</v>
      </c>
      <c r="CL108" s="14">
        <f>OLD_values_no_RT!BP108*high_rise_MFH</f>
        <v>7.0879904985997735</v>
      </c>
      <c r="CM108" s="14">
        <f>OLD_values_no_RT!BQ108</f>
        <v>0</v>
      </c>
      <c r="CN108" s="14">
        <v>230.96194715829023</v>
      </c>
      <c r="CO108" s="14">
        <v>76.987315719430057</v>
      </c>
      <c r="CP108" s="12">
        <v>0</v>
      </c>
      <c r="CQ108" s="14">
        <f>OLD_values_no_RT!BT108</f>
        <v>0</v>
      </c>
      <c r="CR108" s="14">
        <v>20</v>
      </c>
      <c r="CS108" s="14">
        <v>19.600000000000001</v>
      </c>
      <c r="CT108" s="14">
        <v>0.4</v>
      </c>
      <c r="CU108" s="14">
        <v>0</v>
      </c>
    </row>
    <row r="109" spans="1:99" x14ac:dyDescent="0.45">
      <c r="A109" s="21">
        <v>2015</v>
      </c>
      <c r="B109" s="2">
        <v>2006</v>
      </c>
      <c r="C109">
        <f>OLD_values_no_RT!C109</f>
        <v>0</v>
      </c>
      <c r="D109">
        <f>OLD_values_no_RT!D109</f>
        <v>319.35322166133113</v>
      </c>
      <c r="E109">
        <f>OLD_values_no_RT!E109</f>
        <v>0</v>
      </c>
      <c r="F109">
        <f>OLD_values_no_RT!F109</f>
        <v>0</v>
      </c>
      <c r="G109">
        <f>OLD_values_no_RT!G109*(1-high_rise_MFH)</f>
        <v>0</v>
      </c>
      <c r="H109">
        <f>OLD_values_no_RT!H109*(1-high_rise_MFH)</f>
        <v>44.064389301270438</v>
      </c>
      <c r="I109">
        <f>OLD_values_no_RT!I109*(1-high_rise_MFH)</f>
        <v>0</v>
      </c>
      <c r="J109">
        <f>OLD_values_no_RT!J109*(1-high_rise_MFH)</f>
        <v>0</v>
      </c>
      <c r="K109">
        <f>OLD_values_no_RT!G109*(high_rise_MFH)</f>
        <v>0</v>
      </c>
      <c r="L109">
        <f>OLD_values_no_RT!H109*(high_rise_MFH)</f>
        <v>0.8992732510463356</v>
      </c>
      <c r="M109">
        <f>OLD_values_no_RT!I109*(high_rise_MFH)</f>
        <v>0</v>
      </c>
      <c r="N109">
        <f>OLD_values_no_RT!J109*(high_rise_MFH)</f>
        <v>0</v>
      </c>
      <c r="O109">
        <f>OLD_values_no_RT!K109</f>
        <v>12.869458186352148</v>
      </c>
      <c r="P109">
        <f>OLD_values_no_RT!L109</f>
        <v>0</v>
      </c>
      <c r="Q109">
        <f>OLD_values_no_RT!M109</f>
        <v>0</v>
      </c>
      <c r="R109">
        <f>OLD_values_no_RT!N109</f>
        <v>0</v>
      </c>
      <c r="S109">
        <f>OLD_values_no_RT!O109</f>
        <v>0</v>
      </c>
      <c r="T109">
        <f>OLD_values_no_RT!P109</f>
        <v>31.502374475012104</v>
      </c>
      <c r="U109">
        <f>OLD_values_no_RT!Q109*(1-high_rise_MFH)</f>
        <v>4.346700764626795</v>
      </c>
      <c r="V109">
        <f>OLD_values_no_RT!Q109*high_rise_MFH</f>
        <v>8.8708178869934595E-2</v>
      </c>
      <c r="W109">
        <f>OLD_values_no_RT!R109</f>
        <v>1.2694986728736219</v>
      </c>
      <c r="X109" s="12">
        <f>OLD_values_no_RT!S109</f>
        <v>61.472233837538738</v>
      </c>
      <c r="Y109" s="12">
        <f>OLD_values_no_RT!T109*(1-high_rise_MFH)</f>
        <v>27.333596348608758</v>
      </c>
      <c r="Z109" s="12">
        <f>OLD_values_no_RT!T109*high_rise_MFH</f>
        <v>0.55782849691038283</v>
      </c>
      <c r="AA109" s="12">
        <f>OLD_values_no_RT!U109</f>
        <v>0</v>
      </c>
      <c r="AB109">
        <f>OLD_values_no_RT!V109</f>
        <v>12.223167995047591</v>
      </c>
      <c r="AC109">
        <f>OLD_values_no_RT!W109*(1-high_rise_MFH)</f>
        <v>25.764528360287855</v>
      </c>
      <c r="AD109">
        <f>OLD_values_no_RT!W109*high_rise_MFH</f>
        <v>0.52580670123036444</v>
      </c>
      <c r="AE109">
        <f>OLD_values_no_RT!X109</f>
        <v>0</v>
      </c>
      <c r="AF109">
        <f>OLD_values_no_RT!Y109</f>
        <v>19.310997539276926</v>
      </c>
      <c r="AG109">
        <f>OLD_values_no_RT!Z109*(1-high_rise_MFH)</f>
        <v>6.4071928828317253</v>
      </c>
      <c r="AH109">
        <f>OLD_values_no_RT!Z109*high_rise_MFH</f>
        <v>0.13075903842513725</v>
      </c>
      <c r="AI109">
        <f>OLD_values_no_RT!AA109</f>
        <v>0</v>
      </c>
      <c r="AJ109">
        <f>OLD_values_no_RT!AB109</f>
        <v>4.3734766577088937</v>
      </c>
      <c r="AK109">
        <f>OLD_values_no_RT!AC109*(1-high_rise_MFH)</f>
        <v>28.935141553652898</v>
      </c>
      <c r="AL109">
        <f>OLD_values_no_RT!AC109*high_rise_MFH</f>
        <v>0.59051309293169185</v>
      </c>
      <c r="AM109">
        <f>OLD_values_no_RT!AD109</f>
        <v>0</v>
      </c>
      <c r="AN109">
        <f>OLD_values_no_RT!AE109</f>
        <v>8.4360000000000017</v>
      </c>
      <c r="AO109">
        <f>OLD_values_no_RT!AF109*(1-high_rise_MFH)</f>
        <v>8.2809999999999988</v>
      </c>
      <c r="AP109">
        <f>OLD_values_no_RT!AF109*high_rise_MFH</f>
        <v>0.16899999999999998</v>
      </c>
      <c r="AQ109">
        <f>OLD_values_no_RT!AG109</f>
        <v>0</v>
      </c>
      <c r="AR109">
        <f>OLD_values_no_RT!AH109</f>
        <v>11.484</v>
      </c>
      <c r="AS109">
        <f>OLD_values_no_RT!AI109*(1-high_rise_MFH)</f>
        <v>22.143374400000003</v>
      </c>
      <c r="AT109">
        <f>OLD_values_no_RT!AI109*high_rise_MFH</f>
        <v>0.45190560000000007</v>
      </c>
      <c r="AU109">
        <f>OLD_values_no_RT!AJ109</f>
        <v>0</v>
      </c>
      <c r="AV109">
        <f>OLD_values_no_RT!AK109</f>
        <v>30.249133806302595</v>
      </c>
      <c r="AW109">
        <f>OLD_values_no_RT!AL109*(1-high_rise_MFH)</f>
        <v>6.2921465104768188</v>
      </c>
      <c r="AX109">
        <f>OLD_values_no_RT!AL109*high_rise_MFH</f>
        <v>0.1284111532750371</v>
      </c>
      <c r="AY109">
        <f>OLD_values_no_RT!AM109</f>
        <v>0</v>
      </c>
      <c r="AZ109" s="91">
        <f>OLD_values_no_RT!AN109</f>
        <v>5.4756766291858048</v>
      </c>
      <c r="BA109" s="91">
        <f>OLD_values_no_RT!AO109*(1-high_rise_MFH)</f>
        <v>4.8220586508307228</v>
      </c>
      <c r="BB109" s="91">
        <f>OLD_values_no_RT!AO109*high_rise_MFH</f>
        <v>9.8409360221035164E-2</v>
      </c>
      <c r="BC109">
        <f>OLD_values_no_RT!AP109</f>
        <v>0</v>
      </c>
      <c r="BD109" s="91">
        <f>OLD_values_no_RT!AQ109</f>
        <v>7.5519402685070922</v>
      </c>
      <c r="BE109" s="91">
        <f>OLD_values_no_RT!AR109*(1-high_rise_MFH)</f>
        <v>6.4732855854229481</v>
      </c>
      <c r="BF109" s="91">
        <f>OLD_values_no_RT!AR109*high_rise_MFH</f>
        <v>0.13210786909026426</v>
      </c>
      <c r="BG109">
        <f>OLD_values_no_RT!AS109</f>
        <v>0</v>
      </c>
      <c r="BH109" s="91">
        <f>OLD_values_no_RT!AT109</f>
        <v>19.506507147785847</v>
      </c>
      <c r="BI109" s="91">
        <f>OLD_values_no_RT!AU109*(1-high_rise_MFH)</f>
        <v>20.279128720971851</v>
      </c>
      <c r="BJ109" s="91">
        <f>OLD_values_no_RT!AU109*high_rise_MFH</f>
        <v>0.41385976981575207</v>
      </c>
      <c r="BK109">
        <f>OLD_values_no_RT!AV109</f>
        <v>0</v>
      </c>
      <c r="BL109" s="12">
        <f>OLD_values_no_RT!AX109*0.32</f>
        <v>625.83360000000005</v>
      </c>
      <c r="BM109" s="12">
        <f>OLD_values_no_RT!AX109*0.6</f>
        <v>1173.4379999999999</v>
      </c>
      <c r="BN109" s="12">
        <f>OLD_values_no_RT!AX109*0.08</f>
        <v>156.45840000000001</v>
      </c>
      <c r="BO109" s="12">
        <f>OLD_values_no_RT!AY109</f>
        <v>0</v>
      </c>
      <c r="BP109" s="12">
        <f>OLD_values_no_RT!BA109*0.672</f>
        <v>464.99087054474217</v>
      </c>
      <c r="BQ109" s="12">
        <f>OLD_values_no_RT!BA109*0.321</f>
        <v>222.1161747691402</v>
      </c>
      <c r="BR109" s="12">
        <f>OLD_values_no_RT!BA109*0.007</f>
        <v>4.8436549015077306</v>
      </c>
      <c r="BS109" s="12">
        <f>OLD_values_no_RT!BB109</f>
        <v>0</v>
      </c>
      <c r="BT109" s="14">
        <f>OLD_values_no_RT!BC109</f>
        <v>77.998975580581401</v>
      </c>
      <c r="BU109" s="12">
        <f>OLD_values_no_RT!BD109*(1-high_rise_MFH)</f>
        <v>114.65849410345464</v>
      </c>
      <c r="BV109" s="12">
        <f>OLD_values_no_RT!BD109*high_rise_MFH</f>
        <v>2.3399692674174419</v>
      </c>
      <c r="BW109" s="12">
        <f>OLD_values_no_RT!BE109</f>
        <v>0</v>
      </c>
      <c r="BX109" s="14">
        <f>OLD_values_no_RT!BF109</f>
        <v>2.300166812227074</v>
      </c>
      <c r="BY109" s="12">
        <f>OLD_values_no_RT!BG109*(1-high_rise_MFH)</f>
        <v>6.762490427947597</v>
      </c>
      <c r="BZ109" s="12">
        <f>OLD_values_no_RT!BG109*high_rise_MFH</f>
        <v>0.13801000873362443</v>
      </c>
      <c r="CA109" s="12">
        <f>OLD_values_no_RT!BH109</f>
        <v>0</v>
      </c>
      <c r="CB109" s="12">
        <f>OLD_values_no_RT!BJ109*0.86</f>
        <v>448.92535733883773</v>
      </c>
      <c r="CC109" s="12">
        <f>OLD_values_no_RT!BJ109*0.133</f>
        <v>69.426828518680722</v>
      </c>
      <c r="CD109" s="12">
        <f>OLD_values_no_RT!BJ109*0.007</f>
        <v>3.6540436062463542</v>
      </c>
      <c r="CE109" s="14">
        <f>OLD_values_no_RT!BK109</f>
        <v>0</v>
      </c>
      <c r="CF109" s="14">
        <v>141.1129585403657</v>
      </c>
      <c r="CG109" s="14">
        <v>138.29069936955838</v>
      </c>
      <c r="CH109" s="14">
        <v>2.8222591708073139</v>
      </c>
      <c r="CI109" s="14">
        <f>OLD_values_no_RT!BN109</f>
        <v>0</v>
      </c>
      <c r="CJ109" s="14">
        <f>OLD_values_no_RT!BO109</f>
        <v>120.70128747615558</v>
      </c>
      <c r="CK109" s="14">
        <f>OLD_values_no_RT!BP109*(1-high_rise_MFH)</f>
        <v>354.86178517989731</v>
      </c>
      <c r="CL109" s="14">
        <f>OLD_values_no_RT!BP109*high_rise_MFH</f>
        <v>7.2420772485693332</v>
      </c>
      <c r="CM109" s="14">
        <f>OLD_values_no_RT!BQ109</f>
        <v>0</v>
      </c>
      <c r="CN109" s="14">
        <v>235.98285905303567</v>
      </c>
      <c r="CO109" s="14">
        <v>78.660953017678537</v>
      </c>
      <c r="CP109" s="12">
        <v>0</v>
      </c>
      <c r="CQ109" s="14">
        <f>OLD_values_no_RT!BT109</f>
        <v>0</v>
      </c>
      <c r="CR109" s="14">
        <v>20</v>
      </c>
      <c r="CS109" s="14">
        <v>19.600000000000001</v>
      </c>
      <c r="CT109" s="14">
        <v>0.4</v>
      </c>
      <c r="CU109" s="14">
        <v>0</v>
      </c>
    </row>
    <row r="110" spans="1:99" x14ac:dyDescent="0.45">
      <c r="A110" s="21">
        <v>2015</v>
      </c>
      <c r="B110" s="2">
        <v>2007</v>
      </c>
      <c r="C110">
        <f>OLD_values_no_RT!C110</f>
        <v>0</v>
      </c>
      <c r="D110">
        <f>OLD_values_no_RT!D110</f>
        <v>319.35322166133113</v>
      </c>
      <c r="E110">
        <f>OLD_values_no_RT!E110</f>
        <v>0</v>
      </c>
      <c r="F110">
        <f>OLD_values_no_RT!F110</f>
        <v>0</v>
      </c>
      <c r="G110">
        <f>OLD_values_no_RT!G110*(1-high_rise_MFH)</f>
        <v>0</v>
      </c>
      <c r="H110">
        <f>OLD_values_no_RT!H110*(1-high_rise_MFH)</f>
        <v>44.064389301270438</v>
      </c>
      <c r="I110">
        <f>OLD_values_no_RT!I110*(1-high_rise_MFH)</f>
        <v>0</v>
      </c>
      <c r="J110">
        <f>OLD_values_no_RT!J110*(1-high_rise_MFH)</f>
        <v>0</v>
      </c>
      <c r="K110">
        <f>OLD_values_no_RT!G110*(high_rise_MFH)</f>
        <v>0</v>
      </c>
      <c r="L110">
        <f>OLD_values_no_RT!H110*(high_rise_MFH)</f>
        <v>0.8992732510463356</v>
      </c>
      <c r="M110">
        <f>OLD_values_no_RT!I110*(high_rise_MFH)</f>
        <v>0</v>
      </c>
      <c r="N110">
        <f>OLD_values_no_RT!J110*(high_rise_MFH)</f>
        <v>0</v>
      </c>
      <c r="O110">
        <f>OLD_values_no_RT!K110</f>
        <v>12.869458186352148</v>
      </c>
      <c r="P110">
        <f>OLD_values_no_RT!L110</f>
        <v>0</v>
      </c>
      <c r="Q110">
        <f>OLD_values_no_RT!M110</f>
        <v>0</v>
      </c>
      <c r="R110">
        <f>OLD_values_no_RT!N110</f>
        <v>0</v>
      </c>
      <c r="S110">
        <f>OLD_values_no_RT!O110</f>
        <v>0</v>
      </c>
      <c r="T110">
        <f>OLD_values_no_RT!P110</f>
        <v>31.502374475012104</v>
      </c>
      <c r="U110">
        <f>OLD_values_no_RT!Q110*(1-high_rise_MFH)</f>
        <v>4.346700764626795</v>
      </c>
      <c r="V110">
        <f>OLD_values_no_RT!Q110*high_rise_MFH</f>
        <v>8.8708178869934595E-2</v>
      </c>
      <c r="W110">
        <f>OLD_values_no_RT!R110</f>
        <v>1.2694986728736219</v>
      </c>
      <c r="X110" s="12">
        <f>OLD_values_no_RT!S110</f>
        <v>64.002829772832044</v>
      </c>
      <c r="Y110" s="12">
        <f>OLD_values_no_RT!T110*(1-high_rise_MFH)</f>
        <v>28.458824496320833</v>
      </c>
      <c r="Z110" s="12">
        <f>OLD_values_no_RT!T110*high_rise_MFH</f>
        <v>0.58079233665960883</v>
      </c>
      <c r="AA110" s="12">
        <f>OLD_values_no_RT!U110</f>
        <v>0</v>
      </c>
      <c r="AB110">
        <f>OLD_values_no_RT!V110</f>
        <v>12.223167995047591</v>
      </c>
      <c r="AC110">
        <f>OLD_values_no_RT!W110*(1-high_rise_MFH)</f>
        <v>25.764528360287855</v>
      </c>
      <c r="AD110">
        <f>OLD_values_no_RT!W110*high_rise_MFH</f>
        <v>0.52580670123036444</v>
      </c>
      <c r="AE110">
        <f>OLD_values_no_RT!X110</f>
        <v>0</v>
      </c>
      <c r="AF110">
        <f>OLD_values_no_RT!Y110</f>
        <v>19.310997539276926</v>
      </c>
      <c r="AG110">
        <f>OLD_values_no_RT!Z110*(1-high_rise_MFH)</f>
        <v>6.4071928828317253</v>
      </c>
      <c r="AH110">
        <f>OLD_values_no_RT!Z110*high_rise_MFH</f>
        <v>0.13075903842513725</v>
      </c>
      <c r="AI110">
        <f>OLD_values_no_RT!AA110</f>
        <v>0</v>
      </c>
      <c r="AJ110">
        <f>OLD_values_no_RT!AB110</f>
        <v>4.3734766577088937</v>
      </c>
      <c r="AK110">
        <f>OLD_values_no_RT!AC110*(1-high_rise_MFH)</f>
        <v>28.935141553652898</v>
      </c>
      <c r="AL110">
        <f>OLD_values_no_RT!AC110*high_rise_MFH</f>
        <v>0.59051309293169185</v>
      </c>
      <c r="AM110">
        <f>OLD_values_no_RT!AD110</f>
        <v>0</v>
      </c>
      <c r="AN110">
        <f>OLD_values_no_RT!AE110</f>
        <v>8.4360000000000017</v>
      </c>
      <c r="AO110">
        <f>OLD_values_no_RT!AF110*(1-high_rise_MFH)</f>
        <v>8.2809999999999988</v>
      </c>
      <c r="AP110">
        <f>OLD_values_no_RT!AF110*high_rise_MFH</f>
        <v>0.16899999999999998</v>
      </c>
      <c r="AQ110">
        <f>OLD_values_no_RT!AG110</f>
        <v>0</v>
      </c>
      <c r="AR110">
        <f>OLD_values_no_RT!AH110</f>
        <v>11.484</v>
      </c>
      <c r="AS110">
        <f>OLD_values_no_RT!AI110*(1-high_rise_MFH)</f>
        <v>22.143374400000003</v>
      </c>
      <c r="AT110">
        <f>OLD_values_no_RT!AI110*high_rise_MFH</f>
        <v>0.45190560000000007</v>
      </c>
      <c r="AU110">
        <f>OLD_values_no_RT!AJ110</f>
        <v>0</v>
      </c>
      <c r="AV110">
        <f>OLD_values_no_RT!AK110</f>
        <v>30.249133806302595</v>
      </c>
      <c r="AW110">
        <f>OLD_values_no_RT!AL110*(1-high_rise_MFH)</f>
        <v>6.2921465104768188</v>
      </c>
      <c r="AX110">
        <f>OLD_values_no_RT!AL110*high_rise_MFH</f>
        <v>0.1284111532750371</v>
      </c>
      <c r="AY110">
        <f>OLD_values_no_RT!AM110</f>
        <v>0</v>
      </c>
      <c r="AZ110" s="91">
        <f>OLD_values_no_RT!AN110</f>
        <v>5.4756766291858048</v>
      </c>
      <c r="BA110" s="91">
        <f>OLD_values_no_RT!AO110*(1-high_rise_MFH)</f>
        <v>4.8220586508307228</v>
      </c>
      <c r="BB110" s="91">
        <f>OLD_values_no_RT!AO110*high_rise_MFH</f>
        <v>9.8409360221035164E-2</v>
      </c>
      <c r="BC110">
        <f>OLD_values_no_RT!AP110</f>
        <v>0</v>
      </c>
      <c r="BD110" s="91">
        <f>OLD_values_no_RT!AQ110</f>
        <v>7.5519402685070922</v>
      </c>
      <c r="BE110" s="91">
        <f>OLD_values_no_RT!AR110*(1-high_rise_MFH)</f>
        <v>6.4732855854229481</v>
      </c>
      <c r="BF110" s="91">
        <f>OLD_values_no_RT!AR110*high_rise_MFH</f>
        <v>0.13210786909026426</v>
      </c>
      <c r="BG110">
        <f>OLD_values_no_RT!AS110</f>
        <v>0</v>
      </c>
      <c r="BH110" s="91">
        <f>OLD_values_no_RT!AT110</f>
        <v>19.506507147785847</v>
      </c>
      <c r="BI110" s="91">
        <f>OLD_values_no_RT!AU110*(1-high_rise_MFH)</f>
        <v>20.279128720971851</v>
      </c>
      <c r="BJ110" s="91">
        <f>OLD_values_no_RT!AU110*high_rise_MFH</f>
        <v>0.41385976981575207</v>
      </c>
      <c r="BK110">
        <f>OLD_values_no_RT!AV110</f>
        <v>0</v>
      </c>
      <c r="BL110" s="12">
        <f>OLD_values_no_RT!AX110*0.32</f>
        <v>626.48</v>
      </c>
      <c r="BM110" s="12">
        <f>OLD_values_no_RT!AX110*0.6</f>
        <v>1174.6499999999999</v>
      </c>
      <c r="BN110" s="12">
        <f>OLD_values_no_RT!AX110*0.08</f>
        <v>156.62</v>
      </c>
      <c r="BO110" s="12">
        <f>OLD_values_no_RT!AY110</f>
        <v>0</v>
      </c>
      <c r="BP110" s="12">
        <f>OLD_values_no_RT!BA110*0.672</f>
        <v>487.13329295163464</v>
      </c>
      <c r="BQ110" s="12">
        <f>OLD_values_no_RT!BA110*0.321</f>
        <v>232.6931354724326</v>
      </c>
      <c r="BR110" s="12">
        <f>OLD_values_no_RT!BA110*0.007</f>
        <v>5.0743051349128603</v>
      </c>
      <c r="BS110" s="12">
        <f>OLD_values_no_RT!BB110</f>
        <v>0</v>
      </c>
      <c r="BT110" s="14">
        <f>OLD_values_no_RT!BC110</f>
        <v>77.998975580581401</v>
      </c>
      <c r="BU110" s="12">
        <f>OLD_values_no_RT!BD110*(1-high_rise_MFH)</f>
        <v>114.65849410345464</v>
      </c>
      <c r="BV110" s="12">
        <f>OLD_values_no_RT!BD110*high_rise_MFH</f>
        <v>2.3399692674174419</v>
      </c>
      <c r="BW110" s="12">
        <f>OLD_values_no_RT!BE110</f>
        <v>0</v>
      </c>
      <c r="BX110" s="14">
        <f>OLD_values_no_RT!BF110</f>
        <v>2.300166812227074</v>
      </c>
      <c r="BY110" s="12">
        <f>OLD_values_no_RT!BG110*(1-high_rise_MFH)</f>
        <v>6.762490427947597</v>
      </c>
      <c r="BZ110" s="12">
        <f>OLD_values_no_RT!BG110*high_rise_MFH</f>
        <v>0.13801000873362443</v>
      </c>
      <c r="CA110" s="12">
        <f>OLD_values_no_RT!BH110</f>
        <v>0</v>
      </c>
      <c r="CB110" s="12">
        <f>OLD_values_no_RT!BJ110*0.86</f>
        <v>458.47696068647258</v>
      </c>
      <c r="CC110" s="12">
        <f>OLD_values_no_RT!BJ110*0.133</f>
        <v>70.903995082907969</v>
      </c>
      <c r="CD110" s="12">
        <f>OLD_values_no_RT!BJ110*0.007</f>
        <v>3.731789214889893</v>
      </c>
      <c r="CE110" s="14">
        <f>OLD_values_no_RT!BK110</f>
        <v>0</v>
      </c>
      <c r="CF110" s="14">
        <v>144.11536191356495</v>
      </c>
      <c r="CG110" s="14">
        <v>141.23305467529366</v>
      </c>
      <c r="CH110" s="14">
        <v>2.8823072382712951</v>
      </c>
      <c r="CI110" s="14">
        <f>OLD_values_no_RT!BN110</f>
        <v>0</v>
      </c>
      <c r="CJ110" s="14">
        <f>OLD_values_no_RT!BO110</f>
        <v>123.26939997564824</v>
      </c>
      <c r="CK110" s="14">
        <f>OLD_values_no_RT!BP110*(1-high_rise_MFH)</f>
        <v>362.41203592840577</v>
      </c>
      <c r="CL110" s="14">
        <f>OLD_values_no_RT!BP110*high_rise_MFH</f>
        <v>7.3961639985388938</v>
      </c>
      <c r="CM110" s="14">
        <f>OLD_values_no_RT!BQ110</f>
        <v>0</v>
      </c>
      <c r="CN110" s="14">
        <v>241.00377094778111</v>
      </c>
      <c r="CO110" s="14">
        <v>80.334590315927016</v>
      </c>
      <c r="CP110" s="12">
        <v>0</v>
      </c>
      <c r="CQ110" s="14">
        <f>OLD_values_no_RT!BT110</f>
        <v>0</v>
      </c>
      <c r="CR110" s="14">
        <v>20</v>
      </c>
      <c r="CS110" s="14">
        <v>19.600000000000001</v>
      </c>
      <c r="CT110" s="14">
        <v>0.4</v>
      </c>
      <c r="CU110" s="14">
        <v>0</v>
      </c>
    </row>
    <row r="111" spans="1:99" x14ac:dyDescent="0.45">
      <c r="A111" s="21">
        <v>2015</v>
      </c>
      <c r="B111" s="2">
        <v>2008</v>
      </c>
      <c r="C111">
        <f>OLD_values_no_RT!C111</f>
        <v>0</v>
      </c>
      <c r="D111">
        <f>OLD_values_no_RT!D111</f>
        <v>319.35322166133113</v>
      </c>
      <c r="E111">
        <f>OLD_values_no_RT!E111</f>
        <v>0</v>
      </c>
      <c r="F111">
        <f>OLD_values_no_RT!F111</f>
        <v>0</v>
      </c>
      <c r="G111">
        <f>OLD_values_no_RT!G111*(1-high_rise_MFH)</f>
        <v>0</v>
      </c>
      <c r="H111">
        <f>OLD_values_no_RT!H111*(1-high_rise_MFH)</f>
        <v>44.064389301270438</v>
      </c>
      <c r="I111">
        <f>OLD_values_no_RT!I111*(1-high_rise_MFH)</f>
        <v>0</v>
      </c>
      <c r="J111">
        <f>OLD_values_no_RT!J111*(1-high_rise_MFH)</f>
        <v>0</v>
      </c>
      <c r="K111">
        <f>OLD_values_no_RT!G111*(high_rise_MFH)</f>
        <v>0</v>
      </c>
      <c r="L111">
        <f>OLD_values_no_RT!H111*(high_rise_MFH)</f>
        <v>0.8992732510463356</v>
      </c>
      <c r="M111">
        <f>OLD_values_no_RT!I111*(high_rise_MFH)</f>
        <v>0</v>
      </c>
      <c r="N111">
        <f>OLD_values_no_RT!J111*(high_rise_MFH)</f>
        <v>0</v>
      </c>
      <c r="O111">
        <f>OLD_values_no_RT!K111</f>
        <v>12.869458186352148</v>
      </c>
      <c r="P111">
        <f>OLD_values_no_RT!L111</f>
        <v>0</v>
      </c>
      <c r="Q111">
        <f>OLD_values_no_RT!M111</f>
        <v>0</v>
      </c>
      <c r="R111">
        <f>OLD_values_no_RT!N111</f>
        <v>0</v>
      </c>
      <c r="S111">
        <f>OLD_values_no_RT!O111</f>
        <v>0</v>
      </c>
      <c r="T111">
        <f>OLD_values_no_RT!P111</f>
        <v>31.502374475012104</v>
      </c>
      <c r="U111">
        <f>OLD_values_no_RT!Q111*(1-high_rise_MFH)</f>
        <v>4.346700764626795</v>
      </c>
      <c r="V111">
        <f>OLD_values_no_RT!Q111*high_rise_MFH</f>
        <v>8.8708178869934595E-2</v>
      </c>
      <c r="W111">
        <f>OLD_values_no_RT!R111</f>
        <v>1.2694986728736219</v>
      </c>
      <c r="X111" s="12">
        <f>OLD_values_no_RT!S111</f>
        <v>63.92404531345327</v>
      </c>
      <c r="Y111" s="12">
        <f>OLD_values_no_RT!T111*(1-high_rise_MFH)</f>
        <v>28.423793028017695</v>
      </c>
      <c r="Z111" s="12">
        <f>OLD_values_no_RT!T111*high_rise_MFH</f>
        <v>0.58007740873505498</v>
      </c>
      <c r="AA111" s="12">
        <f>OLD_values_no_RT!U111</f>
        <v>0</v>
      </c>
      <c r="AB111">
        <f>OLD_values_no_RT!V111</f>
        <v>12.223167995047591</v>
      </c>
      <c r="AC111">
        <f>OLD_values_no_RT!W111*(1-high_rise_MFH)</f>
        <v>25.764528360287855</v>
      </c>
      <c r="AD111">
        <f>OLD_values_no_RT!W111*high_rise_MFH</f>
        <v>0.52580670123036444</v>
      </c>
      <c r="AE111">
        <f>OLD_values_no_RT!X111</f>
        <v>0</v>
      </c>
      <c r="AF111">
        <f>OLD_values_no_RT!Y111</f>
        <v>19.310997539276926</v>
      </c>
      <c r="AG111">
        <f>OLD_values_no_RT!Z111*(1-high_rise_MFH)</f>
        <v>6.4071928828317253</v>
      </c>
      <c r="AH111">
        <f>OLD_values_no_RT!Z111*high_rise_MFH</f>
        <v>0.13075903842513725</v>
      </c>
      <c r="AI111">
        <f>OLD_values_no_RT!AA111</f>
        <v>0</v>
      </c>
      <c r="AJ111">
        <f>OLD_values_no_RT!AB111</f>
        <v>4.3734766577088937</v>
      </c>
      <c r="AK111">
        <f>OLD_values_no_RT!AC111*(1-high_rise_MFH)</f>
        <v>28.935141553652898</v>
      </c>
      <c r="AL111">
        <f>OLD_values_no_RT!AC111*high_rise_MFH</f>
        <v>0.59051309293169185</v>
      </c>
      <c r="AM111">
        <f>OLD_values_no_RT!AD111</f>
        <v>0</v>
      </c>
      <c r="AN111">
        <f>OLD_values_no_RT!AE111</f>
        <v>8.4360000000000017</v>
      </c>
      <c r="AO111">
        <f>OLD_values_no_RT!AF111*(1-high_rise_MFH)</f>
        <v>8.2809999999999988</v>
      </c>
      <c r="AP111">
        <f>OLD_values_no_RT!AF111*high_rise_MFH</f>
        <v>0.16899999999999998</v>
      </c>
      <c r="AQ111">
        <f>OLD_values_no_RT!AG111</f>
        <v>0</v>
      </c>
      <c r="AR111">
        <f>OLD_values_no_RT!AH111</f>
        <v>11.484</v>
      </c>
      <c r="AS111">
        <f>OLD_values_no_RT!AI111*(1-high_rise_MFH)</f>
        <v>22.143374400000003</v>
      </c>
      <c r="AT111">
        <f>OLD_values_no_RT!AI111*high_rise_MFH</f>
        <v>0.45190560000000007</v>
      </c>
      <c r="AU111">
        <f>OLD_values_no_RT!AJ111</f>
        <v>0</v>
      </c>
      <c r="AV111">
        <f>OLD_values_no_RT!AK111</f>
        <v>30.249133806302595</v>
      </c>
      <c r="AW111">
        <f>OLD_values_no_RT!AL111*(1-high_rise_MFH)</f>
        <v>6.2921465104768188</v>
      </c>
      <c r="AX111">
        <f>OLD_values_no_RT!AL111*high_rise_MFH</f>
        <v>0.1284111532750371</v>
      </c>
      <c r="AY111">
        <f>OLD_values_no_RT!AM111</f>
        <v>0</v>
      </c>
      <c r="AZ111" s="91">
        <f>OLD_values_no_RT!AN111</f>
        <v>5.4756766291858048</v>
      </c>
      <c r="BA111" s="91">
        <f>OLD_values_no_RT!AO111*(1-high_rise_MFH)</f>
        <v>4.8220586508307228</v>
      </c>
      <c r="BB111" s="91">
        <f>OLD_values_no_RT!AO111*high_rise_MFH</f>
        <v>9.8409360221035164E-2</v>
      </c>
      <c r="BC111">
        <f>OLD_values_no_RT!AP111</f>
        <v>0</v>
      </c>
      <c r="BD111" s="91">
        <f>OLD_values_no_RT!AQ111</f>
        <v>7.5519402685070922</v>
      </c>
      <c r="BE111" s="91">
        <f>OLD_values_no_RT!AR111*(1-high_rise_MFH)</f>
        <v>6.4732855854229481</v>
      </c>
      <c r="BF111" s="91">
        <f>OLD_values_no_RT!AR111*high_rise_MFH</f>
        <v>0.13210786909026426</v>
      </c>
      <c r="BG111">
        <f>OLD_values_no_RT!AS111</f>
        <v>0</v>
      </c>
      <c r="BH111" s="91">
        <f>OLD_values_no_RT!AT111</f>
        <v>19.506507147785847</v>
      </c>
      <c r="BI111" s="91">
        <f>OLD_values_no_RT!AU111*(1-high_rise_MFH)</f>
        <v>20.279128720971851</v>
      </c>
      <c r="BJ111" s="91">
        <f>OLD_values_no_RT!AU111*high_rise_MFH</f>
        <v>0.41385976981575207</v>
      </c>
      <c r="BK111">
        <f>OLD_values_no_RT!AV111</f>
        <v>0</v>
      </c>
      <c r="BL111" s="12">
        <f>OLD_values_no_RT!AX111*0.32</f>
        <v>625.44640000000004</v>
      </c>
      <c r="BM111" s="12">
        <f>OLD_values_no_RT!AX111*0.6</f>
        <v>1172.712</v>
      </c>
      <c r="BN111" s="12">
        <f>OLD_values_no_RT!AX111*0.08</f>
        <v>156.36160000000001</v>
      </c>
      <c r="BO111" s="12">
        <f>OLD_values_no_RT!AY111</f>
        <v>0</v>
      </c>
      <c r="BP111" s="12">
        <f>OLD_values_no_RT!BA111*0.672</f>
        <v>509.27571535852718</v>
      </c>
      <c r="BQ111" s="12">
        <f>OLD_values_no_RT!BA111*0.321</f>
        <v>243.27009617572503</v>
      </c>
      <c r="BR111" s="12">
        <f>OLD_values_no_RT!BA111*0.007</f>
        <v>5.3049553683179917</v>
      </c>
      <c r="BS111" s="12">
        <f>OLD_values_no_RT!BB111</f>
        <v>0</v>
      </c>
      <c r="BT111" s="14">
        <f>OLD_values_no_RT!BC111</f>
        <v>77.998975580581401</v>
      </c>
      <c r="BU111" s="12">
        <f>OLD_values_no_RT!BD111*(1-high_rise_MFH)</f>
        <v>114.65849410345464</v>
      </c>
      <c r="BV111" s="12">
        <f>OLD_values_no_RT!BD111*high_rise_MFH</f>
        <v>2.3399692674174419</v>
      </c>
      <c r="BW111" s="12">
        <f>OLD_values_no_RT!BE111</f>
        <v>0</v>
      </c>
      <c r="BX111" s="14">
        <f>OLD_values_no_RT!BF111</f>
        <v>2.300166812227074</v>
      </c>
      <c r="BY111" s="12">
        <f>OLD_values_no_RT!BG111*(1-high_rise_MFH)</f>
        <v>6.762490427947597</v>
      </c>
      <c r="BZ111" s="12">
        <f>OLD_values_no_RT!BG111*high_rise_MFH</f>
        <v>0.13801000873362443</v>
      </c>
      <c r="CA111" s="12">
        <f>OLD_values_no_RT!BH111</f>
        <v>0</v>
      </c>
      <c r="CB111" s="12">
        <f>OLD_values_no_RT!BJ111*0.86</f>
        <v>468.02856403410738</v>
      </c>
      <c r="CC111" s="12">
        <f>OLD_values_no_RT!BJ111*0.133</f>
        <v>72.381161647135215</v>
      </c>
      <c r="CD111" s="12">
        <f>OLD_values_no_RT!BJ111*0.007</f>
        <v>3.8095348235334323</v>
      </c>
      <c r="CE111" s="14">
        <f>OLD_values_no_RT!BK111</f>
        <v>0</v>
      </c>
      <c r="CF111" s="14">
        <v>147.11776528676421</v>
      </c>
      <c r="CG111" s="14">
        <v>144.17540998102893</v>
      </c>
      <c r="CH111" s="14">
        <v>2.9423553057352763</v>
      </c>
      <c r="CI111" s="14">
        <f>OLD_values_no_RT!BN111</f>
        <v>0</v>
      </c>
      <c r="CJ111" s="14">
        <f>OLD_values_no_RT!BO111</f>
        <v>125.8375124751409</v>
      </c>
      <c r="CK111" s="14">
        <f>OLD_values_no_RT!BP111*(1-high_rise_MFH)</f>
        <v>369.96228667691423</v>
      </c>
      <c r="CL111" s="14">
        <f>OLD_values_no_RT!BP111*high_rise_MFH</f>
        <v>7.5502507485084536</v>
      </c>
      <c r="CM111" s="14">
        <f>OLD_values_no_RT!BQ111</f>
        <v>0</v>
      </c>
      <c r="CN111" s="14">
        <v>246.02468284252654</v>
      </c>
      <c r="CO111" s="14">
        <v>82.008227614175496</v>
      </c>
      <c r="CP111" s="12">
        <v>0</v>
      </c>
      <c r="CQ111" s="14">
        <f>OLD_values_no_RT!BT111</f>
        <v>0</v>
      </c>
      <c r="CR111" s="14">
        <v>20</v>
      </c>
      <c r="CS111" s="14">
        <v>19.600000000000001</v>
      </c>
      <c r="CT111" s="14">
        <v>0.4</v>
      </c>
      <c r="CU111" s="14">
        <v>0</v>
      </c>
    </row>
    <row r="112" spans="1:99" x14ac:dyDescent="0.45">
      <c r="A112" s="21">
        <v>2015</v>
      </c>
      <c r="B112" s="2">
        <v>2009</v>
      </c>
      <c r="C112">
        <f>OLD_values_no_RT!C112</f>
        <v>0</v>
      </c>
      <c r="D112">
        <f>OLD_values_no_RT!D112</f>
        <v>319.35322166133113</v>
      </c>
      <c r="E112">
        <f>OLD_values_no_RT!E112</f>
        <v>0</v>
      </c>
      <c r="F112">
        <f>OLD_values_no_RT!F112</f>
        <v>0</v>
      </c>
      <c r="G112">
        <f>OLD_values_no_RT!G112*(1-high_rise_MFH)</f>
        <v>0</v>
      </c>
      <c r="H112">
        <f>OLD_values_no_RT!H112*(1-high_rise_MFH)</f>
        <v>44.064389301270438</v>
      </c>
      <c r="I112">
        <f>OLD_values_no_RT!I112*(1-high_rise_MFH)</f>
        <v>0</v>
      </c>
      <c r="J112">
        <f>OLD_values_no_RT!J112*(1-high_rise_MFH)</f>
        <v>0</v>
      </c>
      <c r="K112">
        <f>OLD_values_no_RT!G112*(high_rise_MFH)</f>
        <v>0</v>
      </c>
      <c r="L112">
        <f>OLD_values_no_RT!H112*(high_rise_MFH)</f>
        <v>0.8992732510463356</v>
      </c>
      <c r="M112">
        <f>OLD_values_no_RT!I112*(high_rise_MFH)</f>
        <v>0</v>
      </c>
      <c r="N112">
        <f>OLD_values_no_RT!J112*(high_rise_MFH)</f>
        <v>0</v>
      </c>
      <c r="O112">
        <f>OLD_values_no_RT!K112</f>
        <v>12.869458186352148</v>
      </c>
      <c r="P112">
        <f>OLD_values_no_RT!L112</f>
        <v>0</v>
      </c>
      <c r="Q112">
        <f>OLD_values_no_RT!M112</f>
        <v>0</v>
      </c>
      <c r="R112">
        <f>OLD_values_no_RT!N112</f>
        <v>0</v>
      </c>
      <c r="S112">
        <f>OLD_values_no_RT!O112</f>
        <v>0</v>
      </c>
      <c r="T112">
        <f>OLD_values_no_RT!P112</f>
        <v>31.502374475012104</v>
      </c>
      <c r="U112">
        <f>OLD_values_no_RT!Q112*(1-high_rise_MFH)</f>
        <v>4.346700764626795</v>
      </c>
      <c r="V112">
        <f>OLD_values_no_RT!Q112*high_rise_MFH</f>
        <v>8.8708178869934595E-2</v>
      </c>
      <c r="W112">
        <f>OLD_values_no_RT!R112</f>
        <v>1.2694986728736219</v>
      </c>
      <c r="X112" s="12">
        <f>OLD_values_no_RT!S112</f>
        <v>59.387320045576914</v>
      </c>
      <c r="Y112" s="12">
        <f>OLD_values_no_RT!T112*(1-high_rise_MFH)</f>
        <v>26.406540530826977</v>
      </c>
      <c r="Z112" s="12">
        <f>OLD_values_no_RT!T112*high_rise_MFH</f>
        <v>0.53890899042504037</v>
      </c>
      <c r="AA112" s="12">
        <f>OLD_values_no_RT!U112</f>
        <v>0</v>
      </c>
      <c r="AB112">
        <f>OLD_values_no_RT!V112</f>
        <v>12.223167995047591</v>
      </c>
      <c r="AC112">
        <f>OLD_values_no_RT!W112*(1-high_rise_MFH)</f>
        <v>25.764528360287855</v>
      </c>
      <c r="AD112">
        <f>OLD_values_no_RT!W112*high_rise_MFH</f>
        <v>0.52580670123036444</v>
      </c>
      <c r="AE112">
        <f>OLD_values_no_RT!X112</f>
        <v>0</v>
      </c>
      <c r="AF112">
        <f>OLD_values_no_RT!Y112</f>
        <v>19.310997539276926</v>
      </c>
      <c r="AG112">
        <f>OLD_values_no_RT!Z112*(1-high_rise_MFH)</f>
        <v>6.4071928828317253</v>
      </c>
      <c r="AH112">
        <f>OLD_values_no_RT!Z112*high_rise_MFH</f>
        <v>0.13075903842513725</v>
      </c>
      <c r="AI112">
        <f>OLD_values_no_RT!AA112</f>
        <v>0</v>
      </c>
      <c r="AJ112">
        <f>OLD_values_no_RT!AB112</f>
        <v>4.3734766577088937</v>
      </c>
      <c r="AK112">
        <f>OLD_values_no_RT!AC112*(1-high_rise_MFH)</f>
        <v>28.935141553652898</v>
      </c>
      <c r="AL112">
        <f>OLD_values_no_RT!AC112*high_rise_MFH</f>
        <v>0.59051309293169185</v>
      </c>
      <c r="AM112">
        <f>OLD_values_no_RT!AD112</f>
        <v>0</v>
      </c>
      <c r="AN112">
        <f>OLD_values_no_RT!AE112</f>
        <v>8.4360000000000017</v>
      </c>
      <c r="AO112">
        <f>OLD_values_no_RT!AF112*(1-high_rise_MFH)</f>
        <v>8.2809999999999988</v>
      </c>
      <c r="AP112">
        <f>OLD_values_no_RT!AF112*high_rise_MFH</f>
        <v>0.16899999999999998</v>
      </c>
      <c r="AQ112">
        <f>OLD_values_no_RT!AG112</f>
        <v>0</v>
      </c>
      <c r="AR112">
        <f>OLD_values_no_RT!AH112</f>
        <v>11.484</v>
      </c>
      <c r="AS112">
        <f>OLD_values_no_RT!AI112*(1-high_rise_MFH)</f>
        <v>22.143374400000003</v>
      </c>
      <c r="AT112">
        <f>OLD_values_no_RT!AI112*high_rise_MFH</f>
        <v>0.45190560000000007</v>
      </c>
      <c r="AU112">
        <f>OLD_values_no_RT!AJ112</f>
        <v>0</v>
      </c>
      <c r="AV112">
        <f>OLD_values_no_RT!AK112</f>
        <v>30.249133806302595</v>
      </c>
      <c r="AW112">
        <f>OLD_values_no_RT!AL112*(1-high_rise_MFH)</f>
        <v>6.2921465104768188</v>
      </c>
      <c r="AX112">
        <f>OLD_values_no_RT!AL112*high_rise_MFH</f>
        <v>0.1284111532750371</v>
      </c>
      <c r="AY112">
        <f>OLD_values_no_RT!AM112</f>
        <v>0</v>
      </c>
      <c r="AZ112" s="91">
        <f>OLD_values_no_RT!AN112</f>
        <v>5.4756766291858048</v>
      </c>
      <c r="BA112" s="91">
        <f>OLD_values_no_RT!AO112*(1-high_rise_MFH)</f>
        <v>4.8220586508307228</v>
      </c>
      <c r="BB112" s="91">
        <f>OLD_values_no_RT!AO112*high_rise_MFH</f>
        <v>9.8409360221035164E-2</v>
      </c>
      <c r="BC112">
        <f>OLD_values_no_RT!AP112</f>
        <v>0</v>
      </c>
      <c r="BD112" s="91">
        <f>OLD_values_no_RT!AQ112</f>
        <v>7.5519402685070922</v>
      </c>
      <c r="BE112" s="91">
        <f>OLD_values_no_RT!AR112*(1-high_rise_MFH)</f>
        <v>6.4732855854229481</v>
      </c>
      <c r="BF112" s="91">
        <f>OLD_values_no_RT!AR112*high_rise_MFH</f>
        <v>0.13210786909026426</v>
      </c>
      <c r="BG112">
        <f>OLD_values_no_RT!AS112</f>
        <v>0</v>
      </c>
      <c r="BH112" s="91">
        <f>OLD_values_no_RT!AT112</f>
        <v>19.506507147785847</v>
      </c>
      <c r="BI112" s="91">
        <f>OLD_values_no_RT!AU112*(1-high_rise_MFH)</f>
        <v>20.279128720971851</v>
      </c>
      <c r="BJ112" s="91">
        <f>OLD_values_no_RT!AU112*high_rise_MFH</f>
        <v>0.41385976981575207</v>
      </c>
      <c r="BK112">
        <f>OLD_values_no_RT!AV112</f>
        <v>0</v>
      </c>
      <c r="BL112" s="12">
        <f>OLD_values_no_RT!AX112*0.32</f>
        <v>624.47360000000003</v>
      </c>
      <c r="BM112" s="12">
        <f>OLD_values_no_RT!AX112*0.6</f>
        <v>1170.8879999999999</v>
      </c>
      <c r="BN112" s="12">
        <f>OLD_values_no_RT!AX112*0.08</f>
        <v>156.11840000000001</v>
      </c>
      <c r="BO112" s="12">
        <f>OLD_values_no_RT!AY112</f>
        <v>0</v>
      </c>
      <c r="BP112" s="12">
        <f>OLD_values_no_RT!BA112*0.672</f>
        <v>531.41813776541971</v>
      </c>
      <c r="BQ112" s="12">
        <f>OLD_values_no_RT!BA112*0.321</f>
        <v>253.84705687901743</v>
      </c>
      <c r="BR112" s="12">
        <f>OLD_values_no_RT!BA112*0.007</f>
        <v>5.5356056017231214</v>
      </c>
      <c r="BS112" s="12">
        <f>OLD_values_no_RT!BB112</f>
        <v>0</v>
      </c>
      <c r="BT112" s="14">
        <f>OLD_values_no_RT!BC112</f>
        <v>77.998975580581401</v>
      </c>
      <c r="BU112" s="12">
        <f>OLD_values_no_RT!BD112*(1-high_rise_MFH)</f>
        <v>114.65849410345464</v>
      </c>
      <c r="BV112" s="12">
        <f>OLD_values_no_RT!BD112*high_rise_MFH</f>
        <v>2.3399692674174419</v>
      </c>
      <c r="BW112" s="12">
        <f>OLD_values_no_RT!BE112</f>
        <v>0</v>
      </c>
      <c r="BX112" s="14">
        <f>OLD_values_no_RT!BF112</f>
        <v>2.300166812227074</v>
      </c>
      <c r="BY112" s="12">
        <f>OLD_values_no_RT!BG112*(1-high_rise_MFH)</f>
        <v>6.762490427947597</v>
      </c>
      <c r="BZ112" s="12">
        <f>OLD_values_no_RT!BG112*high_rise_MFH</f>
        <v>0.13801000873362443</v>
      </c>
      <c r="CA112" s="12">
        <f>OLD_values_no_RT!BH112</f>
        <v>0</v>
      </c>
      <c r="CB112" s="12">
        <f>OLD_values_no_RT!BJ112*0.86</f>
        <v>477.58016738174217</v>
      </c>
      <c r="CC112" s="12">
        <f>OLD_values_no_RT!BJ112*0.133</f>
        <v>73.858328211362448</v>
      </c>
      <c r="CD112" s="12">
        <f>OLD_values_no_RT!BJ112*0.007</f>
        <v>3.8872804321769712</v>
      </c>
      <c r="CE112" s="14">
        <f>OLD_values_no_RT!BK112</f>
        <v>0</v>
      </c>
      <c r="CF112" s="14">
        <v>150.12016865996347</v>
      </c>
      <c r="CG112" s="14">
        <v>147.11776528676418</v>
      </c>
      <c r="CH112" s="14">
        <v>3.0024033731992859</v>
      </c>
      <c r="CI112" s="14">
        <f>OLD_values_no_RT!BN112</f>
        <v>0</v>
      </c>
      <c r="CJ112" s="14">
        <f>OLD_values_no_RT!BO112</f>
        <v>128.40562497463361</v>
      </c>
      <c r="CK112" s="14">
        <f>OLD_values_no_RT!BP112*(1-high_rise_MFH)</f>
        <v>377.51253742542269</v>
      </c>
      <c r="CL112" s="14">
        <f>OLD_values_no_RT!BP112*high_rise_MFH</f>
        <v>7.7043374984780142</v>
      </c>
      <c r="CM112" s="14">
        <f>OLD_values_no_RT!BQ112</f>
        <v>0</v>
      </c>
      <c r="CN112" s="14">
        <v>251.04559473727198</v>
      </c>
      <c r="CO112" s="14">
        <v>83.681864912423976</v>
      </c>
      <c r="CP112" s="12">
        <v>0</v>
      </c>
      <c r="CQ112" s="14">
        <f>OLD_values_no_RT!BT112</f>
        <v>0</v>
      </c>
      <c r="CR112" s="14">
        <v>20</v>
      </c>
      <c r="CS112" s="14">
        <v>19.600000000000001</v>
      </c>
      <c r="CT112" s="14">
        <v>0.4</v>
      </c>
      <c r="CU112" s="14">
        <v>0</v>
      </c>
    </row>
    <row r="113" spans="1:99" x14ac:dyDescent="0.45">
      <c r="A113" s="21">
        <v>2015</v>
      </c>
      <c r="B113" s="2">
        <v>2010</v>
      </c>
      <c r="C113">
        <f>OLD_values_no_RT!C113</f>
        <v>0</v>
      </c>
      <c r="D113">
        <f>OLD_values_no_RT!D113</f>
        <v>117.99000322380456</v>
      </c>
      <c r="E113">
        <f>OLD_values_no_RT!E113</f>
        <v>0</v>
      </c>
      <c r="F113">
        <f>OLD_values_no_RT!F113</f>
        <v>0</v>
      </c>
      <c r="G113">
        <f>OLD_values_no_RT!G113*(1-high_rise_MFH)</f>
        <v>0</v>
      </c>
      <c r="H113">
        <f>OLD_values_no_RT!H113*(1-high_rise_MFH)</f>
        <v>16.280272385119382</v>
      </c>
      <c r="I113">
        <f>OLD_values_no_RT!I113*(1-high_rise_MFH)</f>
        <v>0</v>
      </c>
      <c r="J113">
        <f>OLD_values_no_RT!J113*(1-high_rise_MFH)</f>
        <v>0</v>
      </c>
      <c r="K113">
        <f>OLD_values_no_RT!G113*(high_rise_MFH)</f>
        <v>0</v>
      </c>
      <c r="L113">
        <f>OLD_values_no_RT!H113*(high_rise_MFH)</f>
        <v>0.33225045683917109</v>
      </c>
      <c r="M113">
        <f>OLD_values_no_RT!I113*(high_rise_MFH)</f>
        <v>0</v>
      </c>
      <c r="N113">
        <f>OLD_values_no_RT!J113*(high_rise_MFH)</f>
        <v>0</v>
      </c>
      <c r="O113">
        <f>OLD_values_no_RT!K113</f>
        <v>4.7548210254369003</v>
      </c>
      <c r="P113">
        <f>OLD_values_no_RT!L113</f>
        <v>0</v>
      </c>
      <c r="Q113">
        <f>OLD_values_no_RT!M113</f>
        <v>0</v>
      </c>
      <c r="R113">
        <f>OLD_values_no_RT!N113</f>
        <v>0</v>
      </c>
      <c r="S113">
        <f>OLD_values_no_RT!O113</f>
        <v>0</v>
      </c>
      <c r="T113">
        <f>OLD_values_no_RT!P113</f>
        <v>11.639041079741972</v>
      </c>
      <c r="U113">
        <f>OLD_values_no_RT!Q113*(1-high_rise_MFH)</f>
        <v>1.6059560462963376</v>
      </c>
      <c r="V113">
        <f>OLD_values_no_RT!Q113*high_rise_MFH</f>
        <v>3.2774613189721177E-2</v>
      </c>
      <c r="W113">
        <f>OLD_values_no_RT!R113</f>
        <v>0.46903598381049738</v>
      </c>
      <c r="X113" s="12">
        <f>OLD_values_no_RT!S113</f>
        <v>51.170117618339695</v>
      </c>
      <c r="Y113" s="12">
        <f>OLD_values_no_RT!T113*(1-high_rise_MFH)</f>
        <v>22.752765806217056</v>
      </c>
      <c r="Z113" s="12">
        <f>OLD_values_no_RT!T113*high_rise_MFH</f>
        <v>0.46434215931055212</v>
      </c>
      <c r="AA113" s="12">
        <f>OLD_values_no_RT!U113</f>
        <v>0</v>
      </c>
      <c r="AB113">
        <f>OLD_values_no_RT!V113</f>
        <v>10.548376280017539</v>
      </c>
      <c r="AC113">
        <f>OLD_values_no_RT!W113*(1-high_rise_MFH)</f>
        <v>42.934347267146421</v>
      </c>
      <c r="AD113">
        <f>OLD_values_no_RT!W113*high_rise_MFH</f>
        <v>0.876211168717274</v>
      </c>
      <c r="AE113">
        <f>OLD_values_no_RT!X113</f>
        <v>0</v>
      </c>
      <c r="AF113">
        <f>OLD_values_no_RT!Y113</f>
        <v>15.274221401981196</v>
      </c>
      <c r="AG113">
        <f>OLD_values_no_RT!Z113*(1-high_rise_MFH)</f>
        <v>8.7479020758407486</v>
      </c>
      <c r="AH113">
        <f>OLD_values_no_RT!Z113*high_rise_MFH</f>
        <v>0.17852861379266835</v>
      </c>
      <c r="AI113">
        <f>OLD_values_no_RT!AA113</f>
        <v>0</v>
      </c>
      <c r="AJ113">
        <f>OLD_values_no_RT!AB113</f>
        <v>6.2996062746078358</v>
      </c>
      <c r="AK113">
        <f>OLD_values_no_RT!AC113*(1-high_rise_MFH)</f>
        <v>44.065598535508194</v>
      </c>
      <c r="AL113">
        <f>OLD_values_no_RT!AC113*high_rise_MFH</f>
        <v>0.89929792929608565</v>
      </c>
      <c r="AM113">
        <f>OLD_values_no_RT!AD113</f>
        <v>0</v>
      </c>
      <c r="AN113">
        <f>OLD_values_no_RT!AE113</f>
        <v>7.674999999999998</v>
      </c>
      <c r="AO113">
        <f>OLD_values_no_RT!AF113*(1-high_rise_MFH)</f>
        <v>10.869833333333332</v>
      </c>
      <c r="AP113">
        <f>OLD_values_no_RT!AF113*high_rise_MFH</f>
        <v>0.2218333333333333</v>
      </c>
      <c r="AQ113">
        <f>OLD_values_no_RT!AG113</f>
        <v>0</v>
      </c>
      <c r="AR113">
        <f>OLD_values_no_RT!AH113</f>
        <v>10.638333333333332</v>
      </c>
      <c r="AS113">
        <f>OLD_values_no_RT!AI113*(1-high_rise_MFH)</f>
        <v>16.835224</v>
      </c>
      <c r="AT113">
        <f>OLD_values_no_RT!AI113*high_rise_MFH</f>
        <v>0.34357599999999999</v>
      </c>
      <c r="AU113">
        <f>OLD_values_no_RT!AJ113</f>
        <v>0</v>
      </c>
      <c r="AV113">
        <f>OLD_values_no_RT!AK113</f>
        <v>39.244074135181215</v>
      </c>
      <c r="AW113">
        <f>OLD_values_no_RT!AL113*(1-high_rise_MFH)</f>
        <v>6.1156583897046684</v>
      </c>
      <c r="AX113">
        <f>OLD_values_no_RT!AL113*high_rise_MFH</f>
        <v>0.12480935489193201</v>
      </c>
      <c r="AY113">
        <f>OLD_values_no_RT!AM113</f>
        <v>0</v>
      </c>
      <c r="AZ113" s="91">
        <f>OLD_values_no_RT!AN113</f>
        <v>7.2947046116214338</v>
      </c>
      <c r="BA113" s="91">
        <f>OLD_values_no_RT!AO113*(1-high_rise_MFH)</f>
        <v>7.0198685763334181</v>
      </c>
      <c r="BB113" s="91">
        <f>OLD_values_no_RT!AO113*high_rise_MFH</f>
        <v>0.14326262400680445</v>
      </c>
      <c r="BC113">
        <f>OLD_values_no_RT!AP113</f>
        <v>0</v>
      </c>
      <c r="BD113" s="91">
        <f>OLD_values_no_RT!AQ113</f>
        <v>5.9846591233767032</v>
      </c>
      <c r="BE113" s="91">
        <f>OLD_values_no_RT!AR113*(1-high_rise_MFH)</f>
        <v>7.9134175809616272</v>
      </c>
      <c r="BF113" s="91">
        <f>OLD_values_no_RT!AR113*high_rise_MFH</f>
        <v>0.16149831797880873</v>
      </c>
      <c r="BG113">
        <f>OLD_values_no_RT!AS113</f>
        <v>0</v>
      </c>
      <c r="BH113" s="91">
        <f>OLD_values_no_RT!AT113</f>
        <v>13.695013414490678</v>
      </c>
      <c r="BI113" s="91">
        <f>OLD_values_no_RT!AU113*(1-high_rise_MFH)</f>
        <v>25.424428990490419</v>
      </c>
      <c r="BJ113" s="91">
        <f>OLD_values_no_RT!AU113*high_rise_MFH</f>
        <v>0.51886589776511061</v>
      </c>
      <c r="BK113">
        <f>OLD_values_no_RT!AV113</f>
        <v>0</v>
      </c>
      <c r="BL113" s="12">
        <f>OLD_values_no_RT!AX113*0.32</f>
        <v>624.45760000000007</v>
      </c>
      <c r="BM113" s="12">
        <f>OLD_values_no_RT!AX113*0.6</f>
        <v>1170.8579999999999</v>
      </c>
      <c r="BN113" s="12">
        <f>OLD_values_no_RT!AX113*0.08</f>
        <v>156.11440000000002</v>
      </c>
      <c r="BO113" s="12">
        <f>OLD_values_no_RT!AY113</f>
        <v>0</v>
      </c>
      <c r="BP113" s="12">
        <f>OLD_values_no_RT!BA113*0.672</f>
        <v>553.56056017231208</v>
      </c>
      <c r="BQ113" s="12">
        <f>OLD_values_no_RT!BA113*0.321</f>
        <v>264.42401758230977</v>
      </c>
      <c r="BR113" s="12">
        <f>OLD_values_no_RT!BA113*0.007</f>
        <v>5.7662558351282502</v>
      </c>
      <c r="BS113" s="12">
        <f>OLD_values_no_RT!BB113</f>
        <v>0</v>
      </c>
      <c r="BT113" s="14">
        <f>OLD_values_no_RT!BC113</f>
        <v>77.998975580581401</v>
      </c>
      <c r="BU113" s="12">
        <f>OLD_values_no_RT!BD113*(1-high_rise_MFH)</f>
        <v>114.65849410345464</v>
      </c>
      <c r="BV113" s="12">
        <f>OLD_values_no_RT!BD113*high_rise_MFH</f>
        <v>2.3399692674174419</v>
      </c>
      <c r="BW113" s="12">
        <f>OLD_values_no_RT!BE113</f>
        <v>0</v>
      </c>
      <c r="BX113" s="14">
        <f>OLD_values_no_RT!BF113</f>
        <v>44.333248130053185</v>
      </c>
      <c r="BY113" s="12">
        <f>OLD_values_no_RT!BG113*(1-high_rise_MFH)</f>
        <v>130.33974950235637</v>
      </c>
      <c r="BZ113" s="12">
        <f>OLD_values_no_RT!BG113*high_rise_MFH</f>
        <v>2.6599948878031912</v>
      </c>
      <c r="CA113" s="12">
        <f>OLD_values_no_RT!BH113</f>
        <v>0</v>
      </c>
      <c r="CB113" s="12">
        <f>OLD_values_no_RT!BJ113*0.86</f>
        <v>487.13177072937697</v>
      </c>
      <c r="CC113" s="12">
        <f>OLD_values_no_RT!BJ113*0.133</f>
        <v>75.335494775589694</v>
      </c>
      <c r="CD113" s="12">
        <f>OLD_values_no_RT!BJ113*0.007</f>
        <v>3.96502604082051</v>
      </c>
      <c r="CE113" s="14">
        <f>OLD_values_no_RT!BK113</f>
        <v>0</v>
      </c>
      <c r="CF113" s="14">
        <v>153.12257203316273</v>
      </c>
      <c r="CG113" s="14">
        <v>150.06012059249946</v>
      </c>
      <c r="CH113" s="14">
        <v>3.062451440663267</v>
      </c>
      <c r="CI113" s="14">
        <f>OLD_values_no_RT!BN113</f>
        <v>0</v>
      </c>
      <c r="CJ113" s="14">
        <f>OLD_values_no_RT!BO113</f>
        <v>130.97373747412627</v>
      </c>
      <c r="CK113" s="14">
        <f>OLD_values_no_RT!BP113*(1-high_rise_MFH)</f>
        <v>385.06278817393121</v>
      </c>
      <c r="CL113" s="14">
        <f>OLD_values_no_RT!BP113*high_rise_MFH</f>
        <v>7.8584242484475766</v>
      </c>
      <c r="CM113" s="14">
        <f>OLD_values_no_RT!BQ113</f>
        <v>0</v>
      </c>
      <c r="CN113" s="14">
        <v>256.06650663201742</v>
      </c>
      <c r="CO113" s="14">
        <v>85.355502210672455</v>
      </c>
      <c r="CP113" s="12">
        <v>0</v>
      </c>
      <c r="CQ113" s="14">
        <f>OLD_values_no_RT!BT113</f>
        <v>0</v>
      </c>
      <c r="CR113" s="14">
        <v>20</v>
      </c>
      <c r="CS113" s="14">
        <v>19.600000000000001</v>
      </c>
      <c r="CT113" s="14">
        <v>0.4</v>
      </c>
      <c r="CU113" s="14">
        <v>0</v>
      </c>
    </row>
    <row r="114" spans="1:99" x14ac:dyDescent="0.45">
      <c r="A114" s="21">
        <v>2015</v>
      </c>
      <c r="B114" s="2">
        <v>2011</v>
      </c>
      <c r="C114">
        <f>OLD_values_no_RT!C114</f>
        <v>0</v>
      </c>
      <c r="D114">
        <f>OLD_values_no_RT!D114</f>
        <v>117.99000322380456</v>
      </c>
      <c r="E114">
        <f>OLD_values_no_RT!E114</f>
        <v>0</v>
      </c>
      <c r="F114">
        <f>OLD_values_no_RT!F114</f>
        <v>0</v>
      </c>
      <c r="G114">
        <f>OLD_values_no_RT!G114*(1-high_rise_MFH)</f>
        <v>0</v>
      </c>
      <c r="H114">
        <f>OLD_values_no_RT!H114*(1-high_rise_MFH)</f>
        <v>16.280272385119382</v>
      </c>
      <c r="I114">
        <f>OLD_values_no_RT!I114*(1-high_rise_MFH)</f>
        <v>0</v>
      </c>
      <c r="J114">
        <f>OLD_values_no_RT!J114*(1-high_rise_MFH)</f>
        <v>0</v>
      </c>
      <c r="K114">
        <f>OLD_values_no_RT!G114*(high_rise_MFH)</f>
        <v>0</v>
      </c>
      <c r="L114">
        <f>OLD_values_no_RT!H114*(high_rise_MFH)</f>
        <v>0.33225045683917109</v>
      </c>
      <c r="M114">
        <f>OLD_values_no_RT!I114*(high_rise_MFH)</f>
        <v>0</v>
      </c>
      <c r="N114">
        <f>OLD_values_no_RT!J114*(high_rise_MFH)</f>
        <v>0</v>
      </c>
      <c r="O114">
        <f>OLD_values_no_RT!K114</f>
        <v>4.7548210254369003</v>
      </c>
      <c r="P114">
        <f>OLD_values_no_RT!L114</f>
        <v>0</v>
      </c>
      <c r="Q114">
        <f>OLD_values_no_RT!M114</f>
        <v>0</v>
      </c>
      <c r="R114">
        <f>OLD_values_no_RT!N114</f>
        <v>0</v>
      </c>
      <c r="S114">
        <f>OLD_values_no_RT!O114</f>
        <v>0</v>
      </c>
      <c r="T114">
        <f>OLD_values_no_RT!P114</f>
        <v>11.639041079741972</v>
      </c>
      <c r="U114">
        <f>OLD_values_no_RT!Q114*(1-high_rise_MFH)</f>
        <v>1.6059560462963376</v>
      </c>
      <c r="V114">
        <f>OLD_values_no_RT!Q114*high_rise_MFH</f>
        <v>3.2774613189721177E-2</v>
      </c>
      <c r="W114">
        <f>OLD_values_no_RT!R114</f>
        <v>0.46903598381049738</v>
      </c>
      <c r="X114" s="12">
        <f>OLD_values_no_RT!S114</f>
        <v>22.175805637514006</v>
      </c>
      <c r="Y114" s="12">
        <f>OLD_values_no_RT!T114*(1-high_rise_MFH)</f>
        <v>9.8604602787488265</v>
      </c>
      <c r="Z114" s="12">
        <f>OLD_values_no_RT!T114*high_rise_MFH</f>
        <v>0.20123388323977195</v>
      </c>
      <c r="AA114" s="12">
        <f>OLD_values_no_RT!U114</f>
        <v>0</v>
      </c>
      <c r="AB114">
        <f>OLD_values_no_RT!V114</f>
        <v>10.548376280017539</v>
      </c>
      <c r="AC114">
        <f>OLD_values_no_RT!W114*(1-high_rise_MFH)</f>
        <v>42.934347267146421</v>
      </c>
      <c r="AD114">
        <f>OLD_values_no_RT!W114*high_rise_MFH</f>
        <v>0.876211168717274</v>
      </c>
      <c r="AE114">
        <f>OLD_values_no_RT!X114</f>
        <v>0</v>
      </c>
      <c r="AF114">
        <f>OLD_values_no_RT!Y114</f>
        <v>15.274221401981196</v>
      </c>
      <c r="AG114">
        <f>OLD_values_no_RT!Z114*(1-high_rise_MFH)</f>
        <v>8.7479020758407486</v>
      </c>
      <c r="AH114">
        <f>OLD_values_no_RT!Z114*high_rise_MFH</f>
        <v>0.17852861379266835</v>
      </c>
      <c r="AI114">
        <f>OLD_values_no_RT!AA114</f>
        <v>0</v>
      </c>
      <c r="AJ114">
        <f>OLD_values_no_RT!AB114</f>
        <v>6.2996062746078358</v>
      </c>
      <c r="AK114">
        <f>OLD_values_no_RT!AC114*(1-high_rise_MFH)</f>
        <v>44.065598535508194</v>
      </c>
      <c r="AL114">
        <f>OLD_values_no_RT!AC114*high_rise_MFH</f>
        <v>0.89929792929608565</v>
      </c>
      <c r="AM114">
        <f>OLD_values_no_RT!AD114</f>
        <v>0</v>
      </c>
      <c r="AN114">
        <f>OLD_values_no_RT!AE114</f>
        <v>7.674999999999998</v>
      </c>
      <c r="AO114">
        <f>OLD_values_no_RT!AF114*(1-high_rise_MFH)</f>
        <v>10.869833333333332</v>
      </c>
      <c r="AP114">
        <f>OLD_values_no_RT!AF114*high_rise_MFH</f>
        <v>0.2218333333333333</v>
      </c>
      <c r="AQ114">
        <f>OLD_values_no_RT!AG114</f>
        <v>0</v>
      </c>
      <c r="AR114">
        <f>OLD_values_no_RT!AH114</f>
        <v>10.638333333333332</v>
      </c>
      <c r="AS114">
        <f>OLD_values_no_RT!AI114*(1-high_rise_MFH)</f>
        <v>16.835224</v>
      </c>
      <c r="AT114">
        <f>OLD_values_no_RT!AI114*high_rise_MFH</f>
        <v>0.34357599999999999</v>
      </c>
      <c r="AU114">
        <f>OLD_values_no_RT!AJ114</f>
        <v>0</v>
      </c>
      <c r="AV114">
        <f>OLD_values_no_RT!AK114</f>
        <v>39.244074135181215</v>
      </c>
      <c r="AW114">
        <f>OLD_values_no_RT!AL114*(1-high_rise_MFH)</f>
        <v>6.1156583897046684</v>
      </c>
      <c r="AX114">
        <f>OLD_values_no_RT!AL114*high_rise_MFH</f>
        <v>0.12480935489193201</v>
      </c>
      <c r="AY114">
        <f>OLD_values_no_RT!AM114</f>
        <v>0</v>
      </c>
      <c r="AZ114" s="91">
        <f>OLD_values_no_RT!AN114</f>
        <v>7.2947046116214338</v>
      </c>
      <c r="BA114" s="91">
        <f>OLD_values_no_RT!AO114*(1-high_rise_MFH)</f>
        <v>7.0198685763334181</v>
      </c>
      <c r="BB114" s="91">
        <f>OLD_values_no_RT!AO114*high_rise_MFH</f>
        <v>0.14326262400680445</v>
      </c>
      <c r="BC114">
        <f>OLD_values_no_RT!AP114</f>
        <v>0</v>
      </c>
      <c r="BD114" s="91">
        <f>OLD_values_no_RT!AQ114</f>
        <v>5.9846591233767032</v>
      </c>
      <c r="BE114" s="91">
        <f>OLD_values_no_RT!AR114*(1-high_rise_MFH)</f>
        <v>7.9134175809616272</v>
      </c>
      <c r="BF114" s="91">
        <f>OLD_values_no_RT!AR114*high_rise_MFH</f>
        <v>0.16149831797880873</v>
      </c>
      <c r="BG114">
        <f>OLD_values_no_RT!AS114</f>
        <v>0</v>
      </c>
      <c r="BH114" s="91">
        <f>OLD_values_no_RT!AT114</f>
        <v>13.695013414490678</v>
      </c>
      <c r="BI114" s="91">
        <f>OLD_values_no_RT!AU114*(1-high_rise_MFH)</f>
        <v>25.424428990490419</v>
      </c>
      <c r="BJ114" s="91">
        <f>OLD_values_no_RT!AU114*high_rise_MFH</f>
        <v>0.51886589776511061</v>
      </c>
      <c r="BK114">
        <f>OLD_values_no_RT!AV114</f>
        <v>0</v>
      </c>
      <c r="BL114" s="12">
        <f>OLD_values_no_RT!AX114*0.32</f>
        <v>620.10239999999999</v>
      </c>
      <c r="BM114" s="12">
        <f>OLD_values_no_RT!AX114*0.6</f>
        <v>1162.692</v>
      </c>
      <c r="BN114" s="12">
        <f>OLD_values_no_RT!AX114*0.08</f>
        <v>155.0256</v>
      </c>
      <c r="BO114" s="12">
        <f>OLD_values_no_RT!AY114</f>
        <v>0</v>
      </c>
      <c r="BP114" s="12">
        <f>OLD_values_no_RT!BA114*0.672</f>
        <v>575.70298257920456</v>
      </c>
      <c r="BQ114" s="12">
        <f>OLD_values_no_RT!BA114*0.321</f>
        <v>275.00097828560217</v>
      </c>
      <c r="BR114" s="12">
        <f>OLD_values_no_RT!BA114*0.007</f>
        <v>5.9969060685333808</v>
      </c>
      <c r="BS114" s="12">
        <f>OLD_values_no_RT!BB114</f>
        <v>0</v>
      </c>
      <c r="BT114" s="14">
        <f>OLD_values_no_RT!BC114</f>
        <v>77.998975580581401</v>
      </c>
      <c r="BU114" s="12">
        <f>OLD_values_no_RT!BD114*(1-high_rise_MFH)</f>
        <v>114.65849410345464</v>
      </c>
      <c r="BV114" s="12">
        <f>OLD_values_no_RT!BD114*high_rise_MFH</f>
        <v>2.3399692674174419</v>
      </c>
      <c r="BW114" s="12">
        <f>OLD_values_no_RT!BE114</f>
        <v>0</v>
      </c>
      <c r="BX114" s="14">
        <f>OLD_values_no_RT!BF114</f>
        <v>47.293858878464263</v>
      </c>
      <c r="BY114" s="12">
        <f>OLD_values_no_RT!BG114*(1-high_rise_MFH)</f>
        <v>139.04394510268492</v>
      </c>
      <c r="BZ114" s="12">
        <f>OLD_values_no_RT!BG114*high_rise_MFH</f>
        <v>2.8376315327078556</v>
      </c>
      <c r="CA114" s="12">
        <f>OLD_values_no_RT!BH114</f>
        <v>0</v>
      </c>
      <c r="CB114" s="12">
        <f>OLD_values_no_RT!BJ114*0.86</f>
        <v>496.68337407701176</v>
      </c>
      <c r="CC114" s="12">
        <f>OLD_values_no_RT!BJ114*0.133</f>
        <v>76.812661339816941</v>
      </c>
      <c r="CD114" s="12">
        <f>OLD_values_no_RT!BJ114*0.007</f>
        <v>4.0427716494640489</v>
      </c>
      <c r="CE114" s="14">
        <f>OLD_values_no_RT!BK114</f>
        <v>0</v>
      </c>
      <c r="CF114" s="14">
        <v>156.12497540636198</v>
      </c>
      <c r="CG114" s="14">
        <v>153.00247589823474</v>
      </c>
      <c r="CH114" s="14">
        <v>3.1224995081272482</v>
      </c>
      <c r="CI114" s="14">
        <f>OLD_values_no_RT!BN114</f>
        <v>0</v>
      </c>
      <c r="CJ114" s="14">
        <f>OLD_values_no_RT!BO114</f>
        <v>133.54184997361892</v>
      </c>
      <c r="CK114" s="14">
        <f>OLD_values_no_RT!BP114*(1-high_rise_MFH)</f>
        <v>392.61303892243973</v>
      </c>
      <c r="CL114" s="14">
        <f>OLD_values_no_RT!BP114*high_rise_MFH</f>
        <v>8.0125109984171381</v>
      </c>
      <c r="CM114" s="14">
        <f>OLD_values_no_RT!BQ114</f>
        <v>0</v>
      </c>
      <c r="CN114" s="14">
        <v>261.08741852676286</v>
      </c>
      <c r="CO114" s="14">
        <v>87.029139508920935</v>
      </c>
      <c r="CP114" s="12">
        <v>0</v>
      </c>
      <c r="CQ114" s="14">
        <f>OLD_values_no_RT!BT114</f>
        <v>0</v>
      </c>
      <c r="CR114" s="14">
        <v>20</v>
      </c>
      <c r="CS114" s="14">
        <v>19.600000000000001</v>
      </c>
      <c r="CT114" s="14">
        <v>0.4</v>
      </c>
      <c r="CU114" s="14">
        <v>0</v>
      </c>
    </row>
    <row r="115" spans="1:99" x14ac:dyDescent="0.45">
      <c r="A115" s="21">
        <v>2015</v>
      </c>
      <c r="B115" s="2">
        <v>2012</v>
      </c>
      <c r="C115">
        <f>OLD_values_no_RT!C115</f>
        <v>0</v>
      </c>
      <c r="D115">
        <f>OLD_values_no_RT!D115</f>
        <v>117.99000322380456</v>
      </c>
      <c r="E115">
        <f>OLD_values_no_RT!E115</f>
        <v>0</v>
      </c>
      <c r="F115">
        <f>OLD_values_no_RT!F115</f>
        <v>0</v>
      </c>
      <c r="G115">
        <f>OLD_values_no_RT!G115*(1-high_rise_MFH)</f>
        <v>0</v>
      </c>
      <c r="H115">
        <f>OLD_values_no_RT!H115*(1-high_rise_MFH)</f>
        <v>16.280272385119382</v>
      </c>
      <c r="I115">
        <f>OLD_values_no_RT!I115*(1-high_rise_MFH)</f>
        <v>0</v>
      </c>
      <c r="J115">
        <f>OLD_values_no_RT!J115*(1-high_rise_MFH)</f>
        <v>0</v>
      </c>
      <c r="K115">
        <f>OLD_values_no_RT!G115*(high_rise_MFH)</f>
        <v>0</v>
      </c>
      <c r="L115">
        <f>OLD_values_no_RT!H115*(high_rise_MFH)</f>
        <v>0.33225045683917109</v>
      </c>
      <c r="M115">
        <f>OLD_values_no_RT!I115*(high_rise_MFH)</f>
        <v>0</v>
      </c>
      <c r="N115">
        <f>OLD_values_no_RT!J115*(high_rise_MFH)</f>
        <v>0</v>
      </c>
      <c r="O115">
        <f>OLD_values_no_RT!K115</f>
        <v>4.7548210254369003</v>
      </c>
      <c r="P115">
        <f>OLD_values_no_RT!L115</f>
        <v>0</v>
      </c>
      <c r="Q115">
        <f>OLD_values_no_RT!M115</f>
        <v>0</v>
      </c>
      <c r="R115">
        <f>OLD_values_no_RT!N115</f>
        <v>0</v>
      </c>
      <c r="S115">
        <f>OLD_values_no_RT!O115</f>
        <v>0</v>
      </c>
      <c r="T115">
        <f>OLD_values_no_RT!P115</f>
        <v>11.639041079741972</v>
      </c>
      <c r="U115">
        <f>OLD_values_no_RT!Q115*(1-high_rise_MFH)</f>
        <v>1.6059560462963376</v>
      </c>
      <c r="V115">
        <f>OLD_values_no_RT!Q115*high_rise_MFH</f>
        <v>3.2774613189721177E-2</v>
      </c>
      <c r="W115">
        <f>OLD_values_no_RT!R115</f>
        <v>0.46903598381049738</v>
      </c>
      <c r="X115" s="12">
        <f>OLD_values_no_RT!S115</f>
        <v>49.534692363330016</v>
      </c>
      <c r="Y115" s="12">
        <f>OLD_values_no_RT!T115*(1-high_rise_MFH)</f>
        <v>22.025574829281101</v>
      </c>
      <c r="Z115" s="12">
        <f>OLD_values_no_RT!T115*high_rise_MFH</f>
        <v>0.4495015271281857</v>
      </c>
      <c r="AA115" s="12">
        <f>OLD_values_no_RT!U115</f>
        <v>0</v>
      </c>
      <c r="AB115">
        <f>OLD_values_no_RT!V115</f>
        <v>10.548376280017539</v>
      </c>
      <c r="AC115">
        <f>OLD_values_no_RT!W115*(1-high_rise_MFH)</f>
        <v>42.934347267146421</v>
      </c>
      <c r="AD115">
        <f>OLD_values_no_RT!W115*high_rise_MFH</f>
        <v>0.876211168717274</v>
      </c>
      <c r="AE115">
        <f>OLD_values_no_RT!X115</f>
        <v>0</v>
      </c>
      <c r="AF115">
        <f>OLD_values_no_RT!Y115</f>
        <v>15.274221401981196</v>
      </c>
      <c r="AG115">
        <f>OLD_values_no_RT!Z115*(1-high_rise_MFH)</f>
        <v>8.7479020758407486</v>
      </c>
      <c r="AH115">
        <f>OLD_values_no_RT!Z115*high_rise_MFH</f>
        <v>0.17852861379266835</v>
      </c>
      <c r="AI115">
        <f>OLD_values_no_RT!AA115</f>
        <v>0</v>
      </c>
      <c r="AJ115">
        <f>OLD_values_no_RT!AB115</f>
        <v>6.2996062746078358</v>
      </c>
      <c r="AK115">
        <f>OLD_values_no_RT!AC115*(1-high_rise_MFH)</f>
        <v>44.065598535508194</v>
      </c>
      <c r="AL115">
        <f>OLD_values_no_RT!AC115*high_rise_MFH</f>
        <v>0.89929792929608565</v>
      </c>
      <c r="AM115">
        <f>OLD_values_no_RT!AD115</f>
        <v>0</v>
      </c>
      <c r="AN115">
        <f>OLD_values_no_RT!AE115</f>
        <v>7.674999999999998</v>
      </c>
      <c r="AO115">
        <f>OLD_values_no_RT!AF115*(1-high_rise_MFH)</f>
        <v>10.869833333333332</v>
      </c>
      <c r="AP115">
        <f>OLD_values_no_RT!AF115*high_rise_MFH</f>
        <v>0.2218333333333333</v>
      </c>
      <c r="AQ115">
        <f>OLD_values_no_RT!AG115</f>
        <v>0</v>
      </c>
      <c r="AR115">
        <f>OLD_values_no_RT!AH115</f>
        <v>10.638333333333332</v>
      </c>
      <c r="AS115">
        <f>OLD_values_no_RT!AI115*(1-high_rise_MFH)</f>
        <v>16.835224</v>
      </c>
      <c r="AT115">
        <f>OLD_values_no_RT!AI115*high_rise_MFH</f>
        <v>0.34357599999999999</v>
      </c>
      <c r="AU115">
        <f>OLD_values_no_RT!AJ115</f>
        <v>0</v>
      </c>
      <c r="AV115">
        <f>OLD_values_no_RT!AK115</f>
        <v>39.244074135181215</v>
      </c>
      <c r="AW115">
        <f>OLD_values_no_RT!AL115*(1-high_rise_MFH)</f>
        <v>6.1156583897046684</v>
      </c>
      <c r="AX115">
        <f>OLD_values_no_RT!AL115*high_rise_MFH</f>
        <v>0.12480935489193201</v>
      </c>
      <c r="AY115">
        <f>OLD_values_no_RT!AM115</f>
        <v>0</v>
      </c>
      <c r="AZ115" s="91">
        <f>OLD_values_no_RT!AN115</f>
        <v>7.2947046116214338</v>
      </c>
      <c r="BA115" s="91">
        <f>OLD_values_no_RT!AO115*(1-high_rise_MFH)</f>
        <v>7.0198685763334181</v>
      </c>
      <c r="BB115" s="91">
        <f>OLD_values_no_RT!AO115*high_rise_MFH</f>
        <v>0.14326262400680445</v>
      </c>
      <c r="BC115">
        <f>OLD_values_no_RT!AP115</f>
        <v>0</v>
      </c>
      <c r="BD115" s="91">
        <f>OLD_values_no_RT!AQ115</f>
        <v>5.9846591233767032</v>
      </c>
      <c r="BE115" s="91">
        <f>OLD_values_no_RT!AR115*(1-high_rise_MFH)</f>
        <v>7.9134175809616272</v>
      </c>
      <c r="BF115" s="91">
        <f>OLD_values_no_RT!AR115*high_rise_MFH</f>
        <v>0.16149831797880873</v>
      </c>
      <c r="BG115">
        <f>OLD_values_no_RT!AS115</f>
        <v>0</v>
      </c>
      <c r="BH115" s="91">
        <f>OLD_values_no_RT!AT115</f>
        <v>13.695013414490678</v>
      </c>
      <c r="BI115" s="91">
        <f>OLD_values_no_RT!AU115*(1-high_rise_MFH)</f>
        <v>25.424428990490419</v>
      </c>
      <c r="BJ115" s="91">
        <f>OLD_values_no_RT!AU115*high_rise_MFH</f>
        <v>0.51886589776511061</v>
      </c>
      <c r="BK115">
        <f>OLD_values_no_RT!AV115</f>
        <v>0</v>
      </c>
      <c r="BL115" s="12">
        <f>OLD_values_no_RT!AX115*0.32</f>
        <v>613.77919999999995</v>
      </c>
      <c r="BM115" s="12">
        <f>OLD_values_no_RT!AX115*0.6</f>
        <v>1150.836</v>
      </c>
      <c r="BN115" s="12">
        <f>OLD_values_no_RT!AX115*0.08</f>
        <v>153.44479999999999</v>
      </c>
      <c r="BO115" s="12">
        <f>OLD_values_no_RT!AY115</f>
        <v>0</v>
      </c>
      <c r="BP115" s="12">
        <f>OLD_values_no_RT!BA115*0.672</f>
        <v>597.84540498609704</v>
      </c>
      <c r="BQ115" s="12">
        <f>OLD_values_no_RT!BA115*0.321</f>
        <v>285.57793898889457</v>
      </c>
      <c r="BR115" s="12">
        <f>OLD_values_no_RT!BA115*0.007</f>
        <v>6.2275563019385105</v>
      </c>
      <c r="BS115" s="12">
        <f>OLD_values_no_RT!BB115</f>
        <v>0</v>
      </c>
      <c r="BT115" s="14">
        <f>OLD_values_no_RT!BC115</f>
        <v>77.998975580581401</v>
      </c>
      <c r="BU115" s="12">
        <f>OLD_values_no_RT!BD115*(1-high_rise_MFH)</f>
        <v>114.65849410345464</v>
      </c>
      <c r="BV115" s="12">
        <f>OLD_values_no_RT!BD115*high_rise_MFH</f>
        <v>2.3399692674174419</v>
      </c>
      <c r="BW115" s="12">
        <f>OLD_values_no_RT!BE115</f>
        <v>0</v>
      </c>
      <c r="BX115" s="14">
        <f>OLD_values_no_RT!BF115</f>
        <v>49.874904146309831</v>
      </c>
      <c r="BY115" s="12">
        <f>OLD_values_no_RT!BG115*(1-high_rise_MFH)</f>
        <v>146.63221819015089</v>
      </c>
      <c r="BZ115" s="12">
        <f>OLD_values_no_RT!BG115*high_rise_MFH</f>
        <v>2.9924942487785899</v>
      </c>
      <c r="CA115" s="12">
        <f>OLD_values_no_RT!BH115</f>
        <v>0</v>
      </c>
      <c r="CB115" s="12">
        <f>OLD_values_no_RT!BJ115*0.86</f>
        <v>506.23497742464656</v>
      </c>
      <c r="CC115" s="12">
        <f>OLD_values_no_RT!BJ115*0.133</f>
        <v>78.289827904044188</v>
      </c>
      <c r="CD115" s="12">
        <f>OLD_values_no_RT!BJ115*0.007</f>
        <v>4.1205172581075882</v>
      </c>
      <c r="CE115" s="14">
        <f>OLD_values_no_RT!BK115</f>
        <v>0</v>
      </c>
      <c r="CF115" s="14">
        <v>159.12737877956124</v>
      </c>
      <c r="CG115" s="14">
        <v>155.94483120397001</v>
      </c>
      <c r="CH115" s="14">
        <v>3.1825475755912294</v>
      </c>
      <c r="CI115" s="14">
        <f>OLD_values_no_RT!BN115</f>
        <v>0</v>
      </c>
      <c r="CJ115" s="14">
        <f>OLD_values_no_RT!BO115</f>
        <v>136.10996247311164</v>
      </c>
      <c r="CK115" s="14">
        <f>OLD_values_no_RT!BP115*(1-high_rise_MFH)</f>
        <v>400.16328967094819</v>
      </c>
      <c r="CL115" s="14">
        <f>OLD_values_no_RT!BP115*high_rise_MFH</f>
        <v>8.1665977483866978</v>
      </c>
      <c r="CM115" s="14">
        <f>OLD_values_no_RT!BQ115</f>
        <v>0</v>
      </c>
      <c r="CN115" s="14">
        <v>266.1083304215083</v>
      </c>
      <c r="CO115" s="14">
        <v>88.702776807169414</v>
      </c>
      <c r="CP115" s="12">
        <v>0</v>
      </c>
      <c r="CQ115" s="14">
        <f>OLD_values_no_RT!BT115</f>
        <v>0</v>
      </c>
      <c r="CR115" s="14">
        <v>20</v>
      </c>
      <c r="CS115" s="14">
        <v>19.600000000000001</v>
      </c>
      <c r="CT115" s="14">
        <v>0.4</v>
      </c>
      <c r="CU115" s="14">
        <v>0</v>
      </c>
    </row>
    <row r="116" spans="1:99" x14ac:dyDescent="0.45">
      <c r="A116" s="21">
        <v>2015</v>
      </c>
      <c r="B116" s="2">
        <v>2013</v>
      </c>
      <c r="C116">
        <f>OLD_values_no_RT!C116</f>
        <v>0</v>
      </c>
      <c r="D116">
        <f>OLD_values_no_RT!D116</f>
        <v>117.99000322380456</v>
      </c>
      <c r="E116">
        <f>OLD_values_no_RT!E116</f>
        <v>0</v>
      </c>
      <c r="F116">
        <f>OLD_values_no_RT!F116</f>
        <v>0</v>
      </c>
      <c r="G116">
        <f>OLD_values_no_RT!G116*(1-high_rise_MFH)</f>
        <v>0</v>
      </c>
      <c r="H116">
        <f>OLD_values_no_RT!H116*(1-high_rise_MFH)</f>
        <v>16.280272385119382</v>
      </c>
      <c r="I116">
        <f>OLD_values_no_RT!I116*(1-high_rise_MFH)</f>
        <v>0</v>
      </c>
      <c r="J116">
        <f>OLD_values_no_RT!J116*(1-high_rise_MFH)</f>
        <v>0</v>
      </c>
      <c r="K116">
        <f>OLD_values_no_RT!G116*(high_rise_MFH)</f>
        <v>0</v>
      </c>
      <c r="L116">
        <f>OLD_values_no_RT!H116*(high_rise_MFH)</f>
        <v>0.33225045683917109</v>
      </c>
      <c r="M116">
        <f>OLD_values_no_RT!I116*(high_rise_MFH)</f>
        <v>0</v>
      </c>
      <c r="N116">
        <f>OLD_values_no_RT!J116*(high_rise_MFH)</f>
        <v>0</v>
      </c>
      <c r="O116">
        <f>OLD_values_no_RT!K116</f>
        <v>4.7548210254369003</v>
      </c>
      <c r="P116">
        <f>OLD_values_no_RT!L116</f>
        <v>0</v>
      </c>
      <c r="Q116">
        <f>OLD_values_no_RT!M116</f>
        <v>0</v>
      </c>
      <c r="R116">
        <f>OLD_values_no_RT!N116</f>
        <v>0</v>
      </c>
      <c r="S116">
        <f>OLD_values_no_RT!O116</f>
        <v>0</v>
      </c>
      <c r="T116">
        <f>OLD_values_no_RT!P116</f>
        <v>11.639041079741972</v>
      </c>
      <c r="U116">
        <f>OLD_values_no_RT!Q116*(1-high_rise_MFH)</f>
        <v>1.6059560462963376</v>
      </c>
      <c r="V116">
        <f>OLD_values_no_RT!Q116*high_rise_MFH</f>
        <v>3.2774613189721177E-2</v>
      </c>
      <c r="W116">
        <f>OLD_values_no_RT!R116</f>
        <v>0.46903598381049738</v>
      </c>
      <c r="X116" s="12">
        <f>OLD_values_no_RT!S116</f>
        <v>46.822435666639244</v>
      </c>
      <c r="Y116" s="12">
        <f>OLD_values_no_RT!T116*(1-high_rise_MFH)</f>
        <v>20.819571319841618</v>
      </c>
      <c r="Z116" s="12">
        <f>OLD_values_no_RT!T116*high_rise_MFH</f>
        <v>0.42488921060901264</v>
      </c>
      <c r="AA116" s="12">
        <f>OLD_values_no_RT!U116</f>
        <v>0</v>
      </c>
      <c r="AB116">
        <f>OLD_values_no_RT!V116</f>
        <v>10.548376280017539</v>
      </c>
      <c r="AC116">
        <f>OLD_values_no_RT!W116*(1-high_rise_MFH)</f>
        <v>42.934347267146421</v>
      </c>
      <c r="AD116">
        <f>OLD_values_no_RT!W116*high_rise_MFH</f>
        <v>0.876211168717274</v>
      </c>
      <c r="AE116">
        <f>OLD_values_no_RT!X116</f>
        <v>0</v>
      </c>
      <c r="AF116">
        <f>OLD_values_no_RT!Y116</f>
        <v>15.274221401981196</v>
      </c>
      <c r="AG116">
        <f>OLD_values_no_RT!Z116*(1-high_rise_MFH)</f>
        <v>8.7479020758407486</v>
      </c>
      <c r="AH116">
        <f>OLD_values_no_RT!Z116*high_rise_MFH</f>
        <v>0.17852861379266835</v>
      </c>
      <c r="AI116">
        <f>OLD_values_no_RT!AA116</f>
        <v>0</v>
      </c>
      <c r="AJ116">
        <f>OLD_values_no_RT!AB116</f>
        <v>6.2996062746078358</v>
      </c>
      <c r="AK116">
        <f>OLD_values_no_RT!AC116*(1-high_rise_MFH)</f>
        <v>44.065598535508194</v>
      </c>
      <c r="AL116">
        <f>OLD_values_no_RT!AC116*high_rise_MFH</f>
        <v>0.89929792929608565</v>
      </c>
      <c r="AM116">
        <f>OLD_values_no_RT!AD116</f>
        <v>0</v>
      </c>
      <c r="AN116">
        <f>OLD_values_no_RT!AE116</f>
        <v>7.674999999999998</v>
      </c>
      <c r="AO116">
        <f>OLD_values_no_RT!AF116*(1-high_rise_MFH)</f>
        <v>10.869833333333332</v>
      </c>
      <c r="AP116">
        <f>OLD_values_no_RT!AF116*high_rise_MFH</f>
        <v>0.2218333333333333</v>
      </c>
      <c r="AQ116">
        <f>OLD_values_no_RT!AG116</f>
        <v>0</v>
      </c>
      <c r="AR116">
        <f>OLD_values_no_RT!AH116</f>
        <v>10.638333333333332</v>
      </c>
      <c r="AS116">
        <f>OLD_values_no_RT!AI116*(1-high_rise_MFH)</f>
        <v>16.835224</v>
      </c>
      <c r="AT116">
        <f>OLD_values_no_RT!AI116*high_rise_MFH</f>
        <v>0.34357599999999999</v>
      </c>
      <c r="AU116">
        <f>OLD_values_no_RT!AJ116</f>
        <v>0</v>
      </c>
      <c r="AV116">
        <f>OLD_values_no_RT!AK116</f>
        <v>39.244074135181215</v>
      </c>
      <c r="AW116">
        <f>OLD_values_no_RT!AL116*(1-high_rise_MFH)</f>
        <v>6.1156583897046684</v>
      </c>
      <c r="AX116">
        <f>OLD_values_no_RT!AL116*high_rise_MFH</f>
        <v>0.12480935489193201</v>
      </c>
      <c r="AY116">
        <f>OLD_values_no_RT!AM116</f>
        <v>0</v>
      </c>
      <c r="AZ116" s="91">
        <f>OLD_values_no_RT!AN116</f>
        <v>7.2947046116214338</v>
      </c>
      <c r="BA116" s="91">
        <f>OLD_values_no_RT!AO116*(1-high_rise_MFH)</f>
        <v>7.0198685763334181</v>
      </c>
      <c r="BB116" s="91">
        <f>OLD_values_no_RT!AO116*high_rise_MFH</f>
        <v>0.14326262400680445</v>
      </c>
      <c r="BC116">
        <f>OLD_values_no_RT!AP116</f>
        <v>0</v>
      </c>
      <c r="BD116" s="91">
        <f>OLD_values_no_RT!AQ116</f>
        <v>5.9846591233767032</v>
      </c>
      <c r="BE116" s="91">
        <f>OLD_values_no_RT!AR116*(1-high_rise_MFH)</f>
        <v>7.9134175809616272</v>
      </c>
      <c r="BF116" s="91">
        <f>OLD_values_no_RT!AR116*high_rise_MFH</f>
        <v>0.16149831797880873</v>
      </c>
      <c r="BG116">
        <f>OLD_values_no_RT!AS116</f>
        <v>0</v>
      </c>
      <c r="BH116" s="91">
        <f>OLD_values_no_RT!AT116</f>
        <v>13.695013414490678</v>
      </c>
      <c r="BI116" s="91">
        <f>OLD_values_no_RT!AU116*(1-high_rise_MFH)</f>
        <v>25.424428990490419</v>
      </c>
      <c r="BJ116" s="91">
        <f>OLD_values_no_RT!AU116*high_rise_MFH</f>
        <v>0.51886589776511061</v>
      </c>
      <c r="BK116">
        <f>OLD_values_no_RT!AV116</f>
        <v>0</v>
      </c>
      <c r="BL116" s="12">
        <f>OLD_values_no_RT!AX116*0.32</f>
        <v>606.7328</v>
      </c>
      <c r="BM116" s="12">
        <f>OLD_values_no_RT!AX116*0.6</f>
        <v>1137.624</v>
      </c>
      <c r="BN116" s="12">
        <f>OLD_values_no_RT!AX116*0.08</f>
        <v>151.6832</v>
      </c>
      <c r="BO116" s="12">
        <f>OLD_values_no_RT!AY116</f>
        <v>0</v>
      </c>
      <c r="BP116" s="12">
        <f>OLD_values_no_RT!BA116*0.672</f>
        <v>619.98782739298952</v>
      </c>
      <c r="BQ116" s="12">
        <f>OLD_values_no_RT!BA116*0.321</f>
        <v>296.15489969218697</v>
      </c>
      <c r="BR116" s="12">
        <f>OLD_values_no_RT!BA116*0.007</f>
        <v>6.4582065353436411</v>
      </c>
      <c r="BS116" s="12">
        <f>OLD_values_no_RT!BB116</f>
        <v>0</v>
      </c>
      <c r="BT116" s="14">
        <f>OLD_values_no_RT!BC116</f>
        <v>77.998975580581401</v>
      </c>
      <c r="BU116" s="12">
        <f>OLD_values_no_RT!BD116*(1-high_rise_MFH)</f>
        <v>114.65849410345464</v>
      </c>
      <c r="BV116" s="12">
        <f>OLD_values_no_RT!BD116*high_rise_MFH</f>
        <v>2.3399692674174419</v>
      </c>
      <c r="BW116" s="12">
        <f>OLD_values_no_RT!BE116</f>
        <v>0</v>
      </c>
      <c r="BX116" s="14">
        <f>OLD_values_no_RT!BF116</f>
        <v>53.51873275973886</v>
      </c>
      <c r="BY116" s="12">
        <f>OLD_values_no_RT!BG116*(1-high_rise_MFH)</f>
        <v>157.34507431363224</v>
      </c>
      <c r="BZ116" s="12">
        <f>OLD_values_no_RT!BG116*high_rise_MFH</f>
        <v>3.2111239655843313</v>
      </c>
      <c r="CA116" s="12">
        <f>OLD_values_no_RT!BH116</f>
        <v>0</v>
      </c>
      <c r="CB116" s="12">
        <f>OLD_values_no_RT!BJ116*0.86</f>
        <v>515.78658077228135</v>
      </c>
      <c r="CC116" s="12">
        <f>OLD_values_no_RT!BJ116*0.133</f>
        <v>79.76699446827142</v>
      </c>
      <c r="CD116" s="12">
        <f>OLD_values_no_RT!BJ116*0.007</f>
        <v>4.1982628667511275</v>
      </c>
      <c r="CE116" s="14">
        <f>OLD_values_no_RT!BK116</f>
        <v>0</v>
      </c>
      <c r="CF116" s="14">
        <v>162.1297821527605</v>
      </c>
      <c r="CG116" s="14">
        <v>158.88718650970529</v>
      </c>
      <c r="CH116" s="14">
        <v>3.2425956430552105</v>
      </c>
      <c r="CI116" s="14">
        <f>OLD_values_no_RT!BN116</f>
        <v>0</v>
      </c>
      <c r="CJ116" s="14">
        <f>OLD_values_no_RT!BO116</f>
        <v>138.67807497260435</v>
      </c>
      <c r="CK116" s="14">
        <f>OLD_values_no_RT!BP116*(1-high_rise_MFH)</f>
        <v>407.71354041945665</v>
      </c>
      <c r="CL116" s="14">
        <f>OLD_values_no_RT!BP116*high_rise_MFH</f>
        <v>8.3206844983562593</v>
      </c>
      <c r="CM116" s="14">
        <f>OLD_values_no_RT!BQ116</f>
        <v>0</v>
      </c>
      <c r="CN116" s="14">
        <v>271.12924231625374</v>
      </c>
      <c r="CO116" s="14">
        <v>90.376414105417894</v>
      </c>
      <c r="CP116" s="12">
        <v>0</v>
      </c>
      <c r="CQ116" s="14">
        <f>OLD_values_no_RT!BT116</f>
        <v>0</v>
      </c>
      <c r="CR116" s="14">
        <v>20</v>
      </c>
      <c r="CS116" s="14">
        <v>19.600000000000001</v>
      </c>
      <c r="CT116" s="14">
        <v>0.4</v>
      </c>
      <c r="CU116" s="14">
        <v>0</v>
      </c>
    </row>
    <row r="117" spans="1:99" x14ac:dyDescent="0.45">
      <c r="A117" s="21">
        <v>2015</v>
      </c>
      <c r="B117" s="2">
        <v>2014</v>
      </c>
      <c r="C117">
        <f>OLD_values_no_RT!C117</f>
        <v>0</v>
      </c>
      <c r="D117">
        <f>OLD_values_no_RT!D117</f>
        <v>117.99000322380456</v>
      </c>
      <c r="E117">
        <f>OLD_values_no_RT!E117</f>
        <v>0</v>
      </c>
      <c r="F117">
        <f>OLD_values_no_RT!F117</f>
        <v>0</v>
      </c>
      <c r="G117">
        <f>OLD_values_no_RT!G117*(1-high_rise_MFH)</f>
        <v>0</v>
      </c>
      <c r="H117">
        <f>OLD_values_no_RT!H117*(1-high_rise_MFH)</f>
        <v>16.280272385119382</v>
      </c>
      <c r="I117">
        <f>OLD_values_no_RT!I117*(1-high_rise_MFH)</f>
        <v>0</v>
      </c>
      <c r="J117">
        <f>OLD_values_no_RT!J117*(1-high_rise_MFH)</f>
        <v>0</v>
      </c>
      <c r="K117">
        <f>OLD_values_no_RT!G117*(high_rise_MFH)</f>
        <v>0</v>
      </c>
      <c r="L117">
        <f>OLD_values_no_RT!H117*(high_rise_MFH)</f>
        <v>0.33225045683917109</v>
      </c>
      <c r="M117">
        <f>OLD_values_no_RT!I117*(high_rise_MFH)</f>
        <v>0</v>
      </c>
      <c r="N117">
        <f>OLD_values_no_RT!J117*(high_rise_MFH)</f>
        <v>0</v>
      </c>
      <c r="O117">
        <f>OLD_values_no_RT!K117</f>
        <v>4.7548210254369003</v>
      </c>
      <c r="P117">
        <f>OLD_values_no_RT!L117</f>
        <v>0</v>
      </c>
      <c r="Q117">
        <f>OLD_values_no_RT!M117</f>
        <v>0</v>
      </c>
      <c r="R117">
        <f>OLD_values_no_RT!N117</f>
        <v>0</v>
      </c>
      <c r="S117">
        <f>OLD_values_no_RT!O117</f>
        <v>0</v>
      </c>
      <c r="T117">
        <f>OLD_values_no_RT!P117</f>
        <v>11.639041079741972</v>
      </c>
      <c r="U117">
        <f>OLD_values_no_RT!Q117*(1-high_rise_MFH)</f>
        <v>1.6059560462963376</v>
      </c>
      <c r="V117">
        <f>OLD_values_no_RT!Q117*high_rise_MFH</f>
        <v>3.2774613189721177E-2</v>
      </c>
      <c r="W117">
        <f>OLD_values_no_RT!R117</f>
        <v>0.46903598381049738</v>
      </c>
      <c r="X117" s="12">
        <f>OLD_values_no_RT!S117</f>
        <v>47.230551613185568</v>
      </c>
      <c r="Y117" s="12">
        <f>OLD_values_no_RT!T117*(1-high_rise_MFH)</f>
        <v>21.001039860187959</v>
      </c>
      <c r="Z117" s="12">
        <f>OLD_values_no_RT!T117*high_rise_MFH</f>
        <v>0.42859265020791754</v>
      </c>
      <c r="AA117" s="12">
        <f>OLD_values_no_RT!U117</f>
        <v>0</v>
      </c>
      <c r="AB117">
        <f>OLD_values_no_RT!V117</f>
        <v>10.548376280017539</v>
      </c>
      <c r="AC117">
        <f>OLD_values_no_RT!W117*(1-high_rise_MFH)</f>
        <v>42.934347267146421</v>
      </c>
      <c r="AD117">
        <f>OLD_values_no_RT!W117*high_rise_MFH</f>
        <v>0.876211168717274</v>
      </c>
      <c r="AE117">
        <f>OLD_values_no_RT!X117</f>
        <v>0</v>
      </c>
      <c r="AF117">
        <f>OLD_values_no_RT!Y117</f>
        <v>15.274221401981196</v>
      </c>
      <c r="AG117">
        <f>OLD_values_no_RT!Z117*(1-high_rise_MFH)</f>
        <v>8.7479020758407486</v>
      </c>
      <c r="AH117">
        <f>OLD_values_no_RT!Z117*high_rise_MFH</f>
        <v>0.17852861379266835</v>
      </c>
      <c r="AI117">
        <f>OLD_values_no_RT!AA117</f>
        <v>0</v>
      </c>
      <c r="AJ117">
        <f>OLD_values_no_RT!AB117</f>
        <v>6.2996062746078358</v>
      </c>
      <c r="AK117">
        <f>OLD_values_no_RT!AC117*(1-high_rise_MFH)</f>
        <v>44.065598535508194</v>
      </c>
      <c r="AL117">
        <f>OLD_values_no_RT!AC117*high_rise_MFH</f>
        <v>0.89929792929608565</v>
      </c>
      <c r="AM117">
        <f>OLD_values_no_RT!AD117</f>
        <v>0</v>
      </c>
      <c r="AN117">
        <f>OLD_values_no_RT!AE117</f>
        <v>7.674999999999998</v>
      </c>
      <c r="AO117">
        <f>OLD_values_no_RT!AF117*(1-high_rise_MFH)</f>
        <v>10.869833333333332</v>
      </c>
      <c r="AP117">
        <f>OLD_values_no_RT!AF117*high_rise_MFH</f>
        <v>0.2218333333333333</v>
      </c>
      <c r="AQ117">
        <f>OLD_values_no_RT!AG117</f>
        <v>0</v>
      </c>
      <c r="AR117">
        <f>OLD_values_no_RT!AH117</f>
        <v>10.638333333333332</v>
      </c>
      <c r="AS117">
        <f>OLD_values_no_RT!AI117*(1-high_rise_MFH)</f>
        <v>16.835224</v>
      </c>
      <c r="AT117">
        <f>OLD_values_no_RT!AI117*high_rise_MFH</f>
        <v>0.34357599999999999</v>
      </c>
      <c r="AU117">
        <f>OLD_values_no_RT!AJ117</f>
        <v>0</v>
      </c>
      <c r="AV117">
        <f>OLD_values_no_RT!AK117</f>
        <v>39.244074135181215</v>
      </c>
      <c r="AW117">
        <f>OLD_values_no_RT!AL117*(1-high_rise_MFH)</f>
        <v>6.1156583897046684</v>
      </c>
      <c r="AX117">
        <f>OLD_values_no_RT!AL117*high_rise_MFH</f>
        <v>0.12480935489193201</v>
      </c>
      <c r="AY117">
        <f>OLD_values_no_RT!AM117</f>
        <v>0</v>
      </c>
      <c r="AZ117" s="91">
        <f>OLD_values_no_RT!AN117</f>
        <v>7.2947046116214338</v>
      </c>
      <c r="BA117" s="91">
        <f>OLD_values_no_RT!AO117*(1-high_rise_MFH)</f>
        <v>7.0198685763334181</v>
      </c>
      <c r="BB117" s="91">
        <f>OLD_values_no_RT!AO117*high_rise_MFH</f>
        <v>0.14326262400680445</v>
      </c>
      <c r="BC117">
        <f>OLD_values_no_RT!AP117</f>
        <v>0</v>
      </c>
      <c r="BD117" s="91">
        <f>OLD_values_no_RT!AQ117</f>
        <v>5.9846591233767032</v>
      </c>
      <c r="BE117" s="91">
        <f>OLD_values_no_RT!AR117*(1-high_rise_MFH)</f>
        <v>7.9134175809616272</v>
      </c>
      <c r="BF117" s="91">
        <f>OLD_values_no_RT!AR117*high_rise_MFH</f>
        <v>0.16149831797880873</v>
      </c>
      <c r="BG117">
        <f>OLD_values_no_RT!AS117</f>
        <v>0</v>
      </c>
      <c r="BH117" s="91">
        <f>OLD_values_no_RT!AT117</f>
        <v>13.695013414490678</v>
      </c>
      <c r="BI117" s="91">
        <f>OLD_values_no_RT!AU117*(1-high_rise_MFH)</f>
        <v>25.424428990490419</v>
      </c>
      <c r="BJ117" s="91">
        <f>OLD_values_no_RT!AU117*high_rise_MFH</f>
        <v>0.51886589776511061</v>
      </c>
      <c r="BK117">
        <f>OLD_values_no_RT!AV117</f>
        <v>0</v>
      </c>
      <c r="BL117" s="12">
        <f>OLD_values_no_RT!AX117*0.32</f>
        <v>600.40639999999996</v>
      </c>
      <c r="BM117" s="12">
        <f>OLD_values_no_RT!AX117*0.6</f>
        <v>1125.7619999999999</v>
      </c>
      <c r="BN117" s="12">
        <f>OLD_values_no_RT!AX117*0.08</f>
        <v>150.10159999999999</v>
      </c>
      <c r="BO117" s="12">
        <f>OLD_values_no_RT!AY117</f>
        <v>0</v>
      </c>
      <c r="BP117" s="12">
        <f>OLD_values_no_RT!BA117*0.672</f>
        <v>642.13024979988199</v>
      </c>
      <c r="BQ117" s="12">
        <f>OLD_values_no_RT!BA117*0.321</f>
        <v>306.73186039547937</v>
      </c>
      <c r="BR117" s="12">
        <f>OLD_values_no_RT!BA117*0.007</f>
        <v>6.6888567687487708</v>
      </c>
      <c r="BS117" s="12">
        <f>OLD_values_no_RT!BB117</f>
        <v>0</v>
      </c>
      <c r="BT117" s="14">
        <f>OLD_values_no_RT!BC117</f>
        <v>77.998975580581401</v>
      </c>
      <c r="BU117" s="12">
        <f>OLD_values_no_RT!BD117*(1-high_rise_MFH)</f>
        <v>114.65849410345464</v>
      </c>
      <c r="BV117" s="12">
        <f>OLD_values_no_RT!BD117*high_rise_MFH</f>
        <v>2.3399692674174419</v>
      </c>
      <c r="BW117" s="12">
        <f>OLD_values_no_RT!BE117</f>
        <v>0</v>
      </c>
      <c r="BX117" s="14">
        <f>OLD_values_no_RT!BF117</f>
        <v>63.918826927234214</v>
      </c>
      <c r="BY117" s="12">
        <f>OLD_values_no_RT!BG117*(1-high_rise_MFH)</f>
        <v>187.92135116606858</v>
      </c>
      <c r="BZ117" s="12">
        <f>OLD_values_no_RT!BG117*high_rise_MFH</f>
        <v>3.8351296156340529</v>
      </c>
      <c r="CA117" s="12">
        <f>OLD_values_no_RT!BH117</f>
        <v>0</v>
      </c>
      <c r="CB117" s="12">
        <f>OLD_values_no_RT!BJ117*0.86</f>
        <v>525.33818411991615</v>
      </c>
      <c r="CC117" s="12">
        <f>OLD_values_no_RT!BJ117*0.133</f>
        <v>81.244161032498667</v>
      </c>
      <c r="CD117" s="12">
        <f>OLD_values_no_RT!BJ117*0.007</f>
        <v>4.2760084753946668</v>
      </c>
      <c r="CE117" s="14">
        <f>OLD_values_no_RT!BK117</f>
        <v>0</v>
      </c>
      <c r="CF117" s="14">
        <v>165.13218552595976</v>
      </c>
      <c r="CG117" s="14">
        <v>161.82954181544056</v>
      </c>
      <c r="CH117" s="14">
        <v>3.3026437105191917</v>
      </c>
      <c r="CI117" s="14">
        <f>OLD_values_no_RT!BN117</f>
        <v>0</v>
      </c>
      <c r="CJ117" s="14">
        <f>OLD_values_no_RT!BO117</f>
        <v>141.24618747209701</v>
      </c>
      <c r="CK117" s="14">
        <f>OLD_values_no_RT!BP117*(1-high_rise_MFH)</f>
        <v>415.26379116796517</v>
      </c>
      <c r="CL117" s="14">
        <f>OLD_values_no_RT!BP117*high_rise_MFH</f>
        <v>8.4747712483258208</v>
      </c>
      <c r="CM117" s="14">
        <f>OLD_values_no_RT!BQ117</f>
        <v>0</v>
      </c>
      <c r="CN117" s="14">
        <v>276.15015421099918</v>
      </c>
      <c r="CO117" s="14">
        <v>92.050051403666373</v>
      </c>
      <c r="CP117" s="12">
        <v>0</v>
      </c>
      <c r="CQ117" s="14">
        <f>OLD_values_no_RT!BT117</f>
        <v>0</v>
      </c>
      <c r="CR117" s="14">
        <v>20</v>
      </c>
      <c r="CS117" s="14">
        <v>19.600000000000001</v>
      </c>
      <c r="CT117" s="14">
        <v>0.4</v>
      </c>
      <c r="CU117" s="14">
        <v>0</v>
      </c>
    </row>
    <row r="118" spans="1:99" x14ac:dyDescent="0.45">
      <c r="A118" s="21">
        <v>2015</v>
      </c>
      <c r="B118" s="2">
        <v>2015</v>
      </c>
      <c r="C118">
        <f>OLD_values_no_RT!C118</f>
        <v>0</v>
      </c>
      <c r="D118">
        <f>OLD_values_no_RT!D118</f>
        <v>117.99000322380456</v>
      </c>
      <c r="E118">
        <f>OLD_values_no_RT!E118</f>
        <v>0</v>
      </c>
      <c r="F118">
        <f>OLD_values_no_RT!F118</f>
        <v>0</v>
      </c>
      <c r="G118">
        <f>OLD_values_no_RT!G118*(1-high_rise_MFH)</f>
        <v>0</v>
      </c>
      <c r="H118">
        <f>OLD_values_no_RT!H118*(1-high_rise_MFH)</f>
        <v>16.280272385119382</v>
      </c>
      <c r="I118">
        <f>OLD_values_no_RT!I118*(1-high_rise_MFH)</f>
        <v>0</v>
      </c>
      <c r="J118">
        <f>OLD_values_no_RT!J118*(1-high_rise_MFH)</f>
        <v>0</v>
      </c>
      <c r="K118">
        <f>OLD_values_no_RT!G118*(high_rise_MFH)</f>
        <v>0</v>
      </c>
      <c r="L118">
        <f>OLD_values_no_RT!H118*(high_rise_MFH)</f>
        <v>0.33225045683917109</v>
      </c>
      <c r="M118">
        <f>OLD_values_no_RT!I118*(high_rise_MFH)</f>
        <v>0</v>
      </c>
      <c r="N118">
        <f>OLD_values_no_RT!J118*(high_rise_MFH)</f>
        <v>0</v>
      </c>
      <c r="O118">
        <f>OLD_values_no_RT!K118</f>
        <v>4.7548210254369003</v>
      </c>
      <c r="P118">
        <f>OLD_values_no_RT!L118</f>
        <v>0</v>
      </c>
      <c r="Q118">
        <f>OLD_values_no_RT!M118</f>
        <v>0</v>
      </c>
      <c r="R118">
        <f>OLD_values_no_RT!N118</f>
        <v>0</v>
      </c>
      <c r="S118">
        <f>OLD_values_no_RT!O118</f>
        <v>0</v>
      </c>
      <c r="T118">
        <f>OLD_values_no_RT!P118</f>
        <v>11.639041079741972</v>
      </c>
      <c r="U118">
        <f>OLD_values_no_RT!Q118*(1-high_rise_MFH)</f>
        <v>1.6059560462963376</v>
      </c>
      <c r="V118">
        <f>OLD_values_no_RT!Q118*high_rise_MFH</f>
        <v>3.2774613189721177E-2</v>
      </c>
      <c r="W118">
        <f>OLD_values_no_RT!R118</f>
        <v>0.46903598381049738</v>
      </c>
      <c r="X118" s="12">
        <f>OLD_values_no_RT!S118</f>
        <v>47.183266940155448</v>
      </c>
      <c r="Y118" s="12">
        <f>OLD_values_no_RT!T118*(1-high_rise_MFH)</f>
        <v>20.980014755268286</v>
      </c>
      <c r="Z118" s="12">
        <f>OLD_values_no_RT!T118*high_rise_MFH</f>
        <v>0.42816356643404668</v>
      </c>
      <c r="AA118" s="12">
        <f>OLD_values_no_RT!U118</f>
        <v>0</v>
      </c>
      <c r="AB118">
        <f>OLD_values_no_RT!V118</f>
        <v>10.548376280017539</v>
      </c>
      <c r="AC118">
        <f>OLD_values_no_RT!W118*(1-high_rise_MFH)</f>
        <v>42.934347267146421</v>
      </c>
      <c r="AD118">
        <f>OLD_values_no_RT!W118*high_rise_MFH</f>
        <v>0.876211168717274</v>
      </c>
      <c r="AE118">
        <f>OLD_values_no_RT!X118</f>
        <v>0</v>
      </c>
      <c r="AF118">
        <f>OLD_values_no_RT!Y118</f>
        <v>15.274221401981196</v>
      </c>
      <c r="AG118">
        <f>OLD_values_no_RT!Z118*(1-high_rise_MFH)</f>
        <v>8.7479020758407486</v>
      </c>
      <c r="AH118">
        <f>OLD_values_no_RT!Z118*high_rise_MFH</f>
        <v>0.17852861379266835</v>
      </c>
      <c r="AI118">
        <f>OLD_values_no_RT!AA118</f>
        <v>0</v>
      </c>
      <c r="AJ118">
        <f>OLD_values_no_RT!AB118</f>
        <v>6.2996062746078358</v>
      </c>
      <c r="AK118">
        <f>OLD_values_no_RT!AC118*(1-high_rise_MFH)</f>
        <v>44.065598535508194</v>
      </c>
      <c r="AL118">
        <f>OLD_values_no_RT!AC118*high_rise_MFH</f>
        <v>0.89929792929608565</v>
      </c>
      <c r="AM118">
        <f>OLD_values_no_RT!AD118</f>
        <v>0</v>
      </c>
      <c r="AN118">
        <f>OLD_values_no_RT!AE118</f>
        <v>7.674999999999998</v>
      </c>
      <c r="AO118">
        <f>OLD_values_no_RT!AF118*(1-high_rise_MFH)</f>
        <v>10.869833333333332</v>
      </c>
      <c r="AP118">
        <f>OLD_values_no_RT!AF118*high_rise_MFH</f>
        <v>0.2218333333333333</v>
      </c>
      <c r="AQ118">
        <f>OLD_values_no_RT!AG118</f>
        <v>0</v>
      </c>
      <c r="AR118">
        <f>OLD_values_no_RT!AH118</f>
        <v>10.638333333333332</v>
      </c>
      <c r="AS118">
        <f>OLD_values_no_RT!AI118*(1-high_rise_MFH)</f>
        <v>16.835224</v>
      </c>
      <c r="AT118">
        <f>OLD_values_no_RT!AI118*high_rise_MFH</f>
        <v>0.34357599999999999</v>
      </c>
      <c r="AU118">
        <f>OLD_values_no_RT!AJ118</f>
        <v>0</v>
      </c>
      <c r="AV118">
        <f>OLD_values_no_RT!AK118</f>
        <v>39.244074135181215</v>
      </c>
      <c r="AW118">
        <f>OLD_values_no_RT!AL118*(1-high_rise_MFH)</f>
        <v>6.1156583897046684</v>
      </c>
      <c r="AX118">
        <f>OLD_values_no_RT!AL118*high_rise_MFH</f>
        <v>0.12480935489193201</v>
      </c>
      <c r="AY118">
        <f>OLD_values_no_RT!AM118</f>
        <v>0</v>
      </c>
      <c r="AZ118" s="91">
        <f>OLD_values_no_RT!AN118</f>
        <v>7.2947046116214338</v>
      </c>
      <c r="BA118" s="91">
        <f>OLD_values_no_RT!AO118*(1-high_rise_MFH)</f>
        <v>7.0198685763334181</v>
      </c>
      <c r="BB118" s="91">
        <f>OLD_values_no_RT!AO118*high_rise_MFH</f>
        <v>0.14326262400680445</v>
      </c>
      <c r="BC118">
        <f>OLD_values_no_RT!AP118</f>
        <v>0</v>
      </c>
      <c r="BD118" s="91">
        <f>OLD_values_no_RT!AQ118</f>
        <v>5.9846591233767032</v>
      </c>
      <c r="BE118" s="91">
        <f>OLD_values_no_RT!AR118*(1-high_rise_MFH)</f>
        <v>7.9134175809616272</v>
      </c>
      <c r="BF118" s="91">
        <f>OLD_values_no_RT!AR118*high_rise_MFH</f>
        <v>0.16149831797880873</v>
      </c>
      <c r="BG118">
        <f>OLD_values_no_RT!AS118</f>
        <v>0</v>
      </c>
      <c r="BH118" s="91">
        <f>OLD_values_no_RT!AT118</f>
        <v>13.695013414490678</v>
      </c>
      <c r="BI118" s="91">
        <f>OLD_values_no_RT!AU118*(1-high_rise_MFH)</f>
        <v>25.424428990490419</v>
      </c>
      <c r="BJ118" s="91">
        <f>OLD_values_no_RT!AU118*high_rise_MFH</f>
        <v>0.51886589776511061</v>
      </c>
      <c r="BK118">
        <f>OLD_values_no_RT!AV118</f>
        <v>0</v>
      </c>
      <c r="BL118" s="12">
        <f>OLD_values_no_RT!AX118*0.32</f>
        <v>591.39519999999993</v>
      </c>
      <c r="BM118" s="12">
        <f>OLD_values_no_RT!AX118*0.6</f>
        <v>1108.866</v>
      </c>
      <c r="BN118" s="12">
        <f>OLD_values_no_RT!AX118*0.08</f>
        <v>147.84879999999998</v>
      </c>
      <c r="BO118" s="12">
        <f>OLD_values_no_RT!AY118</f>
        <v>0</v>
      </c>
      <c r="BP118" s="12">
        <f>OLD_values_no_RT!BA118*0.672</f>
        <v>664.27267220677447</v>
      </c>
      <c r="BQ118" s="12">
        <f>OLD_values_no_RT!BA118*0.321</f>
        <v>317.30882109877172</v>
      </c>
      <c r="BR118" s="12">
        <f>OLD_values_no_RT!BA118*0.007</f>
        <v>6.9195070021539014</v>
      </c>
      <c r="BS118" s="12">
        <f>OLD_values_no_RT!BB118</f>
        <v>0</v>
      </c>
      <c r="BT118" s="14">
        <f>OLD_values_no_RT!BC118</f>
        <v>77.998975580581401</v>
      </c>
      <c r="BU118" s="12">
        <f>OLD_values_no_RT!BD118*(1-high_rise_MFH)</f>
        <v>114.65849410345464</v>
      </c>
      <c r="BV118" s="12">
        <f>OLD_values_no_RT!BD118*high_rise_MFH</f>
        <v>2.3399692674174419</v>
      </c>
      <c r="BW118" s="12">
        <f>OLD_values_no_RT!BE118</f>
        <v>0</v>
      </c>
      <c r="BX118" s="14">
        <f>OLD_values_no_RT!BF118</f>
        <v>64.753870984478368</v>
      </c>
      <c r="BY118" s="12">
        <f>OLD_values_no_RT!BG118*(1-high_rise_MFH)</f>
        <v>190.37638069436639</v>
      </c>
      <c r="BZ118" s="12">
        <f>OLD_values_no_RT!BG118*high_rise_MFH</f>
        <v>3.8852322590687023</v>
      </c>
      <c r="CA118" s="12">
        <f>OLD_values_no_RT!BH118</f>
        <v>0</v>
      </c>
      <c r="CB118" s="12">
        <f>OLD_values_no_RT!BJ118*0.86</f>
        <v>534.88978746755095</v>
      </c>
      <c r="CC118" s="12">
        <f>OLD_values_no_RT!BJ118*0.133</f>
        <v>82.721327596725914</v>
      </c>
      <c r="CD118" s="12">
        <f>OLD_values_no_RT!BJ118*0.007</f>
        <v>4.3537540840382052</v>
      </c>
      <c r="CE118" s="14">
        <f>OLD_values_no_RT!BK118</f>
        <v>0</v>
      </c>
      <c r="CF118" s="14">
        <v>168.13458889915901</v>
      </c>
      <c r="CG118" s="14">
        <v>164.77189712117584</v>
      </c>
      <c r="CH118" s="14">
        <v>3.3626917779831729</v>
      </c>
      <c r="CI118" s="14">
        <f>OLD_values_no_RT!BN118</f>
        <v>0</v>
      </c>
      <c r="CJ118" s="14">
        <f>OLD_values_no_RT!BO118</f>
        <v>143.81429997158966</v>
      </c>
      <c r="CK118" s="14">
        <f>OLD_values_no_RT!BP118*(1-high_rise_MFH)</f>
        <v>422.81404191647368</v>
      </c>
      <c r="CL118" s="14">
        <f>OLD_values_no_RT!BP118*high_rise_MFH</f>
        <v>8.6288579982953824</v>
      </c>
      <c r="CM118" s="14">
        <f>OLD_values_no_RT!BQ118</f>
        <v>0</v>
      </c>
      <c r="CN118" s="14">
        <v>281.17106610574461</v>
      </c>
      <c r="CO118" s="14">
        <v>93.723688701914853</v>
      </c>
      <c r="CP118" s="12">
        <v>0</v>
      </c>
      <c r="CQ118" s="14">
        <f>OLD_values_no_RT!BT118</f>
        <v>0</v>
      </c>
      <c r="CR118" s="14">
        <v>20</v>
      </c>
      <c r="CS118" s="14">
        <v>19.600000000000001</v>
      </c>
      <c r="CT118" s="14">
        <v>0.4</v>
      </c>
      <c r="CU118" s="14">
        <v>0</v>
      </c>
    </row>
    <row r="119" spans="1:99" x14ac:dyDescent="0.45">
      <c r="A119" s="21"/>
      <c r="B119" s="2"/>
      <c r="CB119" s="14"/>
      <c r="CC119" s="14"/>
      <c r="CD119" s="14"/>
      <c r="CE119" s="14"/>
      <c r="CF119" s="14"/>
      <c r="CG119" s="14"/>
      <c r="CH119" s="14"/>
      <c r="CI119" s="14"/>
      <c r="CJ119" s="14"/>
      <c r="CK119" s="14"/>
      <c r="CL119" s="14"/>
      <c r="CM119" s="14"/>
      <c r="CN119" s="14"/>
      <c r="CO119" s="14"/>
      <c r="CP119" s="14"/>
      <c r="CQ119" s="14"/>
      <c r="CR119" s="14"/>
      <c r="CS119" s="14"/>
      <c r="CT119" s="14"/>
      <c r="CU119" s="14"/>
    </row>
    <row r="120" spans="1:99" x14ac:dyDescent="0.45">
      <c r="A120" s="21"/>
      <c r="B120" s="2"/>
      <c r="CB120" s="14"/>
      <c r="CC120" s="14"/>
      <c r="CD120" s="14"/>
      <c r="CE120" s="14"/>
      <c r="CF120" s="14"/>
      <c r="CG120" s="14"/>
      <c r="CH120" s="14"/>
      <c r="CI120" s="14"/>
      <c r="CJ120" s="14"/>
      <c r="CK120" s="14"/>
      <c r="CL120" s="14"/>
      <c r="CM120" s="14"/>
      <c r="CN120" s="14"/>
      <c r="CO120" s="14"/>
      <c r="CP120" s="14"/>
      <c r="CQ120" s="14"/>
      <c r="CR120" s="14"/>
      <c r="CS120" s="14"/>
      <c r="CT120" s="14"/>
      <c r="CU120" s="14"/>
    </row>
    <row r="121" spans="1:99" x14ac:dyDescent="0.45">
      <c r="A121" s="21"/>
      <c r="B121" s="2"/>
      <c r="CB121" s="14"/>
      <c r="CC121" s="14"/>
      <c r="CD121" s="14"/>
      <c r="CE121" s="14"/>
      <c r="CF121" s="14"/>
      <c r="CG121" s="14"/>
      <c r="CH121" s="14"/>
      <c r="CI121" s="14"/>
      <c r="CJ121" s="14"/>
      <c r="CK121" s="14"/>
      <c r="CL121" s="14"/>
      <c r="CM121" s="14"/>
      <c r="CN121" s="14"/>
      <c r="CO121" s="14"/>
      <c r="CP121" s="14"/>
      <c r="CQ121" s="14"/>
      <c r="CR121" s="14"/>
      <c r="CS121" s="14"/>
      <c r="CT121" s="14"/>
      <c r="CU121" s="14"/>
    </row>
    <row r="122" spans="1:99" x14ac:dyDescent="0.45">
      <c r="A122" s="21"/>
      <c r="B122" s="2"/>
      <c r="CB122" s="14"/>
      <c r="CC122" s="14"/>
      <c r="CD122" s="14"/>
      <c r="CE122" s="14"/>
      <c r="CF122" s="14"/>
      <c r="CG122" s="14"/>
      <c r="CH122" s="14"/>
      <c r="CI122" s="14"/>
      <c r="CJ122" s="14"/>
      <c r="CK122" s="14"/>
      <c r="CL122" s="14"/>
      <c r="CM122" s="14"/>
      <c r="CN122" s="14"/>
      <c r="CO122" s="14"/>
      <c r="CP122" s="14"/>
      <c r="CQ122" s="14"/>
      <c r="CR122" s="14"/>
      <c r="CS122" s="14"/>
      <c r="CT122" s="14"/>
      <c r="CU122" s="14"/>
    </row>
    <row r="123" spans="1:99" x14ac:dyDescent="0.45">
      <c r="A123" s="21"/>
      <c r="B123" s="2"/>
      <c r="CB123" s="14"/>
      <c r="CC123" s="14"/>
      <c r="CD123" s="14"/>
      <c r="CE123" s="14"/>
      <c r="CF123" s="14"/>
      <c r="CG123" s="14"/>
      <c r="CH123" s="14"/>
      <c r="CI123" s="14"/>
      <c r="CJ123" s="14"/>
      <c r="CK123" s="14"/>
      <c r="CL123" s="14"/>
      <c r="CM123" s="14"/>
      <c r="CN123" s="14"/>
      <c r="CO123" s="14"/>
      <c r="CP123" s="14"/>
      <c r="CQ123" s="14"/>
      <c r="CR123" s="14"/>
      <c r="CS123" s="14"/>
      <c r="CT123" s="14"/>
      <c r="CU123" s="14"/>
    </row>
    <row r="124" spans="1:99" x14ac:dyDescent="0.45">
      <c r="A124" s="21"/>
      <c r="B124" s="2"/>
      <c r="CB124" s="14"/>
      <c r="CC124" s="14"/>
      <c r="CD124" s="14"/>
      <c r="CE124" s="14"/>
      <c r="CF124" s="14"/>
      <c r="CG124" s="14"/>
      <c r="CH124" s="14"/>
      <c r="CI124" s="14"/>
      <c r="CJ124" s="14"/>
      <c r="CK124" s="14"/>
      <c r="CL124" s="14"/>
      <c r="CM124" s="14"/>
      <c r="CN124" s="14"/>
      <c r="CO124" s="14"/>
      <c r="CP124" s="14"/>
      <c r="CQ124" s="14"/>
      <c r="CR124" s="14"/>
      <c r="CS124" s="14"/>
      <c r="CT124" s="14"/>
      <c r="CU124" s="14"/>
    </row>
    <row r="125" spans="1:99" x14ac:dyDescent="0.45">
      <c r="A125" s="21"/>
      <c r="B125" s="2"/>
      <c r="CB125" s="14"/>
      <c r="CC125" s="14"/>
      <c r="CD125" s="14"/>
      <c r="CE125" s="14"/>
      <c r="CF125" s="14"/>
      <c r="CG125" s="14"/>
      <c r="CH125" s="14"/>
      <c r="CI125" s="14"/>
      <c r="CJ125" s="14"/>
      <c r="CK125" s="14"/>
      <c r="CL125" s="14"/>
      <c r="CM125" s="14"/>
      <c r="CN125" s="14"/>
      <c r="CO125" s="14"/>
      <c r="CP125" s="14"/>
      <c r="CQ125" s="14"/>
      <c r="CR125" s="14"/>
      <c r="CS125" s="14"/>
      <c r="CT125" s="14"/>
      <c r="CU125" s="14"/>
    </row>
    <row r="126" spans="1:99" x14ac:dyDescent="0.45">
      <c r="A126" s="21"/>
      <c r="B126" s="2"/>
      <c r="CB126" s="14"/>
      <c r="CC126" s="14"/>
      <c r="CD126" s="14"/>
      <c r="CE126" s="14"/>
      <c r="CF126" s="14"/>
      <c r="CG126" s="14"/>
      <c r="CH126" s="14"/>
      <c r="CI126" s="14"/>
      <c r="CJ126" s="14"/>
      <c r="CK126" s="14"/>
      <c r="CL126" s="14"/>
      <c r="CM126" s="14"/>
      <c r="CN126" s="14"/>
      <c r="CO126" s="14"/>
      <c r="CP126" s="14"/>
      <c r="CQ126" s="14"/>
      <c r="CR126" s="14"/>
      <c r="CS126" s="14"/>
      <c r="CT126" s="14"/>
      <c r="CU126" s="14"/>
    </row>
    <row r="127" spans="1:99" x14ac:dyDescent="0.45">
      <c r="A127" s="21"/>
      <c r="B127" s="2"/>
    </row>
    <row r="128" spans="1:99" x14ac:dyDescent="0.45">
      <c r="A128" s="21"/>
      <c r="B128" s="2"/>
    </row>
    <row r="129" spans="1:2" x14ac:dyDescent="0.45">
      <c r="A129" s="21"/>
      <c r="B129" s="2"/>
    </row>
    <row r="130" spans="1:2" x14ac:dyDescent="0.45">
      <c r="A130" s="21"/>
      <c r="B130" s="2"/>
    </row>
    <row r="131" spans="1:2" x14ac:dyDescent="0.45">
      <c r="A131" s="21"/>
      <c r="B131" s="2"/>
    </row>
    <row r="132" spans="1:2" x14ac:dyDescent="0.45">
      <c r="A132" s="21"/>
      <c r="B132" s="2"/>
    </row>
    <row r="133" spans="1:2" x14ac:dyDescent="0.45">
      <c r="A133" s="21"/>
      <c r="B133" s="2"/>
    </row>
    <row r="134" spans="1:2" x14ac:dyDescent="0.45">
      <c r="A134" s="21"/>
      <c r="B134" s="2"/>
    </row>
    <row r="135" spans="1:2" x14ac:dyDescent="0.45">
      <c r="A135" s="21"/>
      <c r="B135" s="2"/>
    </row>
    <row r="136" spans="1:2" x14ac:dyDescent="0.45">
      <c r="A136" s="21"/>
      <c r="B136" s="2"/>
    </row>
    <row r="137" spans="1:2" x14ac:dyDescent="0.45">
      <c r="A137" s="21"/>
      <c r="B137" s="2"/>
    </row>
    <row r="138" spans="1:2" x14ac:dyDescent="0.45">
      <c r="A138" s="21"/>
      <c r="B138" s="2"/>
    </row>
    <row r="139" spans="1:2" x14ac:dyDescent="0.45">
      <c r="A139" s="21"/>
      <c r="B139" s="2"/>
    </row>
    <row r="140" spans="1:2" x14ac:dyDescent="0.45">
      <c r="A140" s="21"/>
      <c r="B140" s="2"/>
    </row>
    <row r="141" spans="1:2" x14ac:dyDescent="0.45">
      <c r="A141" s="21"/>
      <c r="B141" s="2"/>
    </row>
    <row r="142" spans="1:2" x14ac:dyDescent="0.45">
      <c r="A142" s="21"/>
      <c r="B142" s="2"/>
    </row>
    <row r="143" spans="1:2" x14ac:dyDescent="0.45">
      <c r="A143" s="21"/>
      <c r="B143" s="2"/>
    </row>
    <row r="144" spans="1:2" x14ac:dyDescent="0.45">
      <c r="A144" s="21"/>
      <c r="B144" s="2"/>
    </row>
    <row r="145" spans="1:2" x14ac:dyDescent="0.45">
      <c r="A145" s="21"/>
      <c r="B145" s="2"/>
    </row>
    <row r="146" spans="1:2" x14ac:dyDescent="0.45">
      <c r="A146" s="21"/>
      <c r="B146" s="2"/>
    </row>
    <row r="147" spans="1:2" x14ac:dyDescent="0.45">
      <c r="A147" s="21"/>
      <c r="B147" s="2"/>
    </row>
    <row r="148" spans="1:2" x14ac:dyDescent="0.45">
      <c r="A148" s="21"/>
      <c r="B148" s="2"/>
    </row>
    <row r="149" spans="1:2" x14ac:dyDescent="0.45">
      <c r="A149" s="21"/>
      <c r="B149" s="2"/>
    </row>
    <row r="150" spans="1:2" x14ac:dyDescent="0.45">
      <c r="A150" s="21"/>
      <c r="B150" s="2"/>
    </row>
    <row r="151" spans="1:2" x14ac:dyDescent="0.45">
      <c r="A151" s="21"/>
      <c r="B151" s="2"/>
    </row>
    <row r="152" spans="1:2" x14ac:dyDescent="0.45">
      <c r="A152" s="21"/>
      <c r="B152" s="2"/>
    </row>
    <row r="153" spans="1:2" x14ac:dyDescent="0.45">
      <c r="A153" s="21"/>
      <c r="B153" s="2"/>
    </row>
    <row r="154" spans="1:2" x14ac:dyDescent="0.45">
      <c r="A154" s="21"/>
      <c r="B154" s="2"/>
    </row>
    <row r="155" spans="1:2" x14ac:dyDescent="0.45">
      <c r="A155" s="21"/>
      <c r="B155" s="2"/>
    </row>
    <row r="156" spans="1:2" x14ac:dyDescent="0.45">
      <c r="A156" s="21"/>
      <c r="B156" s="2"/>
    </row>
    <row r="157" spans="1:2" x14ac:dyDescent="0.45">
      <c r="A157" s="21"/>
      <c r="B157" s="2"/>
    </row>
    <row r="158" spans="1:2" x14ac:dyDescent="0.45">
      <c r="A158" s="21"/>
      <c r="B158" s="2"/>
    </row>
    <row r="159" spans="1:2" x14ac:dyDescent="0.45">
      <c r="A159" s="21"/>
      <c r="B159" s="2"/>
    </row>
    <row r="160" spans="1:2" x14ac:dyDescent="0.45">
      <c r="A160" s="21"/>
      <c r="B160" s="2"/>
    </row>
    <row r="161" spans="1:2" x14ac:dyDescent="0.45">
      <c r="A161" s="21"/>
      <c r="B161" s="2"/>
    </row>
    <row r="162" spans="1:2" x14ac:dyDescent="0.45">
      <c r="A162" s="21"/>
      <c r="B162" s="2"/>
    </row>
    <row r="163" spans="1:2" x14ac:dyDescent="0.45">
      <c r="A163" s="21"/>
      <c r="B163" s="2"/>
    </row>
    <row r="164" spans="1:2" x14ac:dyDescent="0.45">
      <c r="A164" s="21"/>
      <c r="B164" s="2"/>
    </row>
    <row r="165" spans="1:2" x14ac:dyDescent="0.45">
      <c r="A165" s="21"/>
      <c r="B165" s="2"/>
    </row>
    <row r="166" spans="1:2" x14ac:dyDescent="0.45">
      <c r="A166" s="21"/>
      <c r="B166" s="2"/>
    </row>
    <row r="167" spans="1:2" x14ac:dyDescent="0.45">
      <c r="A167" s="21"/>
      <c r="B167" s="2"/>
    </row>
    <row r="168" spans="1:2" x14ac:dyDescent="0.45">
      <c r="A168" s="21"/>
      <c r="B168" s="2"/>
    </row>
    <row r="169" spans="1:2" x14ac:dyDescent="0.45">
      <c r="A169" s="21"/>
      <c r="B169" s="2"/>
    </row>
    <row r="170" spans="1:2" x14ac:dyDescent="0.45">
      <c r="A170" s="21"/>
      <c r="B170" s="2"/>
    </row>
    <row r="171" spans="1:2" x14ac:dyDescent="0.45">
      <c r="A171" s="21"/>
      <c r="B171" s="2"/>
    </row>
    <row r="172" spans="1:2" x14ac:dyDescent="0.45">
      <c r="A172" s="21"/>
      <c r="B172" s="2"/>
    </row>
    <row r="173" spans="1:2" x14ac:dyDescent="0.45">
      <c r="A173" s="21"/>
      <c r="B173" s="2"/>
    </row>
    <row r="174" spans="1:2" x14ac:dyDescent="0.45">
      <c r="A174" s="21"/>
      <c r="B174" s="2"/>
    </row>
    <row r="175" spans="1:2" x14ac:dyDescent="0.45">
      <c r="A175" s="21"/>
      <c r="B175" s="2"/>
    </row>
    <row r="176" spans="1:2" x14ac:dyDescent="0.45">
      <c r="A176" s="21"/>
      <c r="B176" s="2"/>
    </row>
    <row r="177" spans="1:2" x14ac:dyDescent="0.45">
      <c r="A177" s="21"/>
      <c r="B177" s="2"/>
    </row>
    <row r="178" spans="1:2" x14ac:dyDescent="0.45">
      <c r="A178" s="21"/>
      <c r="B178" s="2"/>
    </row>
    <row r="179" spans="1:2" x14ac:dyDescent="0.45">
      <c r="A179" s="21"/>
      <c r="B179" s="2"/>
    </row>
    <row r="180" spans="1:2" x14ac:dyDescent="0.45">
      <c r="A180" s="21"/>
      <c r="B180" s="2"/>
    </row>
    <row r="181" spans="1:2" x14ac:dyDescent="0.45">
      <c r="A181" s="21"/>
      <c r="B181" s="2"/>
    </row>
    <row r="182" spans="1:2" x14ac:dyDescent="0.45">
      <c r="A182" s="21"/>
      <c r="B182" s="2"/>
    </row>
    <row r="183" spans="1:2" x14ac:dyDescent="0.45">
      <c r="A183" s="21"/>
      <c r="B183" s="2"/>
    </row>
    <row r="184" spans="1:2" x14ac:dyDescent="0.45">
      <c r="A184" s="21"/>
      <c r="B184" s="2"/>
    </row>
    <row r="185" spans="1:2" x14ac:dyDescent="0.45">
      <c r="A185" s="21"/>
      <c r="B185" s="2"/>
    </row>
    <row r="186" spans="1:2" x14ac:dyDescent="0.45">
      <c r="A186" s="21"/>
      <c r="B186" s="2"/>
    </row>
    <row r="187" spans="1:2" x14ac:dyDescent="0.45">
      <c r="A187" s="21"/>
      <c r="B187" s="2"/>
    </row>
  </sheetData>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L187"/>
  <sheetViews>
    <sheetView zoomScale="85" zoomScaleNormal="85" workbookViewId="0">
      <pane xSplit="2" ySplit="2" topLeftCell="AW57" activePane="bottomRight" state="frozen"/>
      <selection pane="topRight" activeCell="C1" sqref="C1"/>
      <selection pane="bottomLeft" activeCell="A3" sqref="A3"/>
      <selection pane="bottomRight" activeCell="BI65" sqref="BI65"/>
    </sheetView>
  </sheetViews>
  <sheetFormatPr baseColWidth="10" defaultRowHeight="14.25" x14ac:dyDescent="0.45"/>
  <cols>
    <col min="2" max="2" width="32.6640625" bestFit="1" customWidth="1"/>
    <col min="19" max="21" width="10.796875" style="12"/>
    <col min="49" max="72" width="10.796875" style="12"/>
  </cols>
  <sheetData>
    <row r="1" spans="1:246" ht="17.649999999999999" x14ac:dyDescent="0.5">
      <c r="A1" s="20" t="s">
        <v>250</v>
      </c>
      <c r="C1" s="2" t="s">
        <v>100</v>
      </c>
      <c r="D1" s="2" t="s">
        <v>101</v>
      </c>
      <c r="E1" s="2" t="s">
        <v>102</v>
      </c>
      <c r="F1" s="2" t="s">
        <v>103</v>
      </c>
      <c r="G1" s="2" t="s">
        <v>104</v>
      </c>
      <c r="H1" s="2" t="s">
        <v>105</v>
      </c>
      <c r="I1" s="2" t="s">
        <v>106</v>
      </c>
      <c r="J1" s="2" t="s">
        <v>107</v>
      </c>
      <c r="K1" s="2" t="s">
        <v>108</v>
      </c>
      <c r="L1" s="2" t="s">
        <v>109</v>
      </c>
      <c r="M1" s="2" t="s">
        <v>110</v>
      </c>
      <c r="N1" s="2" t="s">
        <v>112</v>
      </c>
      <c r="O1" s="2" t="s">
        <v>111</v>
      </c>
      <c r="P1" s="2" t="s">
        <v>101</v>
      </c>
      <c r="Q1" s="2" t="s">
        <v>105</v>
      </c>
      <c r="R1" s="2" t="s">
        <v>108</v>
      </c>
      <c r="S1" s="5" t="s">
        <v>101</v>
      </c>
      <c r="T1" s="5" t="s">
        <v>105</v>
      </c>
      <c r="U1" s="5" t="s">
        <v>108</v>
      </c>
      <c r="V1" s="2" t="s">
        <v>101</v>
      </c>
      <c r="W1" s="2" t="s">
        <v>105</v>
      </c>
      <c r="X1" s="2" t="s">
        <v>108</v>
      </c>
      <c r="Y1" s="2" t="s">
        <v>101</v>
      </c>
      <c r="Z1" s="2" t="s">
        <v>105</v>
      </c>
      <c r="AA1" s="2" t="s">
        <v>108</v>
      </c>
      <c r="AB1" s="2" t="s">
        <v>101</v>
      </c>
      <c r="AC1" s="2" t="s">
        <v>105</v>
      </c>
      <c r="AD1" s="2" t="s">
        <v>108</v>
      </c>
      <c r="AE1" s="2" t="s">
        <v>101</v>
      </c>
      <c r="AF1" s="2" t="s">
        <v>105</v>
      </c>
      <c r="AG1" s="2" t="s">
        <v>108</v>
      </c>
      <c r="AH1" s="2" t="s">
        <v>101</v>
      </c>
      <c r="AI1" s="2" t="s">
        <v>105</v>
      </c>
      <c r="AJ1" s="2" t="s">
        <v>108</v>
      </c>
      <c r="AK1" s="2" t="s">
        <v>101</v>
      </c>
      <c r="AL1" s="2" t="s">
        <v>105</v>
      </c>
      <c r="AM1" s="2" t="s">
        <v>108</v>
      </c>
      <c r="AN1" s="2" t="s">
        <v>101</v>
      </c>
      <c r="AO1" s="2" t="s">
        <v>105</v>
      </c>
      <c r="AP1" s="2" t="s">
        <v>108</v>
      </c>
      <c r="AQ1" s="2" t="s">
        <v>101</v>
      </c>
      <c r="AR1" s="2" t="s">
        <v>105</v>
      </c>
      <c r="AS1" s="2" t="s">
        <v>108</v>
      </c>
      <c r="AT1" s="2" t="s">
        <v>101</v>
      </c>
      <c r="AU1" s="2" t="s">
        <v>105</v>
      </c>
      <c r="AV1" s="2" t="s">
        <v>108</v>
      </c>
      <c r="AW1" s="5" t="s">
        <v>101</v>
      </c>
      <c r="AX1" s="5" t="s">
        <v>105</v>
      </c>
      <c r="AY1" s="5" t="s">
        <v>108</v>
      </c>
      <c r="AZ1" s="5" t="s">
        <v>101</v>
      </c>
      <c r="BA1" s="5" t="s">
        <v>105</v>
      </c>
      <c r="BB1" s="5" t="s">
        <v>108</v>
      </c>
      <c r="BC1" s="5" t="s">
        <v>101</v>
      </c>
      <c r="BD1" s="5" t="s">
        <v>105</v>
      </c>
      <c r="BE1" s="5" t="s">
        <v>108</v>
      </c>
      <c r="BF1" s="5" t="s">
        <v>101</v>
      </c>
      <c r="BG1" s="5" t="s">
        <v>105</v>
      </c>
      <c r="BH1" s="5" t="s">
        <v>108</v>
      </c>
      <c r="BI1" s="5" t="s">
        <v>100</v>
      </c>
      <c r="BJ1" s="5" t="s">
        <v>104</v>
      </c>
      <c r="BK1" s="5" t="s">
        <v>108</v>
      </c>
      <c r="BL1" s="5" t="s">
        <v>100</v>
      </c>
      <c r="BM1" s="5" t="s">
        <v>104</v>
      </c>
      <c r="BN1" s="5" t="s">
        <v>108</v>
      </c>
      <c r="BO1" s="5" t="s">
        <v>100</v>
      </c>
      <c r="BP1" s="5" t="s">
        <v>104</v>
      </c>
      <c r="BQ1" s="5" t="s">
        <v>108</v>
      </c>
      <c r="BR1" s="5" t="s">
        <v>101</v>
      </c>
      <c r="BS1" s="5" t="s">
        <v>105</v>
      </c>
      <c r="BT1" s="5" t="s">
        <v>108</v>
      </c>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row>
    <row r="2" spans="1:246" x14ac:dyDescent="0.45">
      <c r="C2" s="2" t="s">
        <v>29</v>
      </c>
      <c r="D2" s="2" t="s">
        <v>29</v>
      </c>
      <c r="E2" s="2" t="s">
        <v>29</v>
      </c>
      <c r="F2" s="2" t="s">
        <v>29</v>
      </c>
      <c r="G2" s="2" t="s">
        <v>29</v>
      </c>
      <c r="H2" s="2" t="s">
        <v>29</v>
      </c>
      <c r="I2" s="2" t="s">
        <v>29</v>
      </c>
      <c r="J2" s="2" t="s">
        <v>29</v>
      </c>
      <c r="K2" s="2" t="s">
        <v>29</v>
      </c>
      <c r="L2" s="2" t="s">
        <v>29</v>
      </c>
      <c r="M2" s="2" t="s">
        <v>29</v>
      </c>
      <c r="N2" s="2" t="s">
        <v>29</v>
      </c>
      <c r="O2" s="2" t="s">
        <v>29</v>
      </c>
      <c r="P2" s="2" t="s">
        <v>265</v>
      </c>
      <c r="Q2" s="2" t="s">
        <v>265</v>
      </c>
      <c r="R2" s="2" t="s">
        <v>265</v>
      </c>
      <c r="S2" s="5" t="s">
        <v>266</v>
      </c>
      <c r="T2" s="5" t="s">
        <v>266</v>
      </c>
      <c r="U2" s="5" t="s">
        <v>266</v>
      </c>
      <c r="V2" s="2" t="s">
        <v>264</v>
      </c>
      <c r="W2" s="2" t="s">
        <v>264</v>
      </c>
      <c r="X2" s="2" t="s">
        <v>264</v>
      </c>
      <c r="Y2" s="2" t="s">
        <v>267</v>
      </c>
      <c r="Z2" s="2" t="s">
        <v>267</v>
      </c>
      <c r="AA2" s="2" t="s">
        <v>267</v>
      </c>
      <c r="AB2" s="2" t="s">
        <v>268</v>
      </c>
      <c r="AC2" s="2" t="s">
        <v>268</v>
      </c>
      <c r="AD2" s="2" t="s">
        <v>268</v>
      </c>
      <c r="AE2" s="2" t="s">
        <v>269</v>
      </c>
      <c r="AF2" s="2" t="s">
        <v>269</v>
      </c>
      <c r="AG2" s="2" t="s">
        <v>269</v>
      </c>
      <c r="AH2" s="2" t="s">
        <v>270</v>
      </c>
      <c r="AI2" s="2" t="s">
        <v>270</v>
      </c>
      <c r="AJ2" s="2" t="s">
        <v>270</v>
      </c>
      <c r="AK2" s="2" t="s">
        <v>271</v>
      </c>
      <c r="AL2" s="2" t="s">
        <v>271</v>
      </c>
      <c r="AM2" s="2" t="s">
        <v>271</v>
      </c>
      <c r="AN2" s="2" t="s">
        <v>272</v>
      </c>
      <c r="AO2" s="2" t="s">
        <v>272</v>
      </c>
      <c r="AP2" s="2" t="s">
        <v>272</v>
      </c>
      <c r="AQ2" s="2" t="s">
        <v>273</v>
      </c>
      <c r="AR2" s="2" t="s">
        <v>273</v>
      </c>
      <c r="AS2" s="2" t="s">
        <v>273</v>
      </c>
      <c r="AT2" s="2" t="s">
        <v>274</v>
      </c>
      <c r="AU2" s="2" t="s">
        <v>274</v>
      </c>
      <c r="AV2" s="2" t="s">
        <v>274</v>
      </c>
      <c r="AW2" s="5" t="s">
        <v>275</v>
      </c>
      <c r="AX2" s="5" t="s">
        <v>275</v>
      </c>
      <c r="AY2" s="5" t="s">
        <v>275</v>
      </c>
      <c r="AZ2" s="5" t="s">
        <v>276</v>
      </c>
      <c r="BA2" s="5" t="s">
        <v>276</v>
      </c>
      <c r="BB2" s="5" t="s">
        <v>276</v>
      </c>
      <c r="BC2" s="5" t="s">
        <v>390</v>
      </c>
      <c r="BD2" s="5" t="s">
        <v>390</v>
      </c>
      <c r="BE2" s="5" t="s">
        <v>390</v>
      </c>
      <c r="BF2" s="5" t="s">
        <v>391</v>
      </c>
      <c r="BG2" s="5" t="s">
        <v>391</v>
      </c>
      <c r="BH2" s="5" t="s">
        <v>391</v>
      </c>
      <c r="BI2" s="5" t="s">
        <v>392</v>
      </c>
      <c r="BJ2" s="5" t="s">
        <v>392</v>
      </c>
      <c r="BK2" s="5" t="s">
        <v>392</v>
      </c>
      <c r="BL2" s="5" t="s">
        <v>393</v>
      </c>
      <c r="BM2" s="5" t="s">
        <v>393</v>
      </c>
      <c r="BN2" s="5" t="s">
        <v>393</v>
      </c>
      <c r="BO2" s="5" t="s">
        <v>394</v>
      </c>
      <c r="BP2" s="5" t="s">
        <v>394</v>
      </c>
      <c r="BQ2" s="5" t="s">
        <v>394</v>
      </c>
      <c r="BR2" s="5" t="s">
        <v>395</v>
      </c>
      <c r="BS2" s="5" t="s">
        <v>395</v>
      </c>
      <c r="BT2" s="5" t="s">
        <v>395</v>
      </c>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row>
    <row r="3" spans="1:246" x14ac:dyDescent="0.45">
      <c r="A3" s="21">
        <v>2015</v>
      </c>
      <c r="B3" s="2">
        <v>1900</v>
      </c>
      <c r="C3">
        <f>0.02*'Ancillary calculations'!D$23</f>
        <v>0</v>
      </c>
      <c r="D3">
        <f>0.02*'Ancillary calculations'!E$23</f>
        <v>65.758446627801177</v>
      </c>
      <c r="E3">
        <f>0.02*'Ancillary calculations'!F$23</f>
        <v>0</v>
      </c>
      <c r="F3">
        <f>0.02*'Ancillary calculations'!G$23</f>
        <v>0</v>
      </c>
      <c r="G3">
        <f>0.02*'Ancillary calculations'!H$23</f>
        <v>0</v>
      </c>
      <c r="H3">
        <f>0.02*'Ancillary calculations'!I$23</f>
        <v>9.2585275600336985</v>
      </c>
      <c r="I3">
        <f>0.02*'Ancillary calculations'!J$23</f>
        <v>0</v>
      </c>
      <c r="J3">
        <f>0.02*'Ancillary calculations'!K$23</f>
        <v>0</v>
      </c>
      <c r="K3">
        <f>0.02*'Ancillary calculations'!L$23</f>
        <v>2.6499672521651219</v>
      </c>
      <c r="L3">
        <v>0</v>
      </c>
      <c r="M3">
        <v>0</v>
      </c>
      <c r="N3">
        <v>0</v>
      </c>
      <c r="O3">
        <v>0</v>
      </c>
      <c r="P3">
        <f>38.85*56/22055*D3</f>
        <v>6.4866958278596343</v>
      </c>
      <c r="Q3">
        <f>38.85*56/22055*H3</f>
        <v>0.91330095486779928</v>
      </c>
      <c r="R3">
        <f>38.85*56/22055*K3</f>
        <v>0.26140416022717927</v>
      </c>
      <c r="S3" s="12">
        <v>0</v>
      </c>
      <c r="T3" s="12">
        <v>0</v>
      </c>
      <c r="U3" s="12">
        <v>0</v>
      </c>
      <c r="V3">
        <v>6.6713095514457423</v>
      </c>
      <c r="W3">
        <v>3.9615844274205343</v>
      </c>
      <c r="X3">
        <v>0</v>
      </c>
      <c r="Y3">
        <v>10.824026752476497</v>
      </c>
      <c r="Z3">
        <v>5.3187372494584304</v>
      </c>
      <c r="AA3">
        <v>0</v>
      </c>
      <c r="AB3">
        <v>2.4522078481206036</v>
      </c>
      <c r="AC3">
        <v>6.5612565881299094</v>
      </c>
      <c r="AD3">
        <v>0</v>
      </c>
      <c r="AE3">
        <v>1.8791111111111112</v>
      </c>
      <c r="AF3">
        <v>1.4788888888888887</v>
      </c>
      <c r="AG3">
        <v>0</v>
      </c>
      <c r="AH3">
        <v>3.1000000000000005</v>
      </c>
      <c r="AI3">
        <v>2.9365066666666668</v>
      </c>
      <c r="AJ3">
        <v>0</v>
      </c>
      <c r="AK3">
        <v>12.025673467891247</v>
      </c>
      <c r="AL3">
        <v>3.0988652404260391</v>
      </c>
      <c r="AM3">
        <v>0</v>
      </c>
      <c r="AN3" s="91">
        <v>2.2206651196381348</v>
      </c>
      <c r="AO3" s="91">
        <v>0.94577627686105314</v>
      </c>
      <c r="AP3">
        <v>0</v>
      </c>
      <c r="AQ3" s="91">
        <v>3.2531332405018665</v>
      </c>
      <c r="AR3" s="91">
        <v>1.3854648675981589</v>
      </c>
      <c r="AS3">
        <v>0</v>
      </c>
      <c r="AT3" s="91">
        <v>8.0617663581419947</v>
      </c>
      <c r="AU3" s="91">
        <v>4.6594829410118557</v>
      </c>
      <c r="AV3">
        <v>0</v>
      </c>
      <c r="AW3" s="12">
        <v>0</v>
      </c>
      <c r="AX3" s="12">
        <v>4.4288300000000003E-2</v>
      </c>
      <c r="AY3" s="12">
        <v>0</v>
      </c>
      <c r="AZ3" s="12">
        <v>0</v>
      </c>
      <c r="BA3" s="12">
        <v>0</v>
      </c>
      <c r="BB3" s="12">
        <v>0</v>
      </c>
      <c r="BC3" s="12">
        <v>3.6621858516904364</v>
      </c>
      <c r="BD3" s="12">
        <v>5.4932787775356537</v>
      </c>
      <c r="BE3" s="12">
        <v>0</v>
      </c>
      <c r="BF3" s="12">
        <v>0</v>
      </c>
      <c r="BG3" s="12">
        <v>0</v>
      </c>
      <c r="BH3" s="12">
        <v>0</v>
      </c>
      <c r="BI3" s="12">
        <v>0</v>
      </c>
      <c r="BJ3" s="12">
        <v>0</v>
      </c>
      <c r="BK3" s="12">
        <v>0</v>
      </c>
      <c r="BL3" s="12">
        <v>0</v>
      </c>
      <c r="BM3" s="12">
        <v>0</v>
      </c>
      <c r="BN3" s="12">
        <v>0</v>
      </c>
      <c r="BO3" s="12">
        <v>0</v>
      </c>
      <c r="BP3" s="12">
        <v>0</v>
      </c>
      <c r="BQ3" s="12">
        <v>0</v>
      </c>
      <c r="BR3" s="12">
        <v>0</v>
      </c>
      <c r="BS3" s="12">
        <v>0</v>
      </c>
      <c r="BT3" s="12">
        <v>0</v>
      </c>
    </row>
    <row r="4" spans="1:246" x14ac:dyDescent="0.45">
      <c r="A4" s="21">
        <v>2015</v>
      </c>
      <c r="B4" s="2">
        <v>1901</v>
      </c>
      <c r="C4">
        <f>0.02*'Ancillary calculations'!D$23</f>
        <v>0</v>
      </c>
      <c r="D4">
        <f>0.02*'Ancillary calculations'!E$23</f>
        <v>65.758446627801177</v>
      </c>
      <c r="E4">
        <f>0.02*'Ancillary calculations'!F$23</f>
        <v>0</v>
      </c>
      <c r="F4">
        <f>0.02*'Ancillary calculations'!G$23</f>
        <v>0</v>
      </c>
      <c r="G4">
        <f>0.02*'Ancillary calculations'!H$23</f>
        <v>0</v>
      </c>
      <c r="H4">
        <f>0.02*'Ancillary calculations'!I$23</f>
        <v>9.2585275600336985</v>
      </c>
      <c r="I4">
        <f>0.02*'Ancillary calculations'!J$23</f>
        <v>0</v>
      </c>
      <c r="J4">
        <f>0.02*'Ancillary calculations'!K$23</f>
        <v>0</v>
      </c>
      <c r="K4">
        <f>0.02*'Ancillary calculations'!L$23</f>
        <v>2.6499672521651219</v>
      </c>
      <c r="L4">
        <v>0</v>
      </c>
      <c r="M4">
        <v>0</v>
      </c>
      <c r="N4">
        <v>0</v>
      </c>
      <c r="O4">
        <v>0</v>
      </c>
      <c r="P4">
        <f t="shared" ref="P4:P67" si="0">38.85*56/22055*D4</f>
        <v>6.4866958278596343</v>
      </c>
      <c r="Q4">
        <f t="shared" ref="Q4:Q67" si="1">38.85*56/22055*H4</f>
        <v>0.91330095486779928</v>
      </c>
      <c r="R4">
        <f t="shared" ref="R4:R67" si="2">38.85*56/22055*K4</f>
        <v>0.26140416022717927</v>
      </c>
      <c r="S4" s="12">
        <v>0</v>
      </c>
      <c r="T4" s="12">
        <v>0</v>
      </c>
      <c r="U4" s="12">
        <v>0</v>
      </c>
      <c r="V4">
        <v>6.6713095514457423</v>
      </c>
      <c r="W4">
        <v>3.9615844274205343</v>
      </c>
      <c r="X4">
        <v>0</v>
      </c>
      <c r="Y4">
        <v>10.824026752476497</v>
      </c>
      <c r="Z4">
        <v>5.3187372494584304</v>
      </c>
      <c r="AA4">
        <v>0</v>
      </c>
      <c r="AB4">
        <v>2.4522078481206036</v>
      </c>
      <c r="AC4">
        <v>6.5612565881299094</v>
      </c>
      <c r="AD4">
        <v>0</v>
      </c>
      <c r="AE4">
        <v>1.8791111111111112</v>
      </c>
      <c r="AF4">
        <v>1.4788888888888887</v>
      </c>
      <c r="AG4">
        <v>0</v>
      </c>
      <c r="AH4">
        <v>3.1000000000000005</v>
      </c>
      <c r="AI4">
        <v>2.9365066666666668</v>
      </c>
      <c r="AJ4">
        <v>0</v>
      </c>
      <c r="AK4">
        <v>12.025673467891247</v>
      </c>
      <c r="AL4">
        <v>3.0988652404260391</v>
      </c>
      <c r="AM4">
        <v>0</v>
      </c>
      <c r="AN4" s="91">
        <v>2.2206651196381348</v>
      </c>
      <c r="AO4" s="91">
        <v>0.94577627686105314</v>
      </c>
      <c r="AP4">
        <v>0</v>
      </c>
      <c r="AQ4" s="91">
        <v>3.2531332405018665</v>
      </c>
      <c r="AR4" s="91">
        <v>1.3854648675981589</v>
      </c>
      <c r="AS4">
        <v>0</v>
      </c>
      <c r="AT4" s="91">
        <v>8.0617663581419947</v>
      </c>
      <c r="AU4" s="91">
        <v>4.6594829410118557</v>
      </c>
      <c r="AV4">
        <v>0</v>
      </c>
      <c r="AW4" s="12">
        <v>0</v>
      </c>
      <c r="AX4" s="12">
        <v>4.4898399999999998E-2</v>
      </c>
      <c r="AY4" s="12">
        <v>0</v>
      </c>
      <c r="AZ4" s="12">
        <v>0</v>
      </c>
      <c r="BA4" s="12">
        <v>0</v>
      </c>
      <c r="BB4" s="12">
        <v>0</v>
      </c>
      <c r="BC4" s="12">
        <v>3.6621858516904364</v>
      </c>
      <c r="BD4" s="12">
        <v>5.4932787775356537</v>
      </c>
      <c r="BE4" s="12">
        <v>0</v>
      </c>
      <c r="BF4" s="12">
        <v>0</v>
      </c>
      <c r="BG4" s="12">
        <v>0</v>
      </c>
      <c r="BH4" s="12">
        <v>0</v>
      </c>
      <c r="BI4" s="12">
        <v>0</v>
      </c>
      <c r="BJ4" s="12">
        <v>0</v>
      </c>
      <c r="BK4" s="12">
        <v>0</v>
      </c>
      <c r="BL4" s="12">
        <v>0</v>
      </c>
      <c r="BM4" s="12">
        <v>0</v>
      </c>
      <c r="BN4" s="12">
        <v>0</v>
      </c>
      <c r="BO4" s="12">
        <v>0</v>
      </c>
      <c r="BP4" s="12">
        <v>0</v>
      </c>
      <c r="BQ4" s="12">
        <v>0</v>
      </c>
      <c r="BR4" s="12">
        <v>0</v>
      </c>
      <c r="BS4" s="12">
        <v>0</v>
      </c>
      <c r="BT4" s="12">
        <v>0</v>
      </c>
    </row>
    <row r="5" spans="1:246" x14ac:dyDescent="0.45">
      <c r="A5" s="21">
        <v>2015</v>
      </c>
      <c r="B5" s="2">
        <v>1902</v>
      </c>
      <c r="C5">
        <f>0.02*'Ancillary calculations'!D$23</f>
        <v>0</v>
      </c>
      <c r="D5">
        <f>0.02*'Ancillary calculations'!E$23</f>
        <v>65.758446627801177</v>
      </c>
      <c r="E5">
        <f>0.02*'Ancillary calculations'!F$23</f>
        <v>0</v>
      </c>
      <c r="F5">
        <f>0.02*'Ancillary calculations'!G$23</f>
        <v>0</v>
      </c>
      <c r="G5">
        <f>0.02*'Ancillary calculations'!H$23</f>
        <v>0</v>
      </c>
      <c r="H5">
        <f>0.02*'Ancillary calculations'!I$23</f>
        <v>9.2585275600336985</v>
      </c>
      <c r="I5">
        <f>0.02*'Ancillary calculations'!J$23</f>
        <v>0</v>
      </c>
      <c r="J5">
        <f>0.02*'Ancillary calculations'!K$23</f>
        <v>0</v>
      </c>
      <c r="K5">
        <f>0.02*'Ancillary calculations'!L$23</f>
        <v>2.6499672521651219</v>
      </c>
      <c r="L5">
        <v>0</v>
      </c>
      <c r="M5">
        <v>0</v>
      </c>
      <c r="N5">
        <v>0</v>
      </c>
      <c r="O5">
        <v>0</v>
      </c>
      <c r="P5">
        <f t="shared" si="0"/>
        <v>6.4866958278596343</v>
      </c>
      <c r="Q5">
        <f t="shared" si="1"/>
        <v>0.91330095486779928</v>
      </c>
      <c r="R5">
        <f t="shared" si="2"/>
        <v>0.26140416022717927</v>
      </c>
      <c r="S5" s="12">
        <v>0</v>
      </c>
      <c r="T5" s="12">
        <v>0</v>
      </c>
      <c r="U5" s="12">
        <v>0</v>
      </c>
      <c r="V5">
        <v>6.6713095514457423</v>
      </c>
      <c r="W5">
        <v>3.9615844274205343</v>
      </c>
      <c r="X5">
        <v>0</v>
      </c>
      <c r="Y5">
        <v>10.824026752476497</v>
      </c>
      <c r="Z5">
        <v>5.3187372494584304</v>
      </c>
      <c r="AA5">
        <v>0</v>
      </c>
      <c r="AB5">
        <v>2.4522078481206036</v>
      </c>
      <c r="AC5">
        <v>6.5612565881299094</v>
      </c>
      <c r="AD5">
        <v>0</v>
      </c>
      <c r="AE5">
        <v>1.8791111111111112</v>
      </c>
      <c r="AF5">
        <v>1.4788888888888887</v>
      </c>
      <c r="AG5">
        <v>0</v>
      </c>
      <c r="AH5">
        <v>3.1000000000000005</v>
      </c>
      <c r="AI5">
        <v>2.9365066666666668</v>
      </c>
      <c r="AJ5">
        <v>0</v>
      </c>
      <c r="AK5">
        <v>12.025673467891247</v>
      </c>
      <c r="AL5">
        <v>3.0988652404260391</v>
      </c>
      <c r="AM5">
        <v>0</v>
      </c>
      <c r="AN5" s="91">
        <v>2.2206651196381348</v>
      </c>
      <c r="AO5" s="91">
        <v>0.94577627686105314</v>
      </c>
      <c r="AP5">
        <v>0</v>
      </c>
      <c r="AQ5" s="91">
        <v>3.2531332405018665</v>
      </c>
      <c r="AR5" s="91">
        <v>1.3854648675981589</v>
      </c>
      <c r="AS5">
        <v>0</v>
      </c>
      <c r="AT5" s="91">
        <v>8.0617663581419947</v>
      </c>
      <c r="AU5" s="91">
        <v>4.6594829410118557</v>
      </c>
      <c r="AV5">
        <v>0</v>
      </c>
      <c r="AW5" s="12">
        <v>0</v>
      </c>
      <c r="AX5" s="12">
        <v>4.68248E-2</v>
      </c>
      <c r="AY5" s="12">
        <v>0</v>
      </c>
      <c r="AZ5" s="12">
        <v>0</v>
      </c>
      <c r="BA5" s="12">
        <v>0</v>
      </c>
      <c r="BB5" s="12">
        <v>0</v>
      </c>
      <c r="BC5" s="12">
        <v>3.6621858516904364</v>
      </c>
      <c r="BD5" s="12">
        <v>5.4932787775356537</v>
      </c>
      <c r="BE5" s="12">
        <v>0</v>
      </c>
      <c r="BF5" s="12">
        <v>0</v>
      </c>
      <c r="BG5" s="12">
        <v>0</v>
      </c>
      <c r="BH5" s="12">
        <v>0</v>
      </c>
      <c r="BI5" s="12">
        <v>0</v>
      </c>
      <c r="BJ5" s="12">
        <v>0</v>
      </c>
      <c r="BK5" s="12">
        <v>0</v>
      </c>
      <c r="BL5" s="12">
        <v>0</v>
      </c>
      <c r="BM5" s="12">
        <v>0</v>
      </c>
      <c r="BN5" s="12">
        <v>0</v>
      </c>
      <c r="BO5" s="12">
        <v>0</v>
      </c>
      <c r="BP5" s="12">
        <v>0</v>
      </c>
      <c r="BQ5" s="12">
        <v>0</v>
      </c>
      <c r="BR5" s="12">
        <v>0</v>
      </c>
      <c r="BS5" s="12">
        <v>0</v>
      </c>
      <c r="BT5" s="12">
        <v>0</v>
      </c>
    </row>
    <row r="6" spans="1:246" x14ac:dyDescent="0.45">
      <c r="A6" s="21">
        <v>2015</v>
      </c>
      <c r="B6" s="2">
        <v>1903</v>
      </c>
      <c r="C6">
        <f>0.02*'Ancillary calculations'!D$23</f>
        <v>0</v>
      </c>
      <c r="D6">
        <f>0.02*'Ancillary calculations'!E$23</f>
        <v>65.758446627801177</v>
      </c>
      <c r="E6">
        <f>0.02*'Ancillary calculations'!F$23</f>
        <v>0</v>
      </c>
      <c r="F6">
        <f>0.02*'Ancillary calculations'!G$23</f>
        <v>0</v>
      </c>
      <c r="G6">
        <f>0.02*'Ancillary calculations'!H$23</f>
        <v>0</v>
      </c>
      <c r="H6">
        <f>0.02*'Ancillary calculations'!I$23</f>
        <v>9.2585275600336985</v>
      </c>
      <c r="I6">
        <f>0.02*'Ancillary calculations'!J$23</f>
        <v>0</v>
      </c>
      <c r="J6">
        <f>0.02*'Ancillary calculations'!K$23</f>
        <v>0</v>
      </c>
      <c r="K6">
        <f>0.02*'Ancillary calculations'!L$23</f>
        <v>2.6499672521651219</v>
      </c>
      <c r="L6">
        <v>0</v>
      </c>
      <c r="M6">
        <v>0</v>
      </c>
      <c r="N6">
        <v>0</v>
      </c>
      <c r="O6">
        <v>0</v>
      </c>
      <c r="P6">
        <f t="shared" si="0"/>
        <v>6.4866958278596343</v>
      </c>
      <c r="Q6">
        <f t="shared" si="1"/>
        <v>0.91330095486779928</v>
      </c>
      <c r="R6">
        <f t="shared" si="2"/>
        <v>0.26140416022717927</v>
      </c>
      <c r="S6" s="12">
        <v>0</v>
      </c>
      <c r="T6" s="12">
        <v>0</v>
      </c>
      <c r="U6" s="12">
        <v>0</v>
      </c>
      <c r="V6">
        <v>6.6713095514457423</v>
      </c>
      <c r="W6">
        <v>3.9615844274205343</v>
      </c>
      <c r="X6">
        <v>0</v>
      </c>
      <c r="Y6">
        <v>10.824026752476497</v>
      </c>
      <c r="Z6">
        <v>5.3187372494584304</v>
      </c>
      <c r="AA6">
        <v>0</v>
      </c>
      <c r="AB6">
        <v>2.4522078481206036</v>
      </c>
      <c r="AC6">
        <v>6.5612565881299094</v>
      </c>
      <c r="AD6">
        <v>0</v>
      </c>
      <c r="AE6">
        <v>1.8791111111111112</v>
      </c>
      <c r="AF6">
        <v>1.4788888888888887</v>
      </c>
      <c r="AG6">
        <v>0</v>
      </c>
      <c r="AH6">
        <v>3.1000000000000005</v>
      </c>
      <c r="AI6">
        <v>2.9365066666666668</v>
      </c>
      <c r="AJ6">
        <v>0</v>
      </c>
      <c r="AK6">
        <v>12.025673467891247</v>
      </c>
      <c r="AL6">
        <v>3.0988652404260391</v>
      </c>
      <c r="AM6">
        <v>0</v>
      </c>
      <c r="AN6" s="91">
        <v>2.2206651196381348</v>
      </c>
      <c r="AO6" s="91">
        <v>0.94577627686105314</v>
      </c>
      <c r="AP6">
        <v>0</v>
      </c>
      <c r="AQ6" s="91">
        <v>3.2531332405018665</v>
      </c>
      <c r="AR6" s="91">
        <v>1.3854648675981589</v>
      </c>
      <c r="AS6">
        <v>0</v>
      </c>
      <c r="AT6" s="91">
        <v>8.0617663581419947</v>
      </c>
      <c r="AU6" s="91">
        <v>4.6594829410118557</v>
      </c>
      <c r="AV6">
        <v>0</v>
      </c>
      <c r="AW6" s="12">
        <v>0</v>
      </c>
      <c r="AX6" s="12">
        <v>4.6569199999999998E-2</v>
      </c>
      <c r="AY6" s="12">
        <v>0</v>
      </c>
      <c r="AZ6" s="12">
        <v>0</v>
      </c>
      <c r="BA6" s="12">
        <v>0</v>
      </c>
      <c r="BB6" s="12">
        <v>0</v>
      </c>
      <c r="BC6" s="12">
        <v>3.6621858516904364</v>
      </c>
      <c r="BD6" s="12">
        <v>5.4932787775356537</v>
      </c>
      <c r="BE6" s="12">
        <v>0</v>
      </c>
      <c r="BF6" s="12">
        <v>0</v>
      </c>
      <c r="BG6" s="12">
        <v>0</v>
      </c>
      <c r="BH6" s="12">
        <v>0</v>
      </c>
      <c r="BI6" s="12">
        <v>0</v>
      </c>
      <c r="BJ6" s="12">
        <v>0</v>
      </c>
      <c r="BK6" s="12">
        <v>0</v>
      </c>
      <c r="BL6" s="12">
        <v>0</v>
      </c>
      <c r="BM6" s="12">
        <v>0</v>
      </c>
      <c r="BN6" s="12">
        <v>0</v>
      </c>
      <c r="BO6" s="12">
        <v>0</v>
      </c>
      <c r="BP6" s="12">
        <v>0</v>
      </c>
      <c r="BQ6" s="12">
        <v>0</v>
      </c>
      <c r="BR6" s="12">
        <v>0</v>
      </c>
      <c r="BS6" s="12">
        <v>0</v>
      </c>
      <c r="BT6" s="12">
        <v>0</v>
      </c>
    </row>
    <row r="7" spans="1:246" x14ac:dyDescent="0.45">
      <c r="A7" s="21">
        <v>2015</v>
      </c>
      <c r="B7" s="2">
        <v>1904</v>
      </c>
      <c r="C7">
        <f>0.02*'Ancillary calculations'!D$23</f>
        <v>0</v>
      </c>
      <c r="D7">
        <f>0.02*'Ancillary calculations'!E$23</f>
        <v>65.758446627801177</v>
      </c>
      <c r="E7">
        <f>0.02*'Ancillary calculations'!F$23</f>
        <v>0</v>
      </c>
      <c r="F7">
        <f>0.02*'Ancillary calculations'!G$23</f>
        <v>0</v>
      </c>
      <c r="G7">
        <f>0.02*'Ancillary calculations'!H$23</f>
        <v>0</v>
      </c>
      <c r="H7">
        <f>0.02*'Ancillary calculations'!I$23</f>
        <v>9.2585275600336985</v>
      </c>
      <c r="I7">
        <f>0.02*'Ancillary calculations'!J$23</f>
        <v>0</v>
      </c>
      <c r="J7">
        <f>0.02*'Ancillary calculations'!K$23</f>
        <v>0</v>
      </c>
      <c r="K7">
        <f>0.02*'Ancillary calculations'!L$23</f>
        <v>2.6499672521651219</v>
      </c>
      <c r="L7">
        <v>0</v>
      </c>
      <c r="M7">
        <v>0</v>
      </c>
      <c r="N7">
        <v>0</v>
      </c>
      <c r="O7">
        <v>0</v>
      </c>
      <c r="P7">
        <f t="shared" si="0"/>
        <v>6.4866958278596343</v>
      </c>
      <c r="Q7">
        <f t="shared" si="1"/>
        <v>0.91330095486779928</v>
      </c>
      <c r="R7">
        <f t="shared" si="2"/>
        <v>0.26140416022717927</v>
      </c>
      <c r="S7" s="12">
        <v>0</v>
      </c>
      <c r="T7" s="12">
        <v>0</v>
      </c>
      <c r="U7" s="12">
        <v>0</v>
      </c>
      <c r="V7">
        <v>6.6713095514457423</v>
      </c>
      <c r="W7">
        <v>3.9615844274205343</v>
      </c>
      <c r="X7">
        <v>0</v>
      </c>
      <c r="Y7">
        <v>10.824026752476497</v>
      </c>
      <c r="Z7">
        <v>5.3187372494584304</v>
      </c>
      <c r="AA7">
        <v>0</v>
      </c>
      <c r="AB7">
        <v>2.4522078481206036</v>
      </c>
      <c r="AC7">
        <v>6.5612565881299094</v>
      </c>
      <c r="AD7">
        <v>0</v>
      </c>
      <c r="AE7">
        <v>1.8791111111111112</v>
      </c>
      <c r="AF7">
        <v>1.4788888888888887</v>
      </c>
      <c r="AG7">
        <v>0</v>
      </c>
      <c r="AH7">
        <v>3.1000000000000005</v>
      </c>
      <c r="AI7">
        <v>2.9365066666666668</v>
      </c>
      <c r="AJ7">
        <v>0</v>
      </c>
      <c r="AK7">
        <v>12.025673467891247</v>
      </c>
      <c r="AL7">
        <v>3.0988652404260391</v>
      </c>
      <c r="AM7">
        <v>0</v>
      </c>
      <c r="AN7" s="91">
        <v>2.2206651196381348</v>
      </c>
      <c r="AO7" s="91">
        <v>0.94577627686105314</v>
      </c>
      <c r="AP7">
        <v>0</v>
      </c>
      <c r="AQ7" s="91">
        <v>3.2531332405018665</v>
      </c>
      <c r="AR7" s="91">
        <v>1.3854648675981589</v>
      </c>
      <c r="AS7">
        <v>0</v>
      </c>
      <c r="AT7" s="91">
        <v>8.0617663581419947</v>
      </c>
      <c r="AU7" s="91">
        <v>4.6594829410118557</v>
      </c>
      <c r="AV7">
        <v>0</v>
      </c>
      <c r="AW7" s="12">
        <v>0</v>
      </c>
      <c r="AX7" s="12">
        <v>4.5867499999999999E-2</v>
      </c>
      <c r="AY7" s="12">
        <v>0</v>
      </c>
      <c r="AZ7" s="12">
        <v>0</v>
      </c>
      <c r="BA7" s="12">
        <v>0</v>
      </c>
      <c r="BB7" s="12">
        <v>0</v>
      </c>
      <c r="BC7" s="12">
        <v>3.6621858516904364</v>
      </c>
      <c r="BD7" s="12">
        <v>5.4932787775356537</v>
      </c>
      <c r="BE7" s="12">
        <v>0</v>
      </c>
      <c r="BF7" s="12">
        <v>0</v>
      </c>
      <c r="BG7" s="12">
        <v>0</v>
      </c>
      <c r="BH7" s="12">
        <v>0</v>
      </c>
      <c r="BI7" s="12">
        <v>0</v>
      </c>
      <c r="BJ7" s="12">
        <v>0</v>
      </c>
      <c r="BK7" s="12">
        <v>0</v>
      </c>
      <c r="BL7" s="12">
        <v>0</v>
      </c>
      <c r="BM7" s="12">
        <v>0</v>
      </c>
      <c r="BN7" s="12">
        <v>0</v>
      </c>
      <c r="BO7" s="12">
        <v>0</v>
      </c>
      <c r="BP7" s="12">
        <v>0</v>
      </c>
      <c r="BQ7" s="12">
        <v>0</v>
      </c>
      <c r="BR7" s="12">
        <v>0</v>
      </c>
      <c r="BS7" s="12">
        <v>0</v>
      </c>
      <c r="BT7" s="12">
        <v>0</v>
      </c>
    </row>
    <row r="8" spans="1:246" x14ac:dyDescent="0.45">
      <c r="A8" s="21">
        <v>2015</v>
      </c>
      <c r="B8" s="2">
        <v>1905</v>
      </c>
      <c r="C8">
        <f>0.02*'Ancillary calculations'!D$23</f>
        <v>0</v>
      </c>
      <c r="D8">
        <f>0.02*'Ancillary calculations'!E$23</f>
        <v>65.758446627801177</v>
      </c>
      <c r="E8">
        <f>0.02*'Ancillary calculations'!F$23</f>
        <v>0</v>
      </c>
      <c r="F8">
        <f>0.02*'Ancillary calculations'!G$23</f>
        <v>0</v>
      </c>
      <c r="G8">
        <f>0.02*'Ancillary calculations'!H$23</f>
        <v>0</v>
      </c>
      <c r="H8">
        <f>0.02*'Ancillary calculations'!I$23</f>
        <v>9.2585275600336985</v>
      </c>
      <c r="I8">
        <f>0.02*'Ancillary calculations'!J$23</f>
        <v>0</v>
      </c>
      <c r="J8">
        <f>0.02*'Ancillary calculations'!K$23</f>
        <v>0</v>
      </c>
      <c r="K8">
        <f>0.02*'Ancillary calculations'!L$23</f>
        <v>2.6499672521651219</v>
      </c>
      <c r="L8">
        <v>0</v>
      </c>
      <c r="M8">
        <v>0</v>
      </c>
      <c r="N8">
        <v>0</v>
      </c>
      <c r="O8">
        <v>0</v>
      </c>
      <c r="P8">
        <f t="shared" si="0"/>
        <v>6.4866958278596343</v>
      </c>
      <c r="Q8">
        <f t="shared" si="1"/>
        <v>0.91330095486779928</v>
      </c>
      <c r="R8">
        <f t="shared" si="2"/>
        <v>0.26140416022717927</v>
      </c>
      <c r="S8" s="12">
        <v>0</v>
      </c>
      <c r="T8" s="12">
        <v>0</v>
      </c>
      <c r="U8" s="12">
        <v>0</v>
      </c>
      <c r="V8">
        <v>6.6713095514457423</v>
      </c>
      <c r="W8">
        <v>3.9615844274205343</v>
      </c>
      <c r="X8">
        <v>0</v>
      </c>
      <c r="Y8">
        <v>10.824026752476497</v>
      </c>
      <c r="Z8">
        <v>5.3187372494584304</v>
      </c>
      <c r="AA8">
        <v>0</v>
      </c>
      <c r="AB8">
        <v>2.4522078481206036</v>
      </c>
      <c r="AC8">
        <v>6.5612565881299094</v>
      </c>
      <c r="AD8">
        <v>0</v>
      </c>
      <c r="AE8">
        <v>1.8791111111111112</v>
      </c>
      <c r="AF8">
        <v>1.4788888888888887</v>
      </c>
      <c r="AG8">
        <v>0</v>
      </c>
      <c r="AH8">
        <v>3.1000000000000005</v>
      </c>
      <c r="AI8">
        <v>2.9365066666666668</v>
      </c>
      <c r="AJ8">
        <v>0</v>
      </c>
      <c r="AK8">
        <v>12.025673467891247</v>
      </c>
      <c r="AL8">
        <v>3.0988652404260391</v>
      </c>
      <c r="AM8">
        <v>0</v>
      </c>
      <c r="AN8" s="91">
        <v>2.2206651196381348</v>
      </c>
      <c r="AO8" s="91">
        <v>0.94577627686105314</v>
      </c>
      <c r="AP8">
        <v>0</v>
      </c>
      <c r="AQ8" s="91">
        <v>3.2531332405018665</v>
      </c>
      <c r="AR8" s="91">
        <v>1.3854648675981589</v>
      </c>
      <c r="AS8">
        <v>0</v>
      </c>
      <c r="AT8" s="91">
        <v>8.0617663581419947</v>
      </c>
      <c r="AU8" s="91">
        <v>4.6594829410118557</v>
      </c>
      <c r="AV8">
        <v>0</v>
      </c>
      <c r="AW8" s="12">
        <v>0</v>
      </c>
      <c r="AX8" s="12">
        <v>4.5870599999999997E-2</v>
      </c>
      <c r="AY8" s="12">
        <v>0</v>
      </c>
      <c r="AZ8" s="12">
        <v>0</v>
      </c>
      <c r="BA8" s="12">
        <v>0</v>
      </c>
      <c r="BB8" s="12">
        <v>0</v>
      </c>
      <c r="BC8" s="12">
        <v>3.6621858516904364</v>
      </c>
      <c r="BD8" s="12">
        <v>5.4932787775356537</v>
      </c>
      <c r="BE8" s="12">
        <v>0</v>
      </c>
      <c r="BF8" s="12">
        <v>0</v>
      </c>
      <c r="BG8" s="12">
        <v>0</v>
      </c>
      <c r="BH8" s="12">
        <v>0</v>
      </c>
      <c r="BI8" s="12">
        <v>0</v>
      </c>
      <c r="BJ8" s="12">
        <v>0</v>
      </c>
      <c r="BK8" s="12">
        <v>0</v>
      </c>
      <c r="BL8" s="12">
        <v>0</v>
      </c>
      <c r="BM8" s="12">
        <v>0</v>
      </c>
      <c r="BN8" s="12">
        <v>0</v>
      </c>
      <c r="BO8" s="12">
        <v>0</v>
      </c>
      <c r="BP8" s="12">
        <v>0</v>
      </c>
      <c r="BQ8" s="12">
        <v>0</v>
      </c>
      <c r="BR8" s="12">
        <v>0</v>
      </c>
      <c r="BS8" s="12">
        <v>0</v>
      </c>
      <c r="BT8" s="12">
        <v>0</v>
      </c>
    </row>
    <row r="9" spans="1:246" x14ac:dyDescent="0.45">
      <c r="A9" s="21">
        <v>2015</v>
      </c>
      <c r="B9" s="2">
        <v>1906</v>
      </c>
      <c r="C9">
        <f>0.02*'Ancillary calculations'!D$23</f>
        <v>0</v>
      </c>
      <c r="D9">
        <f>0.02*'Ancillary calculations'!E$23</f>
        <v>65.758446627801177</v>
      </c>
      <c r="E9">
        <f>0.02*'Ancillary calculations'!F$23</f>
        <v>0</v>
      </c>
      <c r="F9">
        <f>0.02*'Ancillary calculations'!G$23</f>
        <v>0</v>
      </c>
      <c r="G9">
        <f>0.02*'Ancillary calculations'!H$23</f>
        <v>0</v>
      </c>
      <c r="H9">
        <f>0.02*'Ancillary calculations'!I$23</f>
        <v>9.2585275600336985</v>
      </c>
      <c r="I9">
        <f>0.02*'Ancillary calculations'!J$23</f>
        <v>0</v>
      </c>
      <c r="J9">
        <f>0.02*'Ancillary calculations'!K$23</f>
        <v>0</v>
      </c>
      <c r="K9">
        <f>0.02*'Ancillary calculations'!L$23</f>
        <v>2.6499672521651219</v>
      </c>
      <c r="L9">
        <v>0</v>
      </c>
      <c r="M9">
        <v>0</v>
      </c>
      <c r="N9">
        <v>0</v>
      </c>
      <c r="O9">
        <v>0</v>
      </c>
      <c r="P9">
        <f t="shared" si="0"/>
        <v>6.4866958278596343</v>
      </c>
      <c r="Q9">
        <f t="shared" si="1"/>
        <v>0.91330095486779928</v>
      </c>
      <c r="R9">
        <f t="shared" si="2"/>
        <v>0.26140416022717927</v>
      </c>
      <c r="S9" s="12">
        <v>0</v>
      </c>
      <c r="T9" s="12">
        <v>0</v>
      </c>
      <c r="U9" s="12">
        <v>0</v>
      </c>
      <c r="V9">
        <v>6.6713095514457423</v>
      </c>
      <c r="W9">
        <v>3.9615844274205343</v>
      </c>
      <c r="X9">
        <v>0</v>
      </c>
      <c r="Y9">
        <v>10.824026752476497</v>
      </c>
      <c r="Z9">
        <v>5.3187372494584304</v>
      </c>
      <c r="AA9">
        <v>0</v>
      </c>
      <c r="AB9">
        <v>2.4522078481206036</v>
      </c>
      <c r="AC9">
        <v>6.5612565881299094</v>
      </c>
      <c r="AD9">
        <v>0</v>
      </c>
      <c r="AE9">
        <v>1.8791111111111112</v>
      </c>
      <c r="AF9">
        <v>1.4788888888888887</v>
      </c>
      <c r="AG9">
        <v>0</v>
      </c>
      <c r="AH9">
        <v>3.1000000000000005</v>
      </c>
      <c r="AI9">
        <v>2.9365066666666668</v>
      </c>
      <c r="AJ9">
        <v>0</v>
      </c>
      <c r="AK9">
        <v>12.025673467891247</v>
      </c>
      <c r="AL9">
        <v>3.0988652404260391</v>
      </c>
      <c r="AM9">
        <v>0</v>
      </c>
      <c r="AN9" s="91">
        <v>2.2206651196381348</v>
      </c>
      <c r="AO9" s="91">
        <v>0.94577627686105314</v>
      </c>
      <c r="AP9">
        <v>0</v>
      </c>
      <c r="AQ9" s="91">
        <v>3.2531332405018665</v>
      </c>
      <c r="AR9" s="91">
        <v>1.3854648675981589</v>
      </c>
      <c r="AS9">
        <v>0</v>
      </c>
      <c r="AT9" s="91">
        <v>8.0617663581419947</v>
      </c>
      <c r="AU9" s="91">
        <v>4.6594829410118557</v>
      </c>
      <c r="AV9">
        <v>0</v>
      </c>
      <c r="AW9" s="12">
        <v>0</v>
      </c>
      <c r="AX9" s="12">
        <v>4.6063899999999998E-2</v>
      </c>
      <c r="AY9" s="12">
        <v>0</v>
      </c>
      <c r="AZ9" s="12">
        <v>0</v>
      </c>
      <c r="BA9" s="12">
        <v>0</v>
      </c>
      <c r="BB9" s="12">
        <v>0</v>
      </c>
      <c r="BC9" s="12">
        <v>3.6621858516904364</v>
      </c>
      <c r="BD9" s="12">
        <v>5.4932787775356537</v>
      </c>
      <c r="BE9" s="12">
        <v>0</v>
      </c>
      <c r="BF9" s="12">
        <v>0</v>
      </c>
      <c r="BG9" s="12">
        <v>0</v>
      </c>
      <c r="BH9" s="12">
        <v>0</v>
      </c>
      <c r="BI9" s="12">
        <v>0</v>
      </c>
      <c r="BJ9" s="12">
        <v>0</v>
      </c>
      <c r="BK9" s="12">
        <v>0</v>
      </c>
      <c r="BL9" s="12">
        <v>0</v>
      </c>
      <c r="BM9" s="12">
        <v>0</v>
      </c>
      <c r="BN9" s="12">
        <v>0</v>
      </c>
      <c r="BO9" s="12">
        <v>0</v>
      </c>
      <c r="BP9" s="12">
        <v>0</v>
      </c>
      <c r="BQ9" s="12">
        <v>0</v>
      </c>
      <c r="BR9" s="12">
        <v>0</v>
      </c>
      <c r="BS9" s="12">
        <v>0</v>
      </c>
      <c r="BT9" s="12">
        <v>0</v>
      </c>
    </row>
    <row r="10" spans="1:246" x14ac:dyDescent="0.45">
      <c r="A10" s="21">
        <v>2015</v>
      </c>
      <c r="B10" s="2">
        <v>1907</v>
      </c>
      <c r="C10">
        <f>0.02*'Ancillary calculations'!D$23</f>
        <v>0</v>
      </c>
      <c r="D10">
        <f>0.02*'Ancillary calculations'!E$23</f>
        <v>65.758446627801177</v>
      </c>
      <c r="E10">
        <f>0.02*'Ancillary calculations'!F$23</f>
        <v>0</v>
      </c>
      <c r="F10">
        <f>0.02*'Ancillary calculations'!G$23</f>
        <v>0</v>
      </c>
      <c r="G10">
        <f>0.02*'Ancillary calculations'!H$23</f>
        <v>0</v>
      </c>
      <c r="H10">
        <f>0.02*'Ancillary calculations'!I$23</f>
        <v>9.2585275600336985</v>
      </c>
      <c r="I10">
        <f>0.02*'Ancillary calculations'!J$23</f>
        <v>0</v>
      </c>
      <c r="J10">
        <f>0.02*'Ancillary calculations'!K$23</f>
        <v>0</v>
      </c>
      <c r="K10">
        <f>0.02*'Ancillary calculations'!L$23</f>
        <v>2.6499672521651219</v>
      </c>
      <c r="L10">
        <v>0</v>
      </c>
      <c r="M10">
        <v>0</v>
      </c>
      <c r="N10">
        <v>0</v>
      </c>
      <c r="O10">
        <v>0</v>
      </c>
      <c r="P10">
        <f t="shared" si="0"/>
        <v>6.4866958278596343</v>
      </c>
      <c r="Q10">
        <f t="shared" si="1"/>
        <v>0.91330095486779928</v>
      </c>
      <c r="R10">
        <f t="shared" si="2"/>
        <v>0.26140416022717927</v>
      </c>
      <c r="S10" s="12">
        <v>0</v>
      </c>
      <c r="T10" s="12">
        <v>0</v>
      </c>
      <c r="U10" s="12">
        <v>0</v>
      </c>
      <c r="V10">
        <v>6.6713095514457423</v>
      </c>
      <c r="W10">
        <v>3.9615844274205343</v>
      </c>
      <c r="X10">
        <v>0</v>
      </c>
      <c r="Y10">
        <v>10.824026752476497</v>
      </c>
      <c r="Z10">
        <v>5.3187372494584304</v>
      </c>
      <c r="AA10">
        <v>0</v>
      </c>
      <c r="AB10">
        <v>2.4522078481206036</v>
      </c>
      <c r="AC10">
        <v>6.5612565881299094</v>
      </c>
      <c r="AD10">
        <v>0</v>
      </c>
      <c r="AE10">
        <v>1.8791111111111112</v>
      </c>
      <c r="AF10">
        <v>1.4788888888888887</v>
      </c>
      <c r="AG10">
        <v>0</v>
      </c>
      <c r="AH10">
        <v>3.1000000000000005</v>
      </c>
      <c r="AI10">
        <v>2.9365066666666668</v>
      </c>
      <c r="AJ10">
        <v>0</v>
      </c>
      <c r="AK10">
        <v>12.025673467891247</v>
      </c>
      <c r="AL10">
        <v>3.0988652404260391</v>
      </c>
      <c r="AM10">
        <v>0</v>
      </c>
      <c r="AN10" s="91">
        <v>2.2206651196381348</v>
      </c>
      <c r="AO10" s="91">
        <v>0.94577627686105314</v>
      </c>
      <c r="AP10">
        <v>0</v>
      </c>
      <c r="AQ10" s="91">
        <v>3.2531332405018665</v>
      </c>
      <c r="AR10" s="91">
        <v>1.3854648675981589</v>
      </c>
      <c r="AS10">
        <v>0</v>
      </c>
      <c r="AT10" s="91">
        <v>8.0617663581419947</v>
      </c>
      <c r="AU10" s="91">
        <v>4.6594829410118557</v>
      </c>
      <c r="AV10">
        <v>0</v>
      </c>
      <c r="AW10" s="12">
        <v>0</v>
      </c>
      <c r="AX10" s="12">
        <v>4.5870800000000003E-2</v>
      </c>
      <c r="AY10" s="12">
        <v>0</v>
      </c>
      <c r="AZ10" s="12">
        <v>0</v>
      </c>
      <c r="BA10" s="12">
        <v>0</v>
      </c>
      <c r="BB10" s="12">
        <v>0</v>
      </c>
      <c r="BC10" s="12">
        <v>3.6621858516904364</v>
      </c>
      <c r="BD10" s="12">
        <v>5.4932787775356537</v>
      </c>
      <c r="BE10" s="12">
        <v>0</v>
      </c>
      <c r="BF10" s="12">
        <v>0</v>
      </c>
      <c r="BG10" s="12">
        <v>0</v>
      </c>
      <c r="BH10" s="12">
        <v>0</v>
      </c>
      <c r="BI10" s="12">
        <v>0</v>
      </c>
      <c r="BJ10" s="12">
        <v>0</v>
      </c>
      <c r="BK10" s="12">
        <v>0</v>
      </c>
      <c r="BL10" s="12">
        <v>0</v>
      </c>
      <c r="BM10" s="12">
        <v>0</v>
      </c>
      <c r="BN10" s="12">
        <v>0</v>
      </c>
      <c r="BO10" s="12">
        <v>0</v>
      </c>
      <c r="BP10" s="12">
        <v>0</v>
      </c>
      <c r="BQ10" s="12">
        <v>0</v>
      </c>
      <c r="BR10" s="12">
        <v>0</v>
      </c>
      <c r="BS10" s="12">
        <v>0</v>
      </c>
      <c r="BT10" s="12">
        <v>0</v>
      </c>
    </row>
    <row r="11" spans="1:246" x14ac:dyDescent="0.45">
      <c r="A11" s="21">
        <v>2015</v>
      </c>
      <c r="B11" s="2">
        <v>1908</v>
      </c>
      <c r="C11">
        <f>0.02*'Ancillary calculations'!D$23</f>
        <v>0</v>
      </c>
      <c r="D11">
        <f>0.02*'Ancillary calculations'!E$23</f>
        <v>65.758446627801177</v>
      </c>
      <c r="E11">
        <f>0.02*'Ancillary calculations'!F$23</f>
        <v>0</v>
      </c>
      <c r="F11">
        <f>0.02*'Ancillary calculations'!G$23</f>
        <v>0</v>
      </c>
      <c r="G11">
        <f>0.02*'Ancillary calculations'!H$23</f>
        <v>0</v>
      </c>
      <c r="H11">
        <f>0.02*'Ancillary calculations'!I$23</f>
        <v>9.2585275600336985</v>
      </c>
      <c r="I11">
        <f>0.02*'Ancillary calculations'!J$23</f>
        <v>0</v>
      </c>
      <c r="J11">
        <f>0.02*'Ancillary calculations'!K$23</f>
        <v>0</v>
      </c>
      <c r="K11">
        <f>0.02*'Ancillary calculations'!L$23</f>
        <v>2.6499672521651219</v>
      </c>
      <c r="L11">
        <v>0</v>
      </c>
      <c r="M11">
        <v>0</v>
      </c>
      <c r="N11">
        <v>0</v>
      </c>
      <c r="O11">
        <v>0</v>
      </c>
      <c r="P11">
        <f t="shared" si="0"/>
        <v>6.4866958278596343</v>
      </c>
      <c r="Q11">
        <f t="shared" si="1"/>
        <v>0.91330095486779928</v>
      </c>
      <c r="R11">
        <f t="shared" si="2"/>
        <v>0.26140416022717927</v>
      </c>
      <c r="S11" s="12">
        <v>0</v>
      </c>
      <c r="T11" s="12">
        <v>0</v>
      </c>
      <c r="U11" s="12">
        <v>0</v>
      </c>
      <c r="V11">
        <v>6.6713095514457423</v>
      </c>
      <c r="W11">
        <v>3.9615844274205343</v>
      </c>
      <c r="X11">
        <v>0</v>
      </c>
      <c r="Y11">
        <v>10.824026752476497</v>
      </c>
      <c r="Z11">
        <v>5.3187372494584304</v>
      </c>
      <c r="AA11">
        <v>0</v>
      </c>
      <c r="AB11">
        <v>2.4522078481206036</v>
      </c>
      <c r="AC11">
        <v>6.5612565881299094</v>
      </c>
      <c r="AD11">
        <v>0</v>
      </c>
      <c r="AE11">
        <v>1.8791111111111112</v>
      </c>
      <c r="AF11">
        <v>1.4788888888888887</v>
      </c>
      <c r="AG11">
        <v>0</v>
      </c>
      <c r="AH11">
        <v>3.1000000000000005</v>
      </c>
      <c r="AI11">
        <v>2.9365066666666668</v>
      </c>
      <c r="AJ11">
        <v>0</v>
      </c>
      <c r="AK11">
        <v>12.025673467891247</v>
      </c>
      <c r="AL11">
        <v>3.0988652404260391</v>
      </c>
      <c r="AM11">
        <v>0</v>
      </c>
      <c r="AN11" s="91">
        <v>2.2206651196381348</v>
      </c>
      <c r="AO11" s="91">
        <v>0.94577627686105314</v>
      </c>
      <c r="AP11">
        <v>0</v>
      </c>
      <c r="AQ11" s="91">
        <v>3.2531332405018665</v>
      </c>
      <c r="AR11" s="91">
        <v>1.3854648675981589</v>
      </c>
      <c r="AS11">
        <v>0</v>
      </c>
      <c r="AT11" s="91">
        <v>8.0617663581419947</v>
      </c>
      <c r="AU11" s="91">
        <v>4.6594829410118557</v>
      </c>
      <c r="AV11">
        <v>0</v>
      </c>
      <c r="AW11" s="12">
        <v>0</v>
      </c>
      <c r="AX11" s="12">
        <v>4.5789999999999997E-2</v>
      </c>
      <c r="AY11" s="12">
        <v>0</v>
      </c>
      <c r="AZ11" s="12">
        <v>0</v>
      </c>
      <c r="BA11" s="12">
        <v>0</v>
      </c>
      <c r="BB11" s="12">
        <v>0</v>
      </c>
      <c r="BC11" s="12">
        <v>3.6621858516904364</v>
      </c>
      <c r="BD11" s="12">
        <v>5.4932787775356537</v>
      </c>
      <c r="BE11" s="12">
        <v>0</v>
      </c>
      <c r="BF11" s="12">
        <v>0</v>
      </c>
      <c r="BG11" s="12">
        <v>0</v>
      </c>
      <c r="BH11" s="12">
        <v>0</v>
      </c>
      <c r="BI11" s="12">
        <v>0</v>
      </c>
      <c r="BJ11" s="12">
        <v>0</v>
      </c>
      <c r="BK11" s="12">
        <v>0</v>
      </c>
      <c r="BL11" s="12">
        <v>0</v>
      </c>
      <c r="BM11" s="12">
        <v>0</v>
      </c>
      <c r="BN11" s="12">
        <v>0</v>
      </c>
      <c r="BO11" s="12">
        <v>0</v>
      </c>
      <c r="BP11" s="12">
        <v>0</v>
      </c>
      <c r="BQ11" s="12">
        <v>0</v>
      </c>
      <c r="BR11" s="12">
        <v>0</v>
      </c>
      <c r="BS11" s="12">
        <v>0</v>
      </c>
      <c r="BT11" s="12">
        <v>0</v>
      </c>
    </row>
    <row r="12" spans="1:246" x14ac:dyDescent="0.45">
      <c r="A12" s="21">
        <v>2015</v>
      </c>
      <c r="B12" s="2">
        <v>1909</v>
      </c>
      <c r="C12">
        <f>0.02*'Ancillary calculations'!D$23</f>
        <v>0</v>
      </c>
      <c r="D12">
        <f>0.02*'Ancillary calculations'!E$23</f>
        <v>65.758446627801177</v>
      </c>
      <c r="E12">
        <f>0.02*'Ancillary calculations'!F$23</f>
        <v>0</v>
      </c>
      <c r="F12">
        <f>0.02*'Ancillary calculations'!G$23</f>
        <v>0</v>
      </c>
      <c r="G12">
        <f>0.02*'Ancillary calculations'!H$23</f>
        <v>0</v>
      </c>
      <c r="H12">
        <f>0.02*'Ancillary calculations'!I$23</f>
        <v>9.2585275600336985</v>
      </c>
      <c r="I12">
        <f>0.02*'Ancillary calculations'!J$23</f>
        <v>0</v>
      </c>
      <c r="J12">
        <f>0.02*'Ancillary calculations'!K$23</f>
        <v>0</v>
      </c>
      <c r="K12">
        <f>0.02*'Ancillary calculations'!L$23</f>
        <v>2.6499672521651219</v>
      </c>
      <c r="L12">
        <v>0</v>
      </c>
      <c r="M12">
        <v>0</v>
      </c>
      <c r="N12">
        <v>0</v>
      </c>
      <c r="O12">
        <v>0</v>
      </c>
      <c r="P12">
        <f t="shared" si="0"/>
        <v>6.4866958278596343</v>
      </c>
      <c r="Q12">
        <f t="shared" si="1"/>
        <v>0.91330095486779928</v>
      </c>
      <c r="R12">
        <f t="shared" si="2"/>
        <v>0.26140416022717927</v>
      </c>
      <c r="S12" s="12">
        <v>0</v>
      </c>
      <c r="T12" s="12">
        <v>0</v>
      </c>
      <c r="U12" s="12">
        <v>0</v>
      </c>
      <c r="V12">
        <v>6.6713095514457423</v>
      </c>
      <c r="W12">
        <v>3.9615844274205343</v>
      </c>
      <c r="X12">
        <v>0</v>
      </c>
      <c r="Y12">
        <v>10.824026752476497</v>
      </c>
      <c r="Z12">
        <v>5.3187372494584304</v>
      </c>
      <c r="AA12">
        <v>0</v>
      </c>
      <c r="AB12">
        <v>2.4522078481206036</v>
      </c>
      <c r="AC12">
        <v>6.5612565881299094</v>
      </c>
      <c r="AD12">
        <v>0</v>
      </c>
      <c r="AE12">
        <v>1.8791111111111112</v>
      </c>
      <c r="AF12">
        <v>1.4788888888888887</v>
      </c>
      <c r="AG12">
        <v>0</v>
      </c>
      <c r="AH12">
        <v>3.1000000000000005</v>
      </c>
      <c r="AI12">
        <v>2.9365066666666668</v>
      </c>
      <c r="AJ12">
        <v>0</v>
      </c>
      <c r="AK12">
        <v>12.025673467891247</v>
      </c>
      <c r="AL12">
        <v>3.0988652404260391</v>
      </c>
      <c r="AM12">
        <v>0</v>
      </c>
      <c r="AN12" s="91">
        <v>2.2206651196381348</v>
      </c>
      <c r="AO12" s="91">
        <v>0.94577627686105314</v>
      </c>
      <c r="AP12">
        <v>0</v>
      </c>
      <c r="AQ12" s="91">
        <v>3.2531332405018665</v>
      </c>
      <c r="AR12" s="91">
        <v>1.3854648675981589</v>
      </c>
      <c r="AS12">
        <v>0</v>
      </c>
      <c r="AT12" s="91">
        <v>8.0617663581419947</v>
      </c>
      <c r="AU12" s="91">
        <v>4.6594829410118557</v>
      </c>
      <c r="AV12">
        <v>0</v>
      </c>
      <c r="AW12" s="12">
        <v>0</v>
      </c>
      <c r="AX12" s="12">
        <v>4.6685499999999998E-2</v>
      </c>
      <c r="AY12" s="12">
        <v>0</v>
      </c>
      <c r="AZ12" s="12">
        <v>0</v>
      </c>
      <c r="BA12" s="12">
        <v>0</v>
      </c>
      <c r="BB12" s="12">
        <v>0</v>
      </c>
      <c r="BC12" s="12">
        <v>3.6621858516904364</v>
      </c>
      <c r="BD12" s="12">
        <v>5.4932787775356537</v>
      </c>
      <c r="BE12" s="12">
        <v>0</v>
      </c>
      <c r="BF12" s="12">
        <v>0</v>
      </c>
      <c r="BG12" s="12">
        <v>0</v>
      </c>
      <c r="BH12" s="12">
        <v>0</v>
      </c>
      <c r="BI12" s="12">
        <v>0</v>
      </c>
      <c r="BJ12" s="12">
        <v>0</v>
      </c>
      <c r="BK12" s="12">
        <v>0</v>
      </c>
      <c r="BL12" s="12">
        <v>0</v>
      </c>
      <c r="BM12" s="12">
        <v>0</v>
      </c>
      <c r="BN12" s="12">
        <v>0</v>
      </c>
      <c r="BO12" s="12">
        <v>0</v>
      </c>
      <c r="BP12" s="12">
        <v>0</v>
      </c>
      <c r="BQ12" s="12">
        <v>0</v>
      </c>
      <c r="BR12" s="12">
        <v>0</v>
      </c>
      <c r="BS12" s="12">
        <v>0</v>
      </c>
      <c r="BT12" s="12">
        <v>0</v>
      </c>
    </row>
    <row r="13" spans="1:246" x14ac:dyDescent="0.45">
      <c r="A13" s="21">
        <v>2015</v>
      </c>
      <c r="B13" s="2">
        <v>1910</v>
      </c>
      <c r="C13">
        <f>0.02*'Ancillary calculations'!D$23</f>
        <v>0</v>
      </c>
      <c r="D13">
        <f>0.02*'Ancillary calculations'!E$23</f>
        <v>65.758446627801177</v>
      </c>
      <c r="E13">
        <f>0.02*'Ancillary calculations'!F$23</f>
        <v>0</v>
      </c>
      <c r="F13">
        <f>0.02*'Ancillary calculations'!G$23</f>
        <v>0</v>
      </c>
      <c r="G13">
        <f>0.02*'Ancillary calculations'!H$23</f>
        <v>0</v>
      </c>
      <c r="H13">
        <f>0.02*'Ancillary calculations'!I$23</f>
        <v>9.2585275600336985</v>
      </c>
      <c r="I13">
        <f>0.02*'Ancillary calculations'!J$23</f>
        <v>0</v>
      </c>
      <c r="J13">
        <f>0.02*'Ancillary calculations'!K$23</f>
        <v>0</v>
      </c>
      <c r="K13">
        <f>0.02*'Ancillary calculations'!L$23</f>
        <v>2.6499672521651219</v>
      </c>
      <c r="L13">
        <v>0</v>
      </c>
      <c r="M13">
        <v>0</v>
      </c>
      <c r="N13">
        <v>0</v>
      </c>
      <c r="O13">
        <v>0</v>
      </c>
      <c r="P13">
        <f t="shared" si="0"/>
        <v>6.4866958278596343</v>
      </c>
      <c r="Q13">
        <f t="shared" si="1"/>
        <v>0.91330095486779928</v>
      </c>
      <c r="R13">
        <f t="shared" si="2"/>
        <v>0.26140416022717927</v>
      </c>
      <c r="S13" s="12">
        <v>0</v>
      </c>
      <c r="T13" s="12">
        <v>0</v>
      </c>
      <c r="U13" s="12">
        <v>0</v>
      </c>
      <c r="V13">
        <v>6.6713095514457423</v>
      </c>
      <c r="W13">
        <v>3.9615844274205343</v>
      </c>
      <c r="X13">
        <v>0</v>
      </c>
      <c r="Y13">
        <v>10.824026752476497</v>
      </c>
      <c r="Z13">
        <v>5.3187372494584304</v>
      </c>
      <c r="AA13">
        <v>0</v>
      </c>
      <c r="AB13">
        <v>2.4522078481206036</v>
      </c>
      <c r="AC13">
        <v>6.5612565881299094</v>
      </c>
      <c r="AD13">
        <v>0</v>
      </c>
      <c r="AE13">
        <v>1.8791111111111112</v>
      </c>
      <c r="AF13">
        <v>1.4788888888888887</v>
      </c>
      <c r="AG13">
        <v>0</v>
      </c>
      <c r="AH13">
        <v>3.1000000000000005</v>
      </c>
      <c r="AI13">
        <v>2.9365066666666668</v>
      </c>
      <c r="AJ13">
        <v>0</v>
      </c>
      <c r="AK13">
        <v>12.025673467891247</v>
      </c>
      <c r="AL13">
        <v>3.0988652404260391</v>
      </c>
      <c r="AM13">
        <v>0</v>
      </c>
      <c r="AN13" s="91">
        <v>2.2206651196381348</v>
      </c>
      <c r="AO13" s="91">
        <v>0.94577627686105314</v>
      </c>
      <c r="AP13">
        <v>0</v>
      </c>
      <c r="AQ13" s="91">
        <v>3.2531332405018665</v>
      </c>
      <c r="AR13" s="91">
        <v>1.3854648675981589</v>
      </c>
      <c r="AS13">
        <v>0</v>
      </c>
      <c r="AT13" s="91">
        <v>8.0617663581419947</v>
      </c>
      <c r="AU13" s="91">
        <v>4.6594829410118557</v>
      </c>
      <c r="AV13">
        <v>0</v>
      </c>
      <c r="AW13" s="12">
        <v>0</v>
      </c>
      <c r="AX13" s="12">
        <v>4.7385200000000002E-2</v>
      </c>
      <c r="AY13" s="12">
        <v>0</v>
      </c>
      <c r="AZ13" s="12">
        <v>0</v>
      </c>
      <c r="BA13" s="12">
        <v>0</v>
      </c>
      <c r="BB13" s="12">
        <v>0</v>
      </c>
      <c r="BC13" s="12">
        <v>3.6621858516904364</v>
      </c>
      <c r="BD13" s="12">
        <v>5.4932787775356537</v>
      </c>
      <c r="BE13" s="12">
        <v>0</v>
      </c>
      <c r="BF13" s="12">
        <v>0</v>
      </c>
      <c r="BG13" s="12">
        <v>0</v>
      </c>
      <c r="BH13" s="12">
        <v>0</v>
      </c>
      <c r="BI13" s="12">
        <v>0</v>
      </c>
      <c r="BJ13" s="12">
        <v>0</v>
      </c>
      <c r="BK13" s="12">
        <v>0</v>
      </c>
      <c r="BL13" s="12">
        <v>0</v>
      </c>
      <c r="BM13" s="12">
        <v>0</v>
      </c>
      <c r="BN13" s="12">
        <v>0</v>
      </c>
      <c r="BO13" s="12">
        <v>0</v>
      </c>
      <c r="BP13" s="12">
        <v>0</v>
      </c>
      <c r="BQ13" s="12">
        <v>0</v>
      </c>
      <c r="BR13" s="12">
        <v>0</v>
      </c>
      <c r="BS13" s="12">
        <v>0</v>
      </c>
      <c r="BT13" s="12">
        <v>0</v>
      </c>
    </row>
    <row r="14" spans="1:246" x14ac:dyDescent="0.45">
      <c r="A14" s="21">
        <v>2015</v>
      </c>
      <c r="B14" s="2">
        <v>1911</v>
      </c>
      <c r="C14">
        <f>0.02*'Ancillary calculations'!D$23</f>
        <v>0</v>
      </c>
      <c r="D14">
        <f>0.02*'Ancillary calculations'!E$23</f>
        <v>65.758446627801177</v>
      </c>
      <c r="E14">
        <f>0.02*'Ancillary calculations'!F$23</f>
        <v>0</v>
      </c>
      <c r="F14">
        <f>0.02*'Ancillary calculations'!G$23</f>
        <v>0</v>
      </c>
      <c r="G14">
        <f>0.02*'Ancillary calculations'!H$23</f>
        <v>0</v>
      </c>
      <c r="H14">
        <f>0.02*'Ancillary calculations'!I$23</f>
        <v>9.2585275600336985</v>
      </c>
      <c r="I14">
        <f>0.02*'Ancillary calculations'!J$23</f>
        <v>0</v>
      </c>
      <c r="J14">
        <f>0.02*'Ancillary calculations'!K$23</f>
        <v>0</v>
      </c>
      <c r="K14">
        <f>0.02*'Ancillary calculations'!L$23</f>
        <v>2.6499672521651219</v>
      </c>
      <c r="L14">
        <v>0</v>
      </c>
      <c r="M14">
        <v>0</v>
      </c>
      <c r="N14">
        <v>0</v>
      </c>
      <c r="O14">
        <v>0</v>
      </c>
      <c r="P14">
        <f t="shared" si="0"/>
        <v>6.4866958278596343</v>
      </c>
      <c r="Q14">
        <f t="shared" si="1"/>
        <v>0.91330095486779928</v>
      </c>
      <c r="R14">
        <f t="shared" si="2"/>
        <v>0.26140416022717927</v>
      </c>
      <c r="S14" s="12">
        <v>0</v>
      </c>
      <c r="T14" s="12">
        <v>0</v>
      </c>
      <c r="U14" s="12">
        <v>0</v>
      </c>
      <c r="V14">
        <v>6.6713095514457423</v>
      </c>
      <c r="W14">
        <v>3.9615844274205343</v>
      </c>
      <c r="X14">
        <v>0</v>
      </c>
      <c r="Y14">
        <v>10.824026752476497</v>
      </c>
      <c r="Z14">
        <v>5.3187372494584304</v>
      </c>
      <c r="AA14">
        <v>0</v>
      </c>
      <c r="AB14">
        <v>2.4522078481206036</v>
      </c>
      <c r="AC14">
        <v>6.5612565881299094</v>
      </c>
      <c r="AD14">
        <v>0</v>
      </c>
      <c r="AE14">
        <v>1.8791111111111112</v>
      </c>
      <c r="AF14">
        <v>1.4788888888888887</v>
      </c>
      <c r="AG14">
        <v>0</v>
      </c>
      <c r="AH14">
        <v>3.1000000000000005</v>
      </c>
      <c r="AI14">
        <v>2.9365066666666668</v>
      </c>
      <c r="AJ14">
        <v>0</v>
      </c>
      <c r="AK14">
        <v>12.025673467891247</v>
      </c>
      <c r="AL14">
        <v>3.0988652404260391</v>
      </c>
      <c r="AM14">
        <v>0</v>
      </c>
      <c r="AN14" s="91">
        <v>2.2206651196381348</v>
      </c>
      <c r="AO14" s="91">
        <v>0.94577627686105314</v>
      </c>
      <c r="AP14">
        <v>0</v>
      </c>
      <c r="AQ14" s="91">
        <v>3.2531332405018665</v>
      </c>
      <c r="AR14" s="91">
        <v>1.3854648675981589</v>
      </c>
      <c r="AS14">
        <v>0</v>
      </c>
      <c r="AT14" s="91">
        <v>8.0617663581419947</v>
      </c>
      <c r="AU14" s="91">
        <v>4.6594829410118557</v>
      </c>
      <c r="AV14">
        <v>0</v>
      </c>
      <c r="AW14" s="12">
        <v>0</v>
      </c>
      <c r="AX14" s="12">
        <v>4.9019800000000002E-2</v>
      </c>
      <c r="AY14" s="12">
        <v>0</v>
      </c>
      <c r="AZ14" s="12">
        <v>0</v>
      </c>
      <c r="BA14" s="12">
        <v>0</v>
      </c>
      <c r="BB14" s="12">
        <v>0</v>
      </c>
      <c r="BC14" s="12">
        <v>3.6621858516904364</v>
      </c>
      <c r="BD14" s="12">
        <v>5.4932787775356537</v>
      </c>
      <c r="BE14" s="12">
        <v>0</v>
      </c>
      <c r="BF14" s="12">
        <v>0</v>
      </c>
      <c r="BG14" s="12">
        <v>0</v>
      </c>
      <c r="BH14" s="12">
        <v>0</v>
      </c>
      <c r="BI14" s="12">
        <v>0</v>
      </c>
      <c r="BJ14" s="12">
        <v>0</v>
      </c>
      <c r="BK14" s="12">
        <v>0</v>
      </c>
      <c r="BL14" s="12">
        <v>0</v>
      </c>
      <c r="BM14" s="12">
        <v>0</v>
      </c>
      <c r="BN14" s="12">
        <v>0</v>
      </c>
      <c r="BO14" s="12">
        <v>0</v>
      </c>
      <c r="BP14" s="12">
        <v>0</v>
      </c>
      <c r="BQ14" s="12">
        <v>0</v>
      </c>
      <c r="BR14" s="12">
        <v>0</v>
      </c>
      <c r="BS14" s="12">
        <v>0</v>
      </c>
      <c r="BT14" s="12">
        <v>0</v>
      </c>
    </row>
    <row r="15" spans="1:246" x14ac:dyDescent="0.45">
      <c r="A15" s="21">
        <v>2015</v>
      </c>
      <c r="B15" s="2">
        <v>1912</v>
      </c>
      <c r="C15">
        <f>0.02*'Ancillary calculations'!D$23</f>
        <v>0</v>
      </c>
      <c r="D15">
        <f>0.02*'Ancillary calculations'!E$23</f>
        <v>65.758446627801177</v>
      </c>
      <c r="E15">
        <f>0.02*'Ancillary calculations'!F$23</f>
        <v>0</v>
      </c>
      <c r="F15">
        <f>0.02*'Ancillary calculations'!G$23</f>
        <v>0</v>
      </c>
      <c r="G15">
        <f>0.02*'Ancillary calculations'!H$23</f>
        <v>0</v>
      </c>
      <c r="H15">
        <f>0.02*'Ancillary calculations'!I$23</f>
        <v>9.2585275600336985</v>
      </c>
      <c r="I15">
        <f>0.02*'Ancillary calculations'!J$23</f>
        <v>0</v>
      </c>
      <c r="J15">
        <f>0.02*'Ancillary calculations'!K$23</f>
        <v>0</v>
      </c>
      <c r="K15">
        <f>0.02*'Ancillary calculations'!L$23</f>
        <v>2.6499672521651219</v>
      </c>
      <c r="L15">
        <v>0</v>
      </c>
      <c r="M15">
        <v>0</v>
      </c>
      <c r="N15">
        <v>0</v>
      </c>
      <c r="O15">
        <v>0</v>
      </c>
      <c r="P15">
        <f t="shared" si="0"/>
        <v>6.4866958278596343</v>
      </c>
      <c r="Q15">
        <f t="shared" si="1"/>
        <v>0.91330095486779928</v>
      </c>
      <c r="R15">
        <f t="shared" si="2"/>
        <v>0.26140416022717927</v>
      </c>
      <c r="S15" s="12">
        <v>0</v>
      </c>
      <c r="T15" s="12">
        <v>0</v>
      </c>
      <c r="U15" s="12">
        <v>0</v>
      </c>
      <c r="V15">
        <v>6.6713095514457423</v>
      </c>
      <c r="W15">
        <v>3.9615844274205343</v>
      </c>
      <c r="X15">
        <v>0</v>
      </c>
      <c r="Y15">
        <v>10.824026752476497</v>
      </c>
      <c r="Z15">
        <v>5.3187372494584304</v>
      </c>
      <c r="AA15">
        <v>0</v>
      </c>
      <c r="AB15">
        <v>2.4522078481206036</v>
      </c>
      <c r="AC15">
        <v>6.5612565881299094</v>
      </c>
      <c r="AD15">
        <v>0</v>
      </c>
      <c r="AE15">
        <v>1.8791111111111112</v>
      </c>
      <c r="AF15">
        <v>1.4788888888888887</v>
      </c>
      <c r="AG15">
        <v>0</v>
      </c>
      <c r="AH15">
        <v>3.1000000000000005</v>
      </c>
      <c r="AI15">
        <v>2.9365066666666668</v>
      </c>
      <c r="AJ15">
        <v>0</v>
      </c>
      <c r="AK15">
        <v>12.025673467891247</v>
      </c>
      <c r="AL15">
        <v>3.0988652404260391</v>
      </c>
      <c r="AM15">
        <v>0</v>
      </c>
      <c r="AN15" s="91">
        <v>2.2206651196381348</v>
      </c>
      <c r="AO15" s="91">
        <v>0.94577627686105314</v>
      </c>
      <c r="AP15">
        <v>0</v>
      </c>
      <c r="AQ15" s="91">
        <v>3.2531332405018665</v>
      </c>
      <c r="AR15" s="91">
        <v>1.3854648675981589</v>
      </c>
      <c r="AS15">
        <v>0</v>
      </c>
      <c r="AT15" s="91">
        <v>8.0617663581419947</v>
      </c>
      <c r="AU15" s="91">
        <v>4.6594829410118557</v>
      </c>
      <c r="AV15">
        <v>0</v>
      </c>
      <c r="AW15" s="12">
        <v>0</v>
      </c>
      <c r="AX15" s="12">
        <v>4.9895500000000002E-2</v>
      </c>
      <c r="AY15" s="12">
        <v>0</v>
      </c>
      <c r="AZ15" s="12">
        <v>0</v>
      </c>
      <c r="BA15" s="12">
        <v>0</v>
      </c>
      <c r="BB15" s="12">
        <v>0</v>
      </c>
      <c r="BC15" s="12">
        <v>3.6621858516904364</v>
      </c>
      <c r="BD15" s="12">
        <v>5.4932787775356537</v>
      </c>
      <c r="BE15" s="12">
        <v>0</v>
      </c>
      <c r="BF15" s="12">
        <v>0</v>
      </c>
      <c r="BG15" s="12">
        <v>0</v>
      </c>
      <c r="BH15" s="12">
        <v>0</v>
      </c>
      <c r="BI15" s="12">
        <v>0</v>
      </c>
      <c r="BJ15" s="12">
        <v>0</v>
      </c>
      <c r="BK15" s="12">
        <v>0</v>
      </c>
      <c r="BL15" s="12">
        <v>0</v>
      </c>
      <c r="BM15" s="12">
        <v>0</v>
      </c>
      <c r="BN15" s="12">
        <v>0</v>
      </c>
      <c r="BO15" s="12">
        <v>0</v>
      </c>
      <c r="BP15" s="12">
        <v>0</v>
      </c>
      <c r="BQ15" s="12">
        <v>0</v>
      </c>
      <c r="BR15" s="12">
        <v>0</v>
      </c>
      <c r="BS15" s="12">
        <v>0</v>
      </c>
      <c r="BT15" s="12">
        <v>0</v>
      </c>
    </row>
    <row r="16" spans="1:246" x14ac:dyDescent="0.45">
      <c r="A16" s="21">
        <v>2015</v>
      </c>
      <c r="B16" s="2">
        <v>1913</v>
      </c>
      <c r="C16">
        <f>0.02*'Ancillary calculations'!D$23</f>
        <v>0</v>
      </c>
      <c r="D16">
        <f>0.02*'Ancillary calculations'!E$23</f>
        <v>65.758446627801177</v>
      </c>
      <c r="E16">
        <f>0.02*'Ancillary calculations'!F$23</f>
        <v>0</v>
      </c>
      <c r="F16">
        <f>0.02*'Ancillary calculations'!G$23</f>
        <v>0</v>
      </c>
      <c r="G16">
        <f>0.02*'Ancillary calculations'!H$23</f>
        <v>0</v>
      </c>
      <c r="H16">
        <f>0.02*'Ancillary calculations'!I$23</f>
        <v>9.2585275600336985</v>
      </c>
      <c r="I16">
        <f>0.02*'Ancillary calculations'!J$23</f>
        <v>0</v>
      </c>
      <c r="J16">
        <f>0.02*'Ancillary calculations'!K$23</f>
        <v>0</v>
      </c>
      <c r="K16">
        <f>0.02*'Ancillary calculations'!L$23</f>
        <v>2.6499672521651219</v>
      </c>
      <c r="L16">
        <v>0</v>
      </c>
      <c r="M16">
        <v>0</v>
      </c>
      <c r="N16">
        <v>0</v>
      </c>
      <c r="O16">
        <v>0</v>
      </c>
      <c r="P16">
        <f t="shared" si="0"/>
        <v>6.4866958278596343</v>
      </c>
      <c r="Q16">
        <f t="shared" si="1"/>
        <v>0.91330095486779928</v>
      </c>
      <c r="R16">
        <f t="shared" si="2"/>
        <v>0.26140416022717927</v>
      </c>
      <c r="S16" s="12">
        <v>0</v>
      </c>
      <c r="T16" s="12">
        <v>0</v>
      </c>
      <c r="U16" s="12">
        <v>0</v>
      </c>
      <c r="V16">
        <v>6.6713095514457423</v>
      </c>
      <c r="W16">
        <v>3.9615844274205343</v>
      </c>
      <c r="X16">
        <v>0</v>
      </c>
      <c r="Y16">
        <v>10.824026752476497</v>
      </c>
      <c r="Z16">
        <v>5.3187372494584304</v>
      </c>
      <c r="AA16">
        <v>0</v>
      </c>
      <c r="AB16">
        <v>2.4522078481206036</v>
      </c>
      <c r="AC16">
        <v>6.5612565881299094</v>
      </c>
      <c r="AD16">
        <v>0</v>
      </c>
      <c r="AE16">
        <v>1.8791111111111112</v>
      </c>
      <c r="AF16">
        <v>1.4788888888888887</v>
      </c>
      <c r="AG16">
        <v>0</v>
      </c>
      <c r="AH16">
        <v>3.1000000000000005</v>
      </c>
      <c r="AI16">
        <v>2.9365066666666668</v>
      </c>
      <c r="AJ16">
        <v>0</v>
      </c>
      <c r="AK16">
        <v>12.025673467891247</v>
      </c>
      <c r="AL16">
        <v>3.0988652404260391</v>
      </c>
      <c r="AM16">
        <v>0</v>
      </c>
      <c r="AN16" s="91">
        <v>2.2206651196381348</v>
      </c>
      <c r="AO16" s="91">
        <v>0.94577627686105314</v>
      </c>
      <c r="AP16">
        <v>0</v>
      </c>
      <c r="AQ16" s="91">
        <v>3.2531332405018665</v>
      </c>
      <c r="AR16" s="91">
        <v>1.3854648675981589</v>
      </c>
      <c r="AS16">
        <v>0</v>
      </c>
      <c r="AT16" s="91">
        <v>8.0617663581419947</v>
      </c>
      <c r="AU16" s="91">
        <v>4.6594829410118557</v>
      </c>
      <c r="AV16">
        <v>0</v>
      </c>
      <c r="AW16" s="12">
        <v>0</v>
      </c>
      <c r="AX16" s="12">
        <v>4.9831E-2</v>
      </c>
      <c r="AY16" s="12">
        <v>0</v>
      </c>
      <c r="AZ16" s="12">
        <v>0</v>
      </c>
      <c r="BA16" s="12">
        <v>0</v>
      </c>
      <c r="BB16" s="12">
        <v>0</v>
      </c>
      <c r="BC16" s="12">
        <v>3.6621858516904364</v>
      </c>
      <c r="BD16" s="12">
        <v>5.4932787775356537</v>
      </c>
      <c r="BE16" s="12">
        <v>0</v>
      </c>
      <c r="BF16" s="12">
        <v>0</v>
      </c>
      <c r="BG16" s="12">
        <v>0</v>
      </c>
      <c r="BH16" s="12">
        <v>0</v>
      </c>
      <c r="BI16" s="12">
        <v>0</v>
      </c>
      <c r="BJ16" s="12">
        <v>0</v>
      </c>
      <c r="BK16" s="12">
        <v>0</v>
      </c>
      <c r="BL16" s="12">
        <v>0</v>
      </c>
      <c r="BM16" s="12">
        <v>0</v>
      </c>
      <c r="BN16" s="12">
        <v>0</v>
      </c>
      <c r="BO16" s="12">
        <v>0</v>
      </c>
      <c r="BP16" s="12">
        <v>0</v>
      </c>
      <c r="BQ16" s="12">
        <v>0</v>
      </c>
      <c r="BR16" s="12">
        <v>0</v>
      </c>
      <c r="BS16" s="12">
        <v>0</v>
      </c>
      <c r="BT16" s="12">
        <v>0</v>
      </c>
    </row>
    <row r="17" spans="1:72" x14ac:dyDescent="0.45">
      <c r="A17" s="21">
        <v>2015</v>
      </c>
      <c r="B17" s="2">
        <v>1914</v>
      </c>
      <c r="C17">
        <f>0.02*'Ancillary calculations'!D$23</f>
        <v>0</v>
      </c>
      <c r="D17">
        <f>0.02*'Ancillary calculations'!E$23</f>
        <v>65.758446627801177</v>
      </c>
      <c r="E17">
        <f>0.02*'Ancillary calculations'!F$23</f>
        <v>0</v>
      </c>
      <c r="F17">
        <f>0.02*'Ancillary calculations'!G$23</f>
        <v>0</v>
      </c>
      <c r="G17">
        <f>0.02*'Ancillary calculations'!H$23</f>
        <v>0</v>
      </c>
      <c r="H17">
        <f>0.02*'Ancillary calculations'!I$23</f>
        <v>9.2585275600336985</v>
      </c>
      <c r="I17">
        <f>0.02*'Ancillary calculations'!J$23</f>
        <v>0</v>
      </c>
      <c r="J17">
        <f>0.02*'Ancillary calculations'!K$23</f>
        <v>0</v>
      </c>
      <c r="K17">
        <f>0.02*'Ancillary calculations'!L$23</f>
        <v>2.6499672521651219</v>
      </c>
      <c r="L17">
        <v>0</v>
      </c>
      <c r="M17">
        <v>0</v>
      </c>
      <c r="N17">
        <v>0</v>
      </c>
      <c r="O17">
        <v>0</v>
      </c>
      <c r="P17">
        <f t="shared" si="0"/>
        <v>6.4866958278596343</v>
      </c>
      <c r="Q17">
        <f t="shared" si="1"/>
        <v>0.91330095486779928</v>
      </c>
      <c r="R17">
        <f t="shared" si="2"/>
        <v>0.26140416022717927</v>
      </c>
      <c r="S17" s="12">
        <v>0</v>
      </c>
      <c r="T17" s="12">
        <v>0</v>
      </c>
      <c r="U17" s="12">
        <v>0</v>
      </c>
      <c r="V17">
        <v>6.6713095514457423</v>
      </c>
      <c r="W17">
        <v>3.9615844274205343</v>
      </c>
      <c r="X17">
        <v>0</v>
      </c>
      <c r="Y17">
        <v>10.824026752476497</v>
      </c>
      <c r="Z17">
        <v>5.3187372494584304</v>
      </c>
      <c r="AA17">
        <v>0</v>
      </c>
      <c r="AB17">
        <v>2.4522078481206036</v>
      </c>
      <c r="AC17">
        <v>6.5612565881299094</v>
      </c>
      <c r="AD17">
        <v>0</v>
      </c>
      <c r="AE17">
        <v>1.8791111111111112</v>
      </c>
      <c r="AF17">
        <v>1.4788888888888887</v>
      </c>
      <c r="AG17">
        <v>0</v>
      </c>
      <c r="AH17">
        <v>3.1000000000000005</v>
      </c>
      <c r="AI17">
        <v>2.9365066666666668</v>
      </c>
      <c r="AJ17">
        <v>0</v>
      </c>
      <c r="AK17">
        <v>12.025673467891247</v>
      </c>
      <c r="AL17">
        <v>3.0988652404260391</v>
      </c>
      <c r="AM17">
        <v>0</v>
      </c>
      <c r="AN17" s="91">
        <v>2.2206651196381348</v>
      </c>
      <c r="AO17" s="91">
        <v>0.94577627686105314</v>
      </c>
      <c r="AP17">
        <v>0</v>
      </c>
      <c r="AQ17" s="91">
        <v>3.2531332405018665</v>
      </c>
      <c r="AR17" s="91">
        <v>1.3854648675981589</v>
      </c>
      <c r="AS17">
        <v>0</v>
      </c>
      <c r="AT17" s="91">
        <v>8.0617663581419947</v>
      </c>
      <c r="AU17" s="91">
        <v>4.6594829410118557</v>
      </c>
      <c r="AV17">
        <v>0</v>
      </c>
      <c r="AW17" s="12">
        <v>0</v>
      </c>
      <c r="AX17" s="12">
        <v>4.9840200000000001E-2</v>
      </c>
      <c r="AY17" s="12">
        <v>0</v>
      </c>
      <c r="AZ17" s="12">
        <v>0</v>
      </c>
      <c r="BA17" s="12">
        <v>0</v>
      </c>
      <c r="BB17" s="12">
        <v>0</v>
      </c>
      <c r="BC17" s="12">
        <v>3.6621858516904364</v>
      </c>
      <c r="BD17" s="12">
        <v>5.4932787775356537</v>
      </c>
      <c r="BE17" s="12">
        <v>0</v>
      </c>
      <c r="BF17" s="12">
        <v>0</v>
      </c>
      <c r="BG17" s="12">
        <v>0</v>
      </c>
      <c r="BH17" s="12">
        <v>0</v>
      </c>
      <c r="BI17" s="12">
        <v>0</v>
      </c>
      <c r="BJ17" s="12">
        <v>0</v>
      </c>
      <c r="BK17" s="12">
        <v>0</v>
      </c>
      <c r="BL17" s="12">
        <v>0</v>
      </c>
      <c r="BM17" s="12">
        <v>0</v>
      </c>
      <c r="BN17" s="12">
        <v>0</v>
      </c>
      <c r="BO17" s="12">
        <v>0</v>
      </c>
      <c r="BP17" s="12">
        <v>0</v>
      </c>
      <c r="BQ17" s="12">
        <v>0</v>
      </c>
      <c r="BR17" s="12">
        <v>0</v>
      </c>
      <c r="BS17" s="12">
        <v>0</v>
      </c>
      <c r="BT17" s="12">
        <v>0</v>
      </c>
    </row>
    <row r="18" spans="1:72" x14ac:dyDescent="0.45">
      <c r="A18" s="21">
        <v>2015</v>
      </c>
      <c r="B18" s="2">
        <v>1915</v>
      </c>
      <c r="C18">
        <f>0.02*'Ancillary calculations'!D$23</f>
        <v>0</v>
      </c>
      <c r="D18">
        <f>0.02*'Ancillary calculations'!E$23</f>
        <v>65.758446627801177</v>
      </c>
      <c r="E18">
        <f>0.02*'Ancillary calculations'!F$23</f>
        <v>0</v>
      </c>
      <c r="F18">
        <f>0.02*'Ancillary calculations'!G$23</f>
        <v>0</v>
      </c>
      <c r="G18">
        <f>0.02*'Ancillary calculations'!H$23</f>
        <v>0</v>
      </c>
      <c r="H18">
        <f>0.02*'Ancillary calculations'!I$23</f>
        <v>9.2585275600336985</v>
      </c>
      <c r="I18">
        <f>0.02*'Ancillary calculations'!J$23</f>
        <v>0</v>
      </c>
      <c r="J18">
        <f>0.02*'Ancillary calculations'!K$23</f>
        <v>0</v>
      </c>
      <c r="K18">
        <f>0.02*'Ancillary calculations'!L$23</f>
        <v>2.6499672521651219</v>
      </c>
      <c r="L18">
        <v>0</v>
      </c>
      <c r="M18">
        <v>0</v>
      </c>
      <c r="N18">
        <v>0</v>
      </c>
      <c r="O18">
        <v>0</v>
      </c>
      <c r="P18">
        <f t="shared" si="0"/>
        <v>6.4866958278596343</v>
      </c>
      <c r="Q18">
        <f t="shared" si="1"/>
        <v>0.91330095486779928</v>
      </c>
      <c r="R18">
        <f t="shared" si="2"/>
        <v>0.26140416022717927</v>
      </c>
      <c r="S18" s="12">
        <v>0</v>
      </c>
      <c r="T18" s="12">
        <v>0</v>
      </c>
      <c r="U18" s="12">
        <v>0</v>
      </c>
      <c r="V18">
        <v>6.6713095514457423</v>
      </c>
      <c r="W18">
        <v>3.9615844274205343</v>
      </c>
      <c r="X18">
        <v>0</v>
      </c>
      <c r="Y18">
        <v>10.824026752476497</v>
      </c>
      <c r="Z18">
        <v>5.3187372494584304</v>
      </c>
      <c r="AA18">
        <v>0</v>
      </c>
      <c r="AB18">
        <v>2.4522078481206036</v>
      </c>
      <c r="AC18">
        <v>6.5612565881299094</v>
      </c>
      <c r="AD18">
        <v>0</v>
      </c>
      <c r="AE18">
        <v>1.8791111111111112</v>
      </c>
      <c r="AF18">
        <v>1.4788888888888887</v>
      </c>
      <c r="AG18">
        <v>0</v>
      </c>
      <c r="AH18">
        <v>3.1000000000000005</v>
      </c>
      <c r="AI18">
        <v>2.9365066666666668</v>
      </c>
      <c r="AJ18">
        <v>0</v>
      </c>
      <c r="AK18">
        <v>12.025673467891247</v>
      </c>
      <c r="AL18">
        <v>3.0988652404260391</v>
      </c>
      <c r="AM18">
        <v>0</v>
      </c>
      <c r="AN18" s="91">
        <v>2.2206651196381348</v>
      </c>
      <c r="AO18" s="91">
        <v>0.94577627686105314</v>
      </c>
      <c r="AP18">
        <v>0</v>
      </c>
      <c r="AQ18" s="91">
        <v>3.2531332405018665</v>
      </c>
      <c r="AR18" s="91">
        <v>1.3854648675981589</v>
      </c>
      <c r="AS18">
        <v>0</v>
      </c>
      <c r="AT18" s="91">
        <v>8.0617663581419947</v>
      </c>
      <c r="AU18" s="91">
        <v>4.6594829410118557</v>
      </c>
      <c r="AV18">
        <v>0</v>
      </c>
      <c r="AW18" s="12">
        <v>0</v>
      </c>
      <c r="AX18" s="12">
        <v>5.28034E-2</v>
      </c>
      <c r="AY18" s="12">
        <v>0</v>
      </c>
      <c r="AZ18" s="12">
        <v>0</v>
      </c>
      <c r="BA18" s="12">
        <v>0</v>
      </c>
      <c r="BB18" s="12">
        <v>0</v>
      </c>
      <c r="BC18" s="12">
        <v>3.6621858516904364</v>
      </c>
      <c r="BD18" s="12">
        <v>5.4932787775356537</v>
      </c>
      <c r="BE18" s="12">
        <v>0</v>
      </c>
      <c r="BF18" s="12">
        <v>0</v>
      </c>
      <c r="BG18" s="12">
        <v>0</v>
      </c>
      <c r="BH18" s="12">
        <v>0</v>
      </c>
      <c r="BI18" s="12">
        <v>0</v>
      </c>
      <c r="BJ18" s="12">
        <v>0</v>
      </c>
      <c r="BK18" s="12">
        <v>0</v>
      </c>
      <c r="BL18" s="12">
        <v>0</v>
      </c>
      <c r="BM18" s="12">
        <v>0</v>
      </c>
      <c r="BN18" s="12">
        <v>0</v>
      </c>
      <c r="BO18" s="12">
        <v>0</v>
      </c>
      <c r="BP18" s="12">
        <v>0</v>
      </c>
      <c r="BQ18" s="12">
        <v>0</v>
      </c>
      <c r="BR18" s="12">
        <v>0</v>
      </c>
      <c r="BS18" s="12">
        <v>0</v>
      </c>
      <c r="BT18" s="12">
        <v>0</v>
      </c>
    </row>
    <row r="19" spans="1:72" x14ac:dyDescent="0.45">
      <c r="A19" s="21">
        <v>2015</v>
      </c>
      <c r="B19" s="2">
        <v>1916</v>
      </c>
      <c r="C19">
        <f>0.02*'Ancillary calculations'!D$23</f>
        <v>0</v>
      </c>
      <c r="D19">
        <f>0.02*'Ancillary calculations'!E$23</f>
        <v>65.758446627801177</v>
      </c>
      <c r="E19">
        <f>0.02*'Ancillary calculations'!F$23</f>
        <v>0</v>
      </c>
      <c r="F19">
        <f>0.02*'Ancillary calculations'!G$23</f>
        <v>0</v>
      </c>
      <c r="G19">
        <f>0.02*'Ancillary calculations'!H$23</f>
        <v>0</v>
      </c>
      <c r="H19">
        <f>0.02*'Ancillary calculations'!I$23</f>
        <v>9.2585275600336985</v>
      </c>
      <c r="I19">
        <f>0.02*'Ancillary calculations'!J$23</f>
        <v>0</v>
      </c>
      <c r="J19">
        <f>0.02*'Ancillary calculations'!K$23</f>
        <v>0</v>
      </c>
      <c r="K19">
        <f>0.02*'Ancillary calculations'!L$23</f>
        <v>2.6499672521651219</v>
      </c>
      <c r="L19">
        <v>0</v>
      </c>
      <c r="M19">
        <v>0</v>
      </c>
      <c r="N19">
        <v>0</v>
      </c>
      <c r="O19">
        <v>0</v>
      </c>
      <c r="P19">
        <f t="shared" si="0"/>
        <v>6.4866958278596343</v>
      </c>
      <c r="Q19">
        <f t="shared" si="1"/>
        <v>0.91330095486779928</v>
      </c>
      <c r="R19">
        <f t="shared" si="2"/>
        <v>0.26140416022717927</v>
      </c>
      <c r="S19" s="12">
        <v>0</v>
      </c>
      <c r="T19" s="12">
        <v>0</v>
      </c>
      <c r="U19" s="12">
        <v>0</v>
      </c>
      <c r="V19">
        <v>6.6713095514457423</v>
      </c>
      <c r="W19">
        <v>3.9615844274205343</v>
      </c>
      <c r="X19">
        <v>0</v>
      </c>
      <c r="Y19">
        <v>10.824026752476497</v>
      </c>
      <c r="Z19">
        <v>5.3187372494584304</v>
      </c>
      <c r="AA19">
        <v>0</v>
      </c>
      <c r="AB19">
        <v>2.4522078481206036</v>
      </c>
      <c r="AC19">
        <v>6.5612565881299094</v>
      </c>
      <c r="AD19">
        <v>0</v>
      </c>
      <c r="AE19">
        <v>1.8791111111111112</v>
      </c>
      <c r="AF19">
        <v>1.4788888888888887</v>
      </c>
      <c r="AG19">
        <v>0</v>
      </c>
      <c r="AH19">
        <v>3.1000000000000005</v>
      </c>
      <c r="AI19">
        <v>2.9365066666666668</v>
      </c>
      <c r="AJ19">
        <v>0</v>
      </c>
      <c r="AK19">
        <v>12.025673467891247</v>
      </c>
      <c r="AL19">
        <v>3.0988652404260391</v>
      </c>
      <c r="AM19">
        <v>0</v>
      </c>
      <c r="AN19" s="91">
        <v>2.2206651196381348</v>
      </c>
      <c r="AO19" s="91">
        <v>0.94577627686105314</v>
      </c>
      <c r="AP19">
        <v>0</v>
      </c>
      <c r="AQ19" s="91">
        <v>3.2531332405018665</v>
      </c>
      <c r="AR19" s="91">
        <v>1.3854648675981589</v>
      </c>
      <c r="AS19">
        <v>0</v>
      </c>
      <c r="AT19" s="91">
        <v>8.0617663581419947</v>
      </c>
      <c r="AU19" s="91">
        <v>4.6594829410118557</v>
      </c>
      <c r="AV19">
        <v>0</v>
      </c>
      <c r="AW19" s="12">
        <v>0</v>
      </c>
      <c r="AX19" s="12">
        <v>5.2943400000000002E-2</v>
      </c>
      <c r="AY19" s="12">
        <v>0</v>
      </c>
      <c r="AZ19" s="12">
        <v>0</v>
      </c>
      <c r="BA19" s="12">
        <v>0</v>
      </c>
      <c r="BB19" s="12">
        <v>0</v>
      </c>
      <c r="BC19" s="12">
        <v>3.6621858516904364</v>
      </c>
      <c r="BD19" s="12">
        <v>5.4932787775356537</v>
      </c>
      <c r="BE19" s="12">
        <v>0</v>
      </c>
      <c r="BF19" s="12">
        <v>0</v>
      </c>
      <c r="BG19" s="12">
        <v>0</v>
      </c>
      <c r="BH19" s="12">
        <v>0</v>
      </c>
      <c r="BI19" s="12">
        <v>0</v>
      </c>
      <c r="BJ19" s="12">
        <v>0</v>
      </c>
      <c r="BK19" s="12">
        <v>0</v>
      </c>
      <c r="BL19" s="12">
        <v>0</v>
      </c>
      <c r="BM19" s="12">
        <v>0</v>
      </c>
      <c r="BN19" s="12">
        <v>0</v>
      </c>
      <c r="BO19" s="12">
        <v>0</v>
      </c>
      <c r="BP19" s="12">
        <v>0</v>
      </c>
      <c r="BQ19" s="12">
        <v>0</v>
      </c>
      <c r="BR19" s="12">
        <v>0</v>
      </c>
      <c r="BS19" s="12">
        <v>0</v>
      </c>
      <c r="BT19" s="12">
        <v>0</v>
      </c>
    </row>
    <row r="20" spans="1:72" x14ac:dyDescent="0.45">
      <c r="A20" s="21">
        <v>2015</v>
      </c>
      <c r="B20" s="2">
        <v>1917</v>
      </c>
      <c r="C20">
        <f>0.02*'Ancillary calculations'!D$23</f>
        <v>0</v>
      </c>
      <c r="D20">
        <f>0.02*'Ancillary calculations'!E$23</f>
        <v>65.758446627801177</v>
      </c>
      <c r="E20">
        <f>0.02*'Ancillary calculations'!F$23</f>
        <v>0</v>
      </c>
      <c r="F20">
        <f>0.02*'Ancillary calculations'!G$23</f>
        <v>0</v>
      </c>
      <c r="G20">
        <f>0.02*'Ancillary calculations'!H$23</f>
        <v>0</v>
      </c>
      <c r="H20">
        <f>0.02*'Ancillary calculations'!I$23</f>
        <v>9.2585275600336985</v>
      </c>
      <c r="I20">
        <f>0.02*'Ancillary calculations'!J$23</f>
        <v>0</v>
      </c>
      <c r="J20">
        <f>0.02*'Ancillary calculations'!K$23</f>
        <v>0</v>
      </c>
      <c r="K20">
        <f>0.02*'Ancillary calculations'!L$23</f>
        <v>2.6499672521651219</v>
      </c>
      <c r="L20">
        <v>0</v>
      </c>
      <c r="M20">
        <v>0</v>
      </c>
      <c r="N20">
        <v>0</v>
      </c>
      <c r="O20">
        <v>0</v>
      </c>
      <c r="P20">
        <f t="shared" si="0"/>
        <v>6.4866958278596343</v>
      </c>
      <c r="Q20">
        <f t="shared" si="1"/>
        <v>0.91330095486779928</v>
      </c>
      <c r="R20">
        <f t="shared" si="2"/>
        <v>0.26140416022717927</v>
      </c>
      <c r="S20" s="12">
        <v>0</v>
      </c>
      <c r="T20" s="12">
        <v>0</v>
      </c>
      <c r="U20" s="12">
        <v>0</v>
      </c>
      <c r="V20">
        <v>6.6713095514457423</v>
      </c>
      <c r="W20">
        <v>3.9615844274205343</v>
      </c>
      <c r="X20">
        <v>0</v>
      </c>
      <c r="Y20">
        <v>10.824026752476497</v>
      </c>
      <c r="Z20">
        <v>5.3187372494584304</v>
      </c>
      <c r="AA20">
        <v>0</v>
      </c>
      <c r="AB20">
        <v>2.4522078481206036</v>
      </c>
      <c r="AC20">
        <v>6.5612565881299094</v>
      </c>
      <c r="AD20">
        <v>0</v>
      </c>
      <c r="AE20">
        <v>1.8791111111111112</v>
      </c>
      <c r="AF20">
        <v>1.4788888888888887</v>
      </c>
      <c r="AG20">
        <v>0</v>
      </c>
      <c r="AH20">
        <v>3.1000000000000005</v>
      </c>
      <c r="AI20">
        <v>2.9365066666666668</v>
      </c>
      <c r="AJ20">
        <v>0</v>
      </c>
      <c r="AK20">
        <v>12.025673467891247</v>
      </c>
      <c r="AL20">
        <v>3.0988652404260391</v>
      </c>
      <c r="AM20">
        <v>0</v>
      </c>
      <c r="AN20" s="91">
        <v>2.2206651196381348</v>
      </c>
      <c r="AO20" s="91">
        <v>0.94577627686105314</v>
      </c>
      <c r="AP20">
        <v>0</v>
      </c>
      <c r="AQ20" s="91">
        <v>3.2531332405018665</v>
      </c>
      <c r="AR20" s="91">
        <v>1.3854648675981589</v>
      </c>
      <c r="AS20">
        <v>0</v>
      </c>
      <c r="AT20" s="91">
        <v>8.0617663581419947</v>
      </c>
      <c r="AU20" s="91">
        <v>4.6594829410118557</v>
      </c>
      <c r="AV20">
        <v>0</v>
      </c>
      <c r="AW20" s="12">
        <v>0</v>
      </c>
      <c r="AX20" s="12">
        <v>5.38352E-2</v>
      </c>
      <c r="AY20" s="12">
        <v>0</v>
      </c>
      <c r="AZ20" s="12">
        <v>0</v>
      </c>
      <c r="BA20" s="12">
        <v>0</v>
      </c>
      <c r="BB20" s="12">
        <v>0</v>
      </c>
      <c r="BC20" s="12">
        <v>3.6621858516904364</v>
      </c>
      <c r="BD20" s="12">
        <v>5.4932787775356537</v>
      </c>
      <c r="BE20" s="12">
        <v>0</v>
      </c>
      <c r="BF20" s="12">
        <v>0</v>
      </c>
      <c r="BG20" s="12">
        <v>0</v>
      </c>
      <c r="BH20" s="12">
        <v>0</v>
      </c>
      <c r="BI20" s="12">
        <v>0</v>
      </c>
      <c r="BJ20" s="12">
        <v>0</v>
      </c>
      <c r="BK20" s="12">
        <v>0</v>
      </c>
      <c r="BL20" s="12">
        <v>0</v>
      </c>
      <c r="BM20" s="12">
        <v>0</v>
      </c>
      <c r="BN20" s="12">
        <v>0</v>
      </c>
      <c r="BO20" s="12">
        <v>0</v>
      </c>
      <c r="BP20" s="12">
        <v>0</v>
      </c>
      <c r="BQ20" s="12">
        <v>0</v>
      </c>
      <c r="BR20" s="12">
        <v>0</v>
      </c>
      <c r="BS20" s="12">
        <v>0</v>
      </c>
      <c r="BT20" s="12">
        <v>0</v>
      </c>
    </row>
    <row r="21" spans="1:72" x14ac:dyDescent="0.45">
      <c r="A21" s="21">
        <v>2015</v>
      </c>
      <c r="B21" s="2">
        <v>1918</v>
      </c>
      <c r="C21">
        <f>0.02*'Ancillary calculations'!D$23</f>
        <v>0</v>
      </c>
      <c r="D21">
        <f>0.02*'Ancillary calculations'!E$23</f>
        <v>65.758446627801177</v>
      </c>
      <c r="E21">
        <f>0.02*'Ancillary calculations'!F$23</f>
        <v>0</v>
      </c>
      <c r="F21">
        <f>0.02*'Ancillary calculations'!G$23</f>
        <v>0</v>
      </c>
      <c r="G21">
        <f>0.02*'Ancillary calculations'!H$23</f>
        <v>0</v>
      </c>
      <c r="H21">
        <f>0.02*'Ancillary calculations'!I$23</f>
        <v>9.2585275600336985</v>
      </c>
      <c r="I21">
        <f>0.02*'Ancillary calculations'!J$23</f>
        <v>0</v>
      </c>
      <c r="J21">
        <f>0.02*'Ancillary calculations'!K$23</f>
        <v>0</v>
      </c>
      <c r="K21">
        <f>0.02*'Ancillary calculations'!L$23</f>
        <v>2.6499672521651219</v>
      </c>
      <c r="L21">
        <v>0</v>
      </c>
      <c r="M21">
        <v>0</v>
      </c>
      <c r="N21">
        <v>0</v>
      </c>
      <c r="O21">
        <v>0</v>
      </c>
      <c r="P21">
        <f t="shared" si="0"/>
        <v>6.4866958278596343</v>
      </c>
      <c r="Q21">
        <f t="shared" si="1"/>
        <v>0.91330095486779928</v>
      </c>
      <c r="R21">
        <f t="shared" si="2"/>
        <v>0.26140416022717927</v>
      </c>
      <c r="S21" s="12">
        <v>0</v>
      </c>
      <c r="T21" s="12">
        <v>0</v>
      </c>
      <c r="U21" s="12">
        <v>0</v>
      </c>
      <c r="V21">
        <v>6.6713095514457423</v>
      </c>
      <c r="W21">
        <v>3.9615844274205343</v>
      </c>
      <c r="X21">
        <v>0</v>
      </c>
      <c r="Y21">
        <v>10.824026752476497</v>
      </c>
      <c r="Z21">
        <v>5.3187372494584304</v>
      </c>
      <c r="AA21">
        <v>0</v>
      </c>
      <c r="AB21">
        <v>2.4522078481206036</v>
      </c>
      <c r="AC21">
        <v>6.5612565881299094</v>
      </c>
      <c r="AD21">
        <v>0</v>
      </c>
      <c r="AE21">
        <v>1.8791111111111112</v>
      </c>
      <c r="AF21">
        <v>1.4788888888888887</v>
      </c>
      <c r="AG21">
        <v>0</v>
      </c>
      <c r="AH21">
        <v>3.1000000000000005</v>
      </c>
      <c r="AI21">
        <v>2.9365066666666668</v>
      </c>
      <c r="AJ21">
        <v>0</v>
      </c>
      <c r="AK21">
        <v>12.025673467891247</v>
      </c>
      <c r="AL21">
        <v>3.0988652404260391</v>
      </c>
      <c r="AM21">
        <v>0</v>
      </c>
      <c r="AN21" s="91">
        <v>2.2206651196381348</v>
      </c>
      <c r="AO21" s="91">
        <v>0.94577627686105314</v>
      </c>
      <c r="AP21">
        <v>0</v>
      </c>
      <c r="AQ21" s="91">
        <v>3.2531332405018665</v>
      </c>
      <c r="AR21" s="91">
        <v>1.3854648675981589</v>
      </c>
      <c r="AS21">
        <v>0</v>
      </c>
      <c r="AT21" s="91">
        <v>8.0617663581419947</v>
      </c>
      <c r="AU21" s="91">
        <v>4.6594829410118557</v>
      </c>
      <c r="AV21">
        <v>0</v>
      </c>
      <c r="AW21" s="12">
        <v>0</v>
      </c>
      <c r="AX21" s="12">
        <v>5.38615E-2</v>
      </c>
      <c r="AY21" s="12">
        <v>0</v>
      </c>
      <c r="AZ21" s="12">
        <v>0</v>
      </c>
      <c r="BA21" s="12">
        <v>0</v>
      </c>
      <c r="BB21" s="12">
        <v>0</v>
      </c>
      <c r="BC21" s="12">
        <v>3.6621858516904364</v>
      </c>
      <c r="BD21" s="12">
        <v>5.4932787775356537</v>
      </c>
      <c r="BE21" s="12">
        <v>0</v>
      </c>
      <c r="BF21" s="12">
        <v>8.9646465319021011</v>
      </c>
      <c r="BG21" s="12">
        <v>26.893939595706303</v>
      </c>
      <c r="BH21" s="12">
        <v>0</v>
      </c>
      <c r="BI21" s="12">
        <v>0</v>
      </c>
      <c r="BJ21" s="12">
        <v>0</v>
      </c>
      <c r="BK21" s="12">
        <v>0</v>
      </c>
      <c r="BL21" s="12">
        <v>0</v>
      </c>
      <c r="BM21" s="12">
        <v>0</v>
      </c>
      <c r="BN21" s="12">
        <v>0</v>
      </c>
      <c r="BO21" s="12">
        <v>0</v>
      </c>
      <c r="BP21" s="12">
        <v>0</v>
      </c>
      <c r="BQ21" s="12">
        <v>0</v>
      </c>
      <c r="BR21" s="12">
        <v>0</v>
      </c>
      <c r="BS21" s="12">
        <v>0</v>
      </c>
      <c r="BT21" s="12">
        <v>0</v>
      </c>
    </row>
    <row r="22" spans="1:72" x14ac:dyDescent="0.45">
      <c r="A22" s="21">
        <v>2015</v>
      </c>
      <c r="B22" s="2">
        <v>1919</v>
      </c>
      <c r="C22">
        <f>0.02*'Ancillary calculations'!D$23</f>
        <v>0</v>
      </c>
      <c r="D22">
        <f>0.02*'Ancillary calculations'!E$23</f>
        <v>65.758446627801177</v>
      </c>
      <c r="E22">
        <f>0.02*'Ancillary calculations'!F$23</f>
        <v>0</v>
      </c>
      <c r="F22">
        <f>0.02*'Ancillary calculations'!G$23</f>
        <v>0</v>
      </c>
      <c r="G22">
        <f>0.02*'Ancillary calculations'!H$23</f>
        <v>0</v>
      </c>
      <c r="H22">
        <f>0.02*'Ancillary calculations'!I$23</f>
        <v>9.2585275600336985</v>
      </c>
      <c r="I22">
        <f>0.02*'Ancillary calculations'!J$23</f>
        <v>0</v>
      </c>
      <c r="J22">
        <f>0.02*'Ancillary calculations'!K$23</f>
        <v>0</v>
      </c>
      <c r="K22">
        <f>0.02*'Ancillary calculations'!L$23</f>
        <v>2.6499672521651219</v>
      </c>
      <c r="L22">
        <v>0</v>
      </c>
      <c r="M22">
        <v>0</v>
      </c>
      <c r="N22">
        <v>0</v>
      </c>
      <c r="O22">
        <v>0</v>
      </c>
      <c r="P22">
        <f t="shared" si="0"/>
        <v>6.4866958278596343</v>
      </c>
      <c r="Q22">
        <f t="shared" si="1"/>
        <v>0.91330095486779928</v>
      </c>
      <c r="R22">
        <f t="shared" si="2"/>
        <v>0.26140416022717927</v>
      </c>
      <c r="S22" s="12">
        <v>0</v>
      </c>
      <c r="T22" s="12">
        <v>0</v>
      </c>
      <c r="U22" s="12">
        <v>0</v>
      </c>
      <c r="V22">
        <v>6.6713095514457423</v>
      </c>
      <c r="W22">
        <v>3.9615844274205343</v>
      </c>
      <c r="X22">
        <v>0</v>
      </c>
      <c r="Y22">
        <v>10.824026752476497</v>
      </c>
      <c r="Z22">
        <v>5.3187372494584304</v>
      </c>
      <c r="AA22">
        <v>0</v>
      </c>
      <c r="AB22">
        <v>2.4522078481206036</v>
      </c>
      <c r="AC22">
        <v>6.5612565881299094</v>
      </c>
      <c r="AD22">
        <v>0</v>
      </c>
      <c r="AE22">
        <v>1.8791111111111112</v>
      </c>
      <c r="AF22">
        <v>1.4788888888888887</v>
      </c>
      <c r="AG22">
        <v>0</v>
      </c>
      <c r="AH22">
        <v>3.1000000000000005</v>
      </c>
      <c r="AI22">
        <v>2.9365066666666668</v>
      </c>
      <c r="AJ22">
        <v>0</v>
      </c>
      <c r="AK22">
        <v>12.025673467891247</v>
      </c>
      <c r="AL22">
        <v>3.0988652404260391</v>
      </c>
      <c r="AM22">
        <v>0</v>
      </c>
      <c r="AN22" s="91">
        <v>2.2206651196381348</v>
      </c>
      <c r="AO22" s="91">
        <v>0.94577627686105314</v>
      </c>
      <c r="AP22">
        <v>0</v>
      </c>
      <c r="AQ22" s="91">
        <v>3.2531332405018665</v>
      </c>
      <c r="AR22" s="91">
        <v>1.3854648675981589</v>
      </c>
      <c r="AS22">
        <v>0</v>
      </c>
      <c r="AT22" s="91">
        <v>8.0617663581419947</v>
      </c>
      <c r="AU22" s="91">
        <v>4.6594829410118557</v>
      </c>
      <c r="AV22">
        <v>0</v>
      </c>
      <c r="AW22" s="12">
        <v>0</v>
      </c>
      <c r="AX22" s="12">
        <v>5.3991499999999998E-2</v>
      </c>
      <c r="AY22" s="12">
        <v>0</v>
      </c>
      <c r="AZ22" s="12">
        <v>0</v>
      </c>
      <c r="BA22" s="12">
        <v>0</v>
      </c>
      <c r="BB22" s="12">
        <v>0</v>
      </c>
      <c r="BC22" s="12">
        <v>3.6621858516904364</v>
      </c>
      <c r="BD22" s="12">
        <v>5.4932787775356537</v>
      </c>
      <c r="BE22" s="12">
        <v>0</v>
      </c>
      <c r="BF22" s="12">
        <v>8.9646465319021011</v>
      </c>
      <c r="BG22" s="12">
        <v>26.893939595706303</v>
      </c>
      <c r="BH22" s="12">
        <v>0</v>
      </c>
      <c r="BI22" s="12">
        <v>0</v>
      </c>
      <c r="BJ22" s="12">
        <v>0</v>
      </c>
      <c r="BK22" s="12">
        <v>0</v>
      </c>
      <c r="BL22" s="12">
        <v>0</v>
      </c>
      <c r="BM22" s="12">
        <v>0</v>
      </c>
      <c r="BN22" s="12">
        <v>0</v>
      </c>
      <c r="BO22" s="12">
        <v>0</v>
      </c>
      <c r="BP22" s="12">
        <v>0</v>
      </c>
      <c r="BQ22" s="12">
        <v>0</v>
      </c>
      <c r="BR22" s="12">
        <v>0</v>
      </c>
      <c r="BS22" s="12">
        <v>0</v>
      </c>
      <c r="BT22" s="12">
        <v>0</v>
      </c>
    </row>
    <row r="23" spans="1:72" x14ac:dyDescent="0.45">
      <c r="A23" s="21">
        <v>2015</v>
      </c>
      <c r="B23" s="2">
        <v>1920</v>
      </c>
      <c r="C23">
        <f>0.02*'Ancillary calculations'!D$23</f>
        <v>0</v>
      </c>
      <c r="D23">
        <f>0.02*'Ancillary calculations'!E$23</f>
        <v>65.758446627801177</v>
      </c>
      <c r="E23">
        <f>0.02*'Ancillary calculations'!F$23</f>
        <v>0</v>
      </c>
      <c r="F23">
        <f>0.02*'Ancillary calculations'!G$23</f>
        <v>0</v>
      </c>
      <c r="G23">
        <f>0.02*'Ancillary calculations'!H$23</f>
        <v>0</v>
      </c>
      <c r="H23">
        <f>0.02*'Ancillary calculations'!I$23</f>
        <v>9.2585275600336985</v>
      </c>
      <c r="I23">
        <f>0.02*'Ancillary calculations'!J$23</f>
        <v>0</v>
      </c>
      <c r="J23">
        <f>0.02*'Ancillary calculations'!K$23</f>
        <v>0</v>
      </c>
      <c r="K23">
        <f>0.02*'Ancillary calculations'!L$23</f>
        <v>2.6499672521651219</v>
      </c>
      <c r="L23">
        <v>0</v>
      </c>
      <c r="M23">
        <v>0</v>
      </c>
      <c r="N23">
        <v>0</v>
      </c>
      <c r="O23">
        <v>0</v>
      </c>
      <c r="P23">
        <f t="shared" si="0"/>
        <v>6.4866958278596343</v>
      </c>
      <c r="Q23">
        <f t="shared" si="1"/>
        <v>0.91330095486779928</v>
      </c>
      <c r="R23">
        <f t="shared" si="2"/>
        <v>0.26140416022717927</v>
      </c>
      <c r="S23" s="12">
        <v>0</v>
      </c>
      <c r="T23" s="12">
        <v>0</v>
      </c>
      <c r="U23" s="12">
        <v>0</v>
      </c>
      <c r="V23">
        <v>6.6713095514457423</v>
      </c>
      <c r="W23">
        <v>3.9615844274205343</v>
      </c>
      <c r="X23">
        <v>0</v>
      </c>
      <c r="Y23">
        <v>10.824026752476497</v>
      </c>
      <c r="Z23">
        <v>5.3187372494584304</v>
      </c>
      <c r="AA23">
        <v>0</v>
      </c>
      <c r="AB23">
        <v>2.4522078481206036</v>
      </c>
      <c r="AC23">
        <v>6.5612565881299094</v>
      </c>
      <c r="AD23">
        <v>0</v>
      </c>
      <c r="AE23">
        <v>1.8791111111111112</v>
      </c>
      <c r="AF23">
        <v>1.4788888888888887</v>
      </c>
      <c r="AG23">
        <v>0</v>
      </c>
      <c r="AH23">
        <v>3.1000000000000005</v>
      </c>
      <c r="AI23">
        <v>2.9365066666666668</v>
      </c>
      <c r="AJ23">
        <v>0</v>
      </c>
      <c r="AK23">
        <v>12.025673467891247</v>
      </c>
      <c r="AL23">
        <v>3.0988652404260391</v>
      </c>
      <c r="AM23">
        <v>0</v>
      </c>
      <c r="AN23" s="91">
        <v>2.2206651196381348</v>
      </c>
      <c r="AO23" s="91">
        <v>0.94577627686105314</v>
      </c>
      <c r="AP23">
        <v>0</v>
      </c>
      <c r="AQ23" s="91">
        <v>3.2531332405018665</v>
      </c>
      <c r="AR23" s="91">
        <v>1.3854648675981589</v>
      </c>
      <c r="AS23">
        <v>0</v>
      </c>
      <c r="AT23" s="91">
        <v>8.0617663581419947</v>
      </c>
      <c r="AU23" s="91">
        <v>4.6594829410118557</v>
      </c>
      <c r="AV23">
        <v>0</v>
      </c>
      <c r="AW23" s="12">
        <v>0</v>
      </c>
      <c r="AX23" s="12">
        <v>5.3120500000000001E-2</v>
      </c>
      <c r="AY23" s="12">
        <v>0</v>
      </c>
      <c r="AZ23" s="12">
        <v>0</v>
      </c>
      <c r="BA23" s="12">
        <v>0</v>
      </c>
      <c r="BB23" s="12">
        <v>0</v>
      </c>
      <c r="BC23" s="12">
        <v>3.6621858516904364</v>
      </c>
      <c r="BD23" s="12">
        <v>5.4932787775356537</v>
      </c>
      <c r="BE23" s="12">
        <v>0</v>
      </c>
      <c r="BF23" s="12">
        <v>8.9646465319021011</v>
      </c>
      <c r="BG23" s="12">
        <v>26.893939595706303</v>
      </c>
      <c r="BH23" s="12">
        <v>0</v>
      </c>
      <c r="BI23" s="12">
        <v>0</v>
      </c>
      <c r="BJ23" s="12">
        <v>0</v>
      </c>
      <c r="BK23" s="12">
        <v>0</v>
      </c>
      <c r="BL23" s="12">
        <v>0</v>
      </c>
      <c r="BM23" s="12">
        <v>0</v>
      </c>
      <c r="BN23" s="12">
        <v>0</v>
      </c>
      <c r="BO23" s="12">
        <v>0</v>
      </c>
      <c r="BP23" s="12">
        <v>0</v>
      </c>
      <c r="BQ23" s="12">
        <v>0</v>
      </c>
      <c r="BR23" s="12">
        <v>0</v>
      </c>
      <c r="BS23" s="12">
        <v>0</v>
      </c>
      <c r="BT23" s="12">
        <v>0</v>
      </c>
    </row>
    <row r="24" spans="1:72" x14ac:dyDescent="0.45">
      <c r="A24" s="21">
        <v>2015</v>
      </c>
      <c r="B24" s="2">
        <v>1921</v>
      </c>
      <c r="C24">
        <f>0.02*'Ancillary calculations'!D$23</f>
        <v>0</v>
      </c>
      <c r="D24">
        <f>0.02*'Ancillary calculations'!E$23</f>
        <v>65.758446627801177</v>
      </c>
      <c r="E24">
        <f>0.02*'Ancillary calculations'!F$23</f>
        <v>0</v>
      </c>
      <c r="F24">
        <f>0.02*'Ancillary calculations'!G$23</f>
        <v>0</v>
      </c>
      <c r="G24">
        <f>0.02*'Ancillary calculations'!H$23</f>
        <v>0</v>
      </c>
      <c r="H24">
        <f>0.02*'Ancillary calculations'!I$23</f>
        <v>9.2585275600336985</v>
      </c>
      <c r="I24">
        <f>0.02*'Ancillary calculations'!J$23</f>
        <v>0</v>
      </c>
      <c r="J24">
        <f>0.02*'Ancillary calculations'!K$23</f>
        <v>0</v>
      </c>
      <c r="K24">
        <f>0.02*'Ancillary calculations'!L$23</f>
        <v>2.6499672521651219</v>
      </c>
      <c r="L24">
        <v>0</v>
      </c>
      <c r="M24">
        <v>0</v>
      </c>
      <c r="N24">
        <v>0</v>
      </c>
      <c r="O24">
        <v>0</v>
      </c>
      <c r="P24">
        <f t="shared" si="0"/>
        <v>6.4866958278596343</v>
      </c>
      <c r="Q24">
        <f t="shared" si="1"/>
        <v>0.91330095486779928</v>
      </c>
      <c r="R24">
        <f t="shared" si="2"/>
        <v>0.26140416022717927</v>
      </c>
      <c r="S24" s="12">
        <v>0</v>
      </c>
      <c r="T24" s="12">
        <v>0</v>
      </c>
      <c r="U24" s="12">
        <v>0</v>
      </c>
      <c r="V24">
        <v>6.6713095514457423</v>
      </c>
      <c r="W24">
        <v>3.9615844274205343</v>
      </c>
      <c r="X24">
        <v>0</v>
      </c>
      <c r="Y24">
        <v>10.824026752476497</v>
      </c>
      <c r="Z24">
        <v>5.3187372494584304</v>
      </c>
      <c r="AA24">
        <v>0</v>
      </c>
      <c r="AB24">
        <v>2.4522078481206036</v>
      </c>
      <c r="AC24">
        <v>6.5612565881299094</v>
      </c>
      <c r="AD24">
        <v>0</v>
      </c>
      <c r="AE24">
        <v>1.8791111111111112</v>
      </c>
      <c r="AF24">
        <v>1.4788888888888887</v>
      </c>
      <c r="AG24">
        <v>0</v>
      </c>
      <c r="AH24">
        <v>3.1000000000000005</v>
      </c>
      <c r="AI24">
        <v>2.9365066666666668</v>
      </c>
      <c r="AJ24">
        <v>0</v>
      </c>
      <c r="AK24">
        <v>12.025673467891247</v>
      </c>
      <c r="AL24">
        <v>3.0988652404260391</v>
      </c>
      <c r="AM24">
        <v>0</v>
      </c>
      <c r="AN24" s="91">
        <v>2.2206651196381348</v>
      </c>
      <c r="AO24" s="91">
        <v>0.94577627686105314</v>
      </c>
      <c r="AP24">
        <v>0</v>
      </c>
      <c r="AQ24" s="91">
        <v>3.2531332405018665</v>
      </c>
      <c r="AR24" s="91">
        <v>1.3854648675981589</v>
      </c>
      <c r="AS24">
        <v>0</v>
      </c>
      <c r="AT24" s="91">
        <v>8.0617663581419947</v>
      </c>
      <c r="AU24" s="91">
        <v>4.6594829410118557</v>
      </c>
      <c r="AV24">
        <v>0</v>
      </c>
      <c r="AW24" s="12">
        <v>0</v>
      </c>
      <c r="AX24" s="12">
        <v>5.407E-2</v>
      </c>
      <c r="AY24" s="12">
        <v>0</v>
      </c>
      <c r="AZ24" s="12">
        <v>0</v>
      </c>
      <c r="BA24" s="12">
        <v>0</v>
      </c>
      <c r="BB24" s="12">
        <v>0</v>
      </c>
      <c r="BC24" s="12">
        <v>3.6621858516904364</v>
      </c>
      <c r="BD24" s="12">
        <v>5.4932787775356537</v>
      </c>
      <c r="BE24" s="12">
        <v>0</v>
      </c>
      <c r="BF24" s="12">
        <v>8.9646465319021011</v>
      </c>
      <c r="BG24" s="12">
        <v>26.893939595706303</v>
      </c>
      <c r="BH24" s="12">
        <v>0</v>
      </c>
      <c r="BI24" s="12">
        <v>0</v>
      </c>
      <c r="BJ24" s="12">
        <v>0</v>
      </c>
      <c r="BK24" s="12">
        <v>0</v>
      </c>
      <c r="BL24" s="12">
        <v>0</v>
      </c>
      <c r="BM24" s="12">
        <v>0</v>
      </c>
      <c r="BN24" s="12">
        <v>0</v>
      </c>
      <c r="BO24" s="12">
        <v>0</v>
      </c>
      <c r="BP24" s="12">
        <v>0</v>
      </c>
      <c r="BQ24" s="12">
        <v>0</v>
      </c>
      <c r="BR24" s="12">
        <v>0</v>
      </c>
      <c r="BS24" s="12">
        <v>0</v>
      </c>
      <c r="BT24" s="12">
        <v>0</v>
      </c>
    </row>
    <row r="25" spans="1:72" x14ac:dyDescent="0.45">
      <c r="A25" s="21">
        <v>2015</v>
      </c>
      <c r="B25" s="2">
        <v>1922</v>
      </c>
      <c r="C25">
        <f>0.02*'Ancillary calculations'!D$23</f>
        <v>0</v>
      </c>
      <c r="D25">
        <f>0.02*'Ancillary calculations'!E$23</f>
        <v>65.758446627801177</v>
      </c>
      <c r="E25">
        <f>0.02*'Ancillary calculations'!F$23</f>
        <v>0</v>
      </c>
      <c r="F25">
        <f>0.02*'Ancillary calculations'!G$23</f>
        <v>0</v>
      </c>
      <c r="G25">
        <f>0.02*'Ancillary calculations'!H$23</f>
        <v>0</v>
      </c>
      <c r="H25">
        <f>0.02*'Ancillary calculations'!I$23</f>
        <v>9.2585275600336985</v>
      </c>
      <c r="I25">
        <f>0.02*'Ancillary calculations'!J$23</f>
        <v>0</v>
      </c>
      <c r="J25">
        <f>0.02*'Ancillary calculations'!K$23</f>
        <v>0</v>
      </c>
      <c r="K25">
        <f>0.02*'Ancillary calculations'!L$23</f>
        <v>2.6499672521651219</v>
      </c>
      <c r="L25">
        <v>0</v>
      </c>
      <c r="M25">
        <v>0</v>
      </c>
      <c r="N25">
        <v>0</v>
      </c>
      <c r="O25">
        <v>0</v>
      </c>
      <c r="P25">
        <f t="shared" si="0"/>
        <v>6.4866958278596343</v>
      </c>
      <c r="Q25">
        <f t="shared" si="1"/>
        <v>0.91330095486779928</v>
      </c>
      <c r="R25">
        <f t="shared" si="2"/>
        <v>0.26140416022717927</v>
      </c>
      <c r="S25" s="12">
        <v>0</v>
      </c>
      <c r="T25" s="12">
        <v>0</v>
      </c>
      <c r="U25" s="12">
        <v>0</v>
      </c>
      <c r="V25">
        <v>6.6713095514457423</v>
      </c>
      <c r="W25">
        <v>3.9615844274205343</v>
      </c>
      <c r="X25">
        <v>0</v>
      </c>
      <c r="Y25">
        <v>10.824026752476497</v>
      </c>
      <c r="Z25">
        <v>5.3187372494584304</v>
      </c>
      <c r="AA25">
        <v>0</v>
      </c>
      <c r="AB25">
        <v>2.4522078481206036</v>
      </c>
      <c r="AC25">
        <v>6.5612565881299094</v>
      </c>
      <c r="AD25">
        <v>0</v>
      </c>
      <c r="AE25">
        <v>1.8791111111111112</v>
      </c>
      <c r="AF25">
        <v>1.4788888888888887</v>
      </c>
      <c r="AG25">
        <v>0</v>
      </c>
      <c r="AH25">
        <v>3.1000000000000005</v>
      </c>
      <c r="AI25">
        <v>2.9365066666666668</v>
      </c>
      <c r="AJ25">
        <v>0</v>
      </c>
      <c r="AK25">
        <v>12.025673467891247</v>
      </c>
      <c r="AL25">
        <v>3.0988652404260391</v>
      </c>
      <c r="AM25">
        <v>0</v>
      </c>
      <c r="AN25" s="91">
        <v>2.2206651196381348</v>
      </c>
      <c r="AO25" s="91">
        <v>0.94577627686105314</v>
      </c>
      <c r="AP25">
        <v>0</v>
      </c>
      <c r="AQ25" s="91">
        <v>3.2531332405018665</v>
      </c>
      <c r="AR25" s="91">
        <v>1.3854648675981589</v>
      </c>
      <c r="AS25">
        <v>0</v>
      </c>
      <c r="AT25" s="91">
        <v>8.0617663581419947</v>
      </c>
      <c r="AU25" s="91">
        <v>4.6594829410118557</v>
      </c>
      <c r="AV25">
        <v>0</v>
      </c>
      <c r="AW25" s="12">
        <v>0</v>
      </c>
      <c r="AX25" s="12">
        <v>5.5062300000000002E-2</v>
      </c>
      <c r="AY25" s="12">
        <v>0</v>
      </c>
      <c r="AZ25" s="12">
        <v>0</v>
      </c>
      <c r="BA25" s="12">
        <v>0</v>
      </c>
      <c r="BB25" s="12">
        <v>0</v>
      </c>
      <c r="BC25" s="12">
        <v>3.6621858516904364</v>
      </c>
      <c r="BD25" s="12">
        <v>5.4932787775356537</v>
      </c>
      <c r="BE25" s="12">
        <v>0</v>
      </c>
      <c r="BF25" s="12">
        <v>8.9646465319021011</v>
      </c>
      <c r="BG25" s="12">
        <v>26.893939595706303</v>
      </c>
      <c r="BH25" s="12">
        <v>0</v>
      </c>
      <c r="BI25" s="12">
        <v>0</v>
      </c>
      <c r="BJ25" s="12">
        <v>0</v>
      </c>
      <c r="BK25" s="12">
        <v>0</v>
      </c>
      <c r="BL25" s="12">
        <v>0</v>
      </c>
      <c r="BM25" s="12">
        <v>0</v>
      </c>
      <c r="BN25" s="12">
        <v>0</v>
      </c>
      <c r="BO25" s="12">
        <v>0</v>
      </c>
      <c r="BP25" s="12">
        <v>0</v>
      </c>
      <c r="BQ25" s="12">
        <v>0</v>
      </c>
      <c r="BR25" s="12">
        <v>0</v>
      </c>
      <c r="BS25" s="12">
        <v>0</v>
      </c>
      <c r="BT25" s="12">
        <v>0</v>
      </c>
    </row>
    <row r="26" spans="1:72" x14ac:dyDescent="0.45">
      <c r="A26" s="21">
        <v>2015</v>
      </c>
      <c r="B26" s="2">
        <v>1923</v>
      </c>
      <c r="C26">
        <f>0.02*'Ancillary calculations'!D$23</f>
        <v>0</v>
      </c>
      <c r="D26">
        <f>0.02*'Ancillary calculations'!E$23</f>
        <v>65.758446627801177</v>
      </c>
      <c r="E26">
        <f>0.02*'Ancillary calculations'!F$23</f>
        <v>0</v>
      </c>
      <c r="F26">
        <f>0.02*'Ancillary calculations'!G$23</f>
        <v>0</v>
      </c>
      <c r="G26">
        <f>0.02*'Ancillary calculations'!H$23</f>
        <v>0</v>
      </c>
      <c r="H26">
        <f>0.02*'Ancillary calculations'!I$23</f>
        <v>9.2585275600336985</v>
      </c>
      <c r="I26">
        <f>0.02*'Ancillary calculations'!J$23</f>
        <v>0</v>
      </c>
      <c r="J26">
        <f>0.02*'Ancillary calculations'!K$23</f>
        <v>0</v>
      </c>
      <c r="K26">
        <f>0.02*'Ancillary calculations'!L$23</f>
        <v>2.6499672521651219</v>
      </c>
      <c r="L26">
        <v>0</v>
      </c>
      <c r="M26">
        <v>0</v>
      </c>
      <c r="N26">
        <v>0</v>
      </c>
      <c r="O26">
        <v>0</v>
      </c>
      <c r="P26">
        <f t="shared" si="0"/>
        <v>6.4866958278596343</v>
      </c>
      <c r="Q26">
        <f t="shared" si="1"/>
        <v>0.91330095486779928</v>
      </c>
      <c r="R26">
        <f t="shared" si="2"/>
        <v>0.26140416022717927</v>
      </c>
      <c r="S26" s="12">
        <v>0</v>
      </c>
      <c r="T26" s="12">
        <v>0</v>
      </c>
      <c r="U26" s="12">
        <v>0</v>
      </c>
      <c r="V26">
        <v>6.6713095514457423</v>
      </c>
      <c r="W26">
        <v>3.9615844274205343</v>
      </c>
      <c r="X26">
        <v>0</v>
      </c>
      <c r="Y26">
        <v>10.824026752476497</v>
      </c>
      <c r="Z26">
        <v>5.3187372494584304</v>
      </c>
      <c r="AA26">
        <v>0</v>
      </c>
      <c r="AB26">
        <v>2.4522078481206036</v>
      </c>
      <c r="AC26">
        <v>6.5612565881299094</v>
      </c>
      <c r="AD26">
        <v>0</v>
      </c>
      <c r="AE26">
        <v>1.8791111111111112</v>
      </c>
      <c r="AF26">
        <v>1.4788888888888887</v>
      </c>
      <c r="AG26">
        <v>0</v>
      </c>
      <c r="AH26">
        <v>3.1000000000000005</v>
      </c>
      <c r="AI26">
        <v>2.9365066666666668</v>
      </c>
      <c r="AJ26">
        <v>0</v>
      </c>
      <c r="AK26">
        <v>12.025673467891247</v>
      </c>
      <c r="AL26">
        <v>3.0988652404260391</v>
      </c>
      <c r="AM26">
        <v>0</v>
      </c>
      <c r="AN26" s="91">
        <v>2.2206651196381348</v>
      </c>
      <c r="AO26" s="91">
        <v>0.94577627686105314</v>
      </c>
      <c r="AP26">
        <v>0</v>
      </c>
      <c r="AQ26" s="91">
        <v>3.2531332405018665</v>
      </c>
      <c r="AR26" s="91">
        <v>1.3854648675981589</v>
      </c>
      <c r="AS26">
        <v>0</v>
      </c>
      <c r="AT26" s="91">
        <v>8.0617663581419947</v>
      </c>
      <c r="AU26" s="91">
        <v>4.6594829410118557</v>
      </c>
      <c r="AV26">
        <v>0</v>
      </c>
      <c r="AW26" s="12">
        <v>0</v>
      </c>
      <c r="AX26" s="12">
        <v>5.4545900000000001E-2</v>
      </c>
      <c r="AY26" s="12">
        <v>0</v>
      </c>
      <c r="AZ26" s="12">
        <v>0</v>
      </c>
      <c r="BA26" s="12">
        <v>0</v>
      </c>
      <c r="BB26" s="12">
        <v>0</v>
      </c>
      <c r="BC26" s="12">
        <v>3.6621858516904364</v>
      </c>
      <c r="BD26" s="12">
        <v>5.4932787775356537</v>
      </c>
      <c r="BE26" s="12">
        <v>0</v>
      </c>
      <c r="BF26" s="12">
        <v>8.9646465319021011</v>
      </c>
      <c r="BG26" s="12">
        <v>26.893939595706303</v>
      </c>
      <c r="BH26" s="12">
        <v>0</v>
      </c>
      <c r="BI26" s="12">
        <v>0</v>
      </c>
      <c r="BJ26" s="12">
        <v>0</v>
      </c>
      <c r="BK26" s="12">
        <v>0</v>
      </c>
      <c r="BL26" s="12">
        <v>0</v>
      </c>
      <c r="BM26" s="12">
        <v>0</v>
      </c>
      <c r="BN26" s="12">
        <v>0</v>
      </c>
      <c r="BO26" s="12">
        <v>0</v>
      </c>
      <c r="BP26" s="12">
        <v>0</v>
      </c>
      <c r="BQ26" s="12">
        <v>0</v>
      </c>
      <c r="BR26" s="12">
        <v>0</v>
      </c>
      <c r="BS26" s="12">
        <v>0</v>
      </c>
      <c r="BT26" s="12">
        <v>0</v>
      </c>
    </row>
    <row r="27" spans="1:72" x14ac:dyDescent="0.45">
      <c r="A27" s="21">
        <v>2015</v>
      </c>
      <c r="B27" s="2">
        <v>1924</v>
      </c>
      <c r="C27">
        <f>0.02*'Ancillary calculations'!D$23</f>
        <v>0</v>
      </c>
      <c r="D27">
        <f>0.02*'Ancillary calculations'!E$23</f>
        <v>65.758446627801177</v>
      </c>
      <c r="E27">
        <f>0.02*'Ancillary calculations'!F$23</f>
        <v>0</v>
      </c>
      <c r="F27">
        <f>0.02*'Ancillary calculations'!G$23</f>
        <v>0</v>
      </c>
      <c r="G27">
        <f>0.02*'Ancillary calculations'!H$23</f>
        <v>0</v>
      </c>
      <c r="H27">
        <f>0.02*'Ancillary calculations'!I$23</f>
        <v>9.2585275600336985</v>
      </c>
      <c r="I27">
        <f>0.02*'Ancillary calculations'!J$23</f>
        <v>0</v>
      </c>
      <c r="J27">
        <f>0.02*'Ancillary calculations'!K$23</f>
        <v>0</v>
      </c>
      <c r="K27">
        <f>0.02*'Ancillary calculations'!L$23</f>
        <v>2.6499672521651219</v>
      </c>
      <c r="L27">
        <v>0</v>
      </c>
      <c r="M27">
        <v>0</v>
      </c>
      <c r="N27">
        <v>0</v>
      </c>
      <c r="O27">
        <v>0</v>
      </c>
      <c r="P27">
        <f t="shared" si="0"/>
        <v>6.4866958278596343</v>
      </c>
      <c r="Q27">
        <f t="shared" si="1"/>
        <v>0.91330095486779928</v>
      </c>
      <c r="R27">
        <f t="shared" si="2"/>
        <v>0.26140416022717927</v>
      </c>
      <c r="S27" s="12">
        <v>0</v>
      </c>
      <c r="T27" s="12">
        <v>0</v>
      </c>
      <c r="U27" s="12">
        <v>0</v>
      </c>
      <c r="V27">
        <v>6.6713095514457423</v>
      </c>
      <c r="W27">
        <v>3.9615844274205343</v>
      </c>
      <c r="X27">
        <v>0</v>
      </c>
      <c r="Y27">
        <v>10.824026752476497</v>
      </c>
      <c r="Z27">
        <v>5.3187372494584304</v>
      </c>
      <c r="AA27">
        <v>0</v>
      </c>
      <c r="AB27">
        <v>2.4522078481206036</v>
      </c>
      <c r="AC27">
        <v>6.5612565881299094</v>
      </c>
      <c r="AD27">
        <v>0</v>
      </c>
      <c r="AE27">
        <v>1.8791111111111112</v>
      </c>
      <c r="AF27">
        <v>1.4788888888888887</v>
      </c>
      <c r="AG27">
        <v>0</v>
      </c>
      <c r="AH27">
        <v>3.1000000000000005</v>
      </c>
      <c r="AI27">
        <v>2.9365066666666668</v>
      </c>
      <c r="AJ27">
        <v>0</v>
      </c>
      <c r="AK27">
        <v>12.025673467891247</v>
      </c>
      <c r="AL27">
        <v>3.0988652404260391</v>
      </c>
      <c r="AM27">
        <v>0</v>
      </c>
      <c r="AN27" s="91">
        <v>2.2206651196381348</v>
      </c>
      <c r="AO27" s="91">
        <v>0.94577627686105314</v>
      </c>
      <c r="AP27">
        <v>0</v>
      </c>
      <c r="AQ27" s="91">
        <v>3.2531332405018665</v>
      </c>
      <c r="AR27" s="91">
        <v>1.3854648675981589</v>
      </c>
      <c r="AS27">
        <v>0</v>
      </c>
      <c r="AT27" s="91">
        <v>8.0617663581419947</v>
      </c>
      <c r="AU27" s="91">
        <v>4.6594829410118557</v>
      </c>
      <c r="AV27">
        <v>0</v>
      </c>
      <c r="AW27" s="12">
        <v>0</v>
      </c>
      <c r="AX27" s="12">
        <v>5.3094700000000002E-2</v>
      </c>
      <c r="AY27" s="12">
        <v>0</v>
      </c>
      <c r="AZ27" s="12">
        <v>0</v>
      </c>
      <c r="BA27" s="12">
        <v>0</v>
      </c>
      <c r="BB27" s="12">
        <v>0</v>
      </c>
      <c r="BC27" s="12">
        <v>3.6621858516904364</v>
      </c>
      <c r="BD27" s="12">
        <v>5.4932787775356537</v>
      </c>
      <c r="BE27" s="12">
        <v>0</v>
      </c>
      <c r="BF27" s="12">
        <v>8.9646465319021011</v>
      </c>
      <c r="BG27" s="12">
        <v>26.893939595706303</v>
      </c>
      <c r="BH27" s="12">
        <v>0</v>
      </c>
      <c r="BI27" s="12">
        <v>0</v>
      </c>
      <c r="BJ27" s="12">
        <v>0</v>
      </c>
      <c r="BK27" s="12">
        <v>0</v>
      </c>
      <c r="BL27" s="12">
        <v>0</v>
      </c>
      <c r="BM27" s="12">
        <v>0</v>
      </c>
      <c r="BN27" s="12">
        <v>0</v>
      </c>
      <c r="BO27" s="12">
        <v>0</v>
      </c>
      <c r="BP27" s="12">
        <v>0</v>
      </c>
      <c r="BQ27" s="12">
        <v>0</v>
      </c>
      <c r="BR27" s="12">
        <v>0</v>
      </c>
      <c r="BS27" s="12">
        <v>0</v>
      </c>
      <c r="BT27" s="12">
        <v>0</v>
      </c>
    </row>
    <row r="28" spans="1:72" x14ac:dyDescent="0.45">
      <c r="A28" s="21">
        <v>2015</v>
      </c>
      <c r="B28" s="2">
        <v>1925</v>
      </c>
      <c r="C28">
        <f>0.02*'Ancillary calculations'!D$23</f>
        <v>0</v>
      </c>
      <c r="D28">
        <f>0.02*'Ancillary calculations'!E$23</f>
        <v>65.758446627801177</v>
      </c>
      <c r="E28">
        <f>0.02*'Ancillary calculations'!F$23</f>
        <v>0</v>
      </c>
      <c r="F28">
        <f>0.02*'Ancillary calculations'!G$23</f>
        <v>0</v>
      </c>
      <c r="G28">
        <f>0.02*'Ancillary calculations'!H$23</f>
        <v>0</v>
      </c>
      <c r="H28">
        <f>0.02*'Ancillary calculations'!I$23</f>
        <v>9.2585275600336985</v>
      </c>
      <c r="I28">
        <f>0.02*'Ancillary calculations'!J$23</f>
        <v>0</v>
      </c>
      <c r="J28">
        <f>0.02*'Ancillary calculations'!K$23</f>
        <v>0</v>
      </c>
      <c r="K28">
        <f>0.02*'Ancillary calculations'!L$23</f>
        <v>2.6499672521651219</v>
      </c>
      <c r="L28">
        <v>0</v>
      </c>
      <c r="M28">
        <v>0</v>
      </c>
      <c r="N28">
        <v>0</v>
      </c>
      <c r="O28">
        <v>0</v>
      </c>
      <c r="P28">
        <f t="shared" si="0"/>
        <v>6.4866958278596343</v>
      </c>
      <c r="Q28">
        <f t="shared" si="1"/>
        <v>0.91330095486779928</v>
      </c>
      <c r="R28">
        <f t="shared" si="2"/>
        <v>0.26140416022717927</v>
      </c>
      <c r="S28" s="12">
        <v>0</v>
      </c>
      <c r="T28" s="12">
        <v>0</v>
      </c>
      <c r="U28" s="12">
        <v>0</v>
      </c>
      <c r="V28">
        <v>6.6713095514457423</v>
      </c>
      <c r="W28">
        <v>3.9615844274205343</v>
      </c>
      <c r="X28">
        <v>0</v>
      </c>
      <c r="Y28">
        <v>10.824026752476497</v>
      </c>
      <c r="Z28">
        <v>5.3187372494584304</v>
      </c>
      <c r="AA28">
        <v>0</v>
      </c>
      <c r="AB28">
        <v>2.4522078481206036</v>
      </c>
      <c r="AC28">
        <v>6.5612565881299094</v>
      </c>
      <c r="AD28">
        <v>0</v>
      </c>
      <c r="AE28">
        <v>1.8791111111111112</v>
      </c>
      <c r="AF28">
        <v>1.4788888888888887</v>
      </c>
      <c r="AG28">
        <v>0</v>
      </c>
      <c r="AH28">
        <v>3.1000000000000005</v>
      </c>
      <c r="AI28">
        <v>2.9365066666666668</v>
      </c>
      <c r="AJ28">
        <v>0</v>
      </c>
      <c r="AK28">
        <v>12.025673467891247</v>
      </c>
      <c r="AL28">
        <v>3.0988652404260391</v>
      </c>
      <c r="AM28">
        <v>0</v>
      </c>
      <c r="AN28" s="91">
        <v>2.2206651196381348</v>
      </c>
      <c r="AO28" s="91">
        <v>0.94577627686105314</v>
      </c>
      <c r="AP28">
        <v>0</v>
      </c>
      <c r="AQ28" s="91">
        <v>3.2531332405018665</v>
      </c>
      <c r="AR28" s="91">
        <v>1.3854648675981589</v>
      </c>
      <c r="AS28">
        <v>0</v>
      </c>
      <c r="AT28" s="91">
        <v>8.0617663581419947</v>
      </c>
      <c r="AU28" s="91">
        <v>4.6594829410118557</v>
      </c>
      <c r="AV28">
        <v>0</v>
      </c>
      <c r="AW28" s="12">
        <v>0</v>
      </c>
      <c r="AX28" s="12">
        <v>5.2703300000000002E-2</v>
      </c>
      <c r="AY28" s="12">
        <v>0</v>
      </c>
      <c r="AZ28" s="12">
        <v>0</v>
      </c>
      <c r="BA28" s="12">
        <v>0</v>
      </c>
      <c r="BB28" s="12">
        <v>0</v>
      </c>
      <c r="BC28" s="12">
        <v>3.6621858516904364</v>
      </c>
      <c r="BD28" s="12">
        <v>5.4932787775356537</v>
      </c>
      <c r="BE28" s="12">
        <v>0</v>
      </c>
      <c r="BF28" s="12">
        <v>8.9646465319021011</v>
      </c>
      <c r="BG28" s="12">
        <v>26.893939595706303</v>
      </c>
      <c r="BH28" s="12">
        <v>0</v>
      </c>
      <c r="BI28" s="12">
        <v>0</v>
      </c>
      <c r="BJ28" s="12">
        <v>0</v>
      </c>
      <c r="BK28" s="12">
        <v>0</v>
      </c>
      <c r="BL28" s="12">
        <v>0</v>
      </c>
      <c r="BM28" s="12">
        <v>0</v>
      </c>
      <c r="BN28" s="12">
        <v>0</v>
      </c>
      <c r="BO28" s="12">
        <v>0</v>
      </c>
      <c r="BP28" s="12">
        <v>0</v>
      </c>
      <c r="BQ28" s="12">
        <v>0</v>
      </c>
      <c r="BR28" s="12">
        <v>0</v>
      </c>
      <c r="BS28" s="12">
        <v>0</v>
      </c>
      <c r="BT28" s="12">
        <v>0</v>
      </c>
    </row>
    <row r="29" spans="1:72" x14ac:dyDescent="0.45">
      <c r="A29" s="21">
        <v>2015</v>
      </c>
      <c r="B29" s="2">
        <v>1926</v>
      </c>
      <c r="C29">
        <f>0.02*'Ancillary calculations'!D$23</f>
        <v>0</v>
      </c>
      <c r="D29">
        <f>0.02*'Ancillary calculations'!E$23</f>
        <v>65.758446627801177</v>
      </c>
      <c r="E29">
        <f>0.02*'Ancillary calculations'!F$23</f>
        <v>0</v>
      </c>
      <c r="F29">
        <f>0.02*'Ancillary calculations'!G$23</f>
        <v>0</v>
      </c>
      <c r="G29">
        <f>0.02*'Ancillary calculations'!H$23</f>
        <v>0</v>
      </c>
      <c r="H29">
        <f>0.02*'Ancillary calculations'!I$23</f>
        <v>9.2585275600336985</v>
      </c>
      <c r="I29">
        <f>0.02*'Ancillary calculations'!J$23</f>
        <v>0</v>
      </c>
      <c r="J29">
        <f>0.02*'Ancillary calculations'!K$23</f>
        <v>0</v>
      </c>
      <c r="K29">
        <f>0.02*'Ancillary calculations'!L$23</f>
        <v>2.6499672521651219</v>
      </c>
      <c r="L29">
        <v>0</v>
      </c>
      <c r="M29">
        <v>0</v>
      </c>
      <c r="N29">
        <v>0</v>
      </c>
      <c r="O29">
        <v>0</v>
      </c>
      <c r="P29">
        <f t="shared" si="0"/>
        <v>6.4866958278596343</v>
      </c>
      <c r="Q29">
        <f t="shared" si="1"/>
        <v>0.91330095486779928</v>
      </c>
      <c r="R29">
        <f t="shared" si="2"/>
        <v>0.26140416022717927</v>
      </c>
      <c r="S29" s="12">
        <v>0</v>
      </c>
      <c r="T29" s="12">
        <v>0</v>
      </c>
      <c r="U29" s="12">
        <v>0</v>
      </c>
      <c r="V29">
        <v>6.6713095514457423</v>
      </c>
      <c r="W29">
        <v>3.9615844274205343</v>
      </c>
      <c r="X29">
        <v>0</v>
      </c>
      <c r="Y29">
        <v>10.824026752476497</v>
      </c>
      <c r="Z29">
        <v>5.3187372494584304</v>
      </c>
      <c r="AA29">
        <v>0</v>
      </c>
      <c r="AB29">
        <v>2.4522078481206036</v>
      </c>
      <c r="AC29">
        <v>6.5612565881299094</v>
      </c>
      <c r="AD29">
        <v>0</v>
      </c>
      <c r="AE29">
        <v>1.8791111111111112</v>
      </c>
      <c r="AF29">
        <v>1.4788888888888887</v>
      </c>
      <c r="AG29">
        <v>0</v>
      </c>
      <c r="AH29">
        <v>3.1000000000000005</v>
      </c>
      <c r="AI29">
        <v>2.9365066666666668</v>
      </c>
      <c r="AJ29">
        <v>0</v>
      </c>
      <c r="AK29">
        <v>12.025673467891247</v>
      </c>
      <c r="AL29">
        <v>3.0988652404260391</v>
      </c>
      <c r="AM29">
        <v>0</v>
      </c>
      <c r="AN29" s="91">
        <v>2.2206651196381348</v>
      </c>
      <c r="AO29" s="91">
        <v>0.94577627686105314</v>
      </c>
      <c r="AP29">
        <v>0</v>
      </c>
      <c r="AQ29" s="91">
        <v>3.2531332405018665</v>
      </c>
      <c r="AR29" s="91">
        <v>1.3854648675981589</v>
      </c>
      <c r="AS29">
        <v>0</v>
      </c>
      <c r="AT29" s="91">
        <v>8.0617663581419947</v>
      </c>
      <c r="AU29" s="91">
        <v>4.6594829410118557</v>
      </c>
      <c r="AV29">
        <v>0</v>
      </c>
      <c r="AW29" s="12">
        <v>0</v>
      </c>
      <c r="AX29" s="12">
        <v>5.5182599999999998E-2</v>
      </c>
      <c r="AY29" s="12">
        <v>0</v>
      </c>
      <c r="AZ29" s="12">
        <v>0</v>
      </c>
      <c r="BA29" s="12">
        <v>0</v>
      </c>
      <c r="BB29" s="12">
        <v>0</v>
      </c>
      <c r="BC29" s="12">
        <v>3.6621858516904364</v>
      </c>
      <c r="BD29" s="12">
        <v>5.4932787775356537</v>
      </c>
      <c r="BE29" s="12">
        <v>0</v>
      </c>
      <c r="BF29" s="12">
        <v>8.9646465319021011</v>
      </c>
      <c r="BG29" s="12">
        <v>26.893939595706303</v>
      </c>
      <c r="BH29" s="12">
        <v>0</v>
      </c>
      <c r="BI29" s="12">
        <v>0</v>
      </c>
      <c r="BJ29" s="12">
        <v>0</v>
      </c>
      <c r="BK29" s="12">
        <v>0</v>
      </c>
      <c r="BL29" s="12">
        <v>0</v>
      </c>
      <c r="BM29" s="12">
        <v>0</v>
      </c>
      <c r="BN29" s="12">
        <v>0</v>
      </c>
      <c r="BO29" s="12">
        <v>0</v>
      </c>
      <c r="BP29" s="12">
        <v>0</v>
      </c>
      <c r="BQ29" s="12">
        <v>0</v>
      </c>
      <c r="BR29" s="12">
        <v>0</v>
      </c>
      <c r="BS29" s="12">
        <v>0</v>
      </c>
      <c r="BT29" s="12">
        <v>0</v>
      </c>
    </row>
    <row r="30" spans="1:72" x14ac:dyDescent="0.45">
      <c r="A30" s="21">
        <v>2015</v>
      </c>
      <c r="B30" s="2">
        <v>1927</v>
      </c>
      <c r="C30">
        <f>0.02*'Ancillary calculations'!D$23</f>
        <v>0</v>
      </c>
      <c r="D30">
        <f>0.02*'Ancillary calculations'!E$23</f>
        <v>65.758446627801177</v>
      </c>
      <c r="E30">
        <f>0.02*'Ancillary calculations'!F$23</f>
        <v>0</v>
      </c>
      <c r="F30">
        <f>0.02*'Ancillary calculations'!G$23</f>
        <v>0</v>
      </c>
      <c r="G30">
        <f>0.02*'Ancillary calculations'!H$23</f>
        <v>0</v>
      </c>
      <c r="H30">
        <f>0.02*'Ancillary calculations'!I$23</f>
        <v>9.2585275600336985</v>
      </c>
      <c r="I30">
        <f>0.02*'Ancillary calculations'!J$23</f>
        <v>0</v>
      </c>
      <c r="J30">
        <f>0.02*'Ancillary calculations'!K$23</f>
        <v>0</v>
      </c>
      <c r="K30">
        <f>0.02*'Ancillary calculations'!L$23</f>
        <v>2.6499672521651219</v>
      </c>
      <c r="L30">
        <v>0</v>
      </c>
      <c r="M30">
        <v>0</v>
      </c>
      <c r="N30">
        <v>0</v>
      </c>
      <c r="O30">
        <v>0</v>
      </c>
      <c r="P30">
        <f t="shared" si="0"/>
        <v>6.4866958278596343</v>
      </c>
      <c r="Q30">
        <f t="shared" si="1"/>
        <v>0.91330095486779928</v>
      </c>
      <c r="R30">
        <f t="shared" si="2"/>
        <v>0.26140416022717927</v>
      </c>
      <c r="S30" s="12">
        <v>0</v>
      </c>
      <c r="T30" s="12">
        <v>0</v>
      </c>
      <c r="U30" s="12">
        <v>0</v>
      </c>
      <c r="V30">
        <v>6.6713095514457423</v>
      </c>
      <c r="W30">
        <v>3.9615844274205343</v>
      </c>
      <c r="X30">
        <v>0</v>
      </c>
      <c r="Y30">
        <v>10.824026752476497</v>
      </c>
      <c r="Z30">
        <v>5.3187372494584304</v>
      </c>
      <c r="AA30">
        <v>0</v>
      </c>
      <c r="AB30">
        <v>2.4522078481206036</v>
      </c>
      <c r="AC30">
        <v>6.5612565881299094</v>
      </c>
      <c r="AD30">
        <v>0</v>
      </c>
      <c r="AE30">
        <v>1.8791111111111112</v>
      </c>
      <c r="AF30">
        <v>1.4788888888888887</v>
      </c>
      <c r="AG30">
        <v>0</v>
      </c>
      <c r="AH30">
        <v>3.1000000000000005</v>
      </c>
      <c r="AI30">
        <v>2.9365066666666668</v>
      </c>
      <c r="AJ30">
        <v>0</v>
      </c>
      <c r="AK30">
        <v>12.025673467891247</v>
      </c>
      <c r="AL30">
        <v>3.0988652404260391</v>
      </c>
      <c r="AM30">
        <v>0</v>
      </c>
      <c r="AN30" s="91">
        <v>2.2206651196381348</v>
      </c>
      <c r="AO30" s="91">
        <v>0.94577627686105314</v>
      </c>
      <c r="AP30">
        <v>0</v>
      </c>
      <c r="AQ30" s="91">
        <v>3.2531332405018665</v>
      </c>
      <c r="AR30" s="91">
        <v>1.3854648675981589</v>
      </c>
      <c r="AS30">
        <v>0</v>
      </c>
      <c r="AT30" s="91">
        <v>8.0617663581419947</v>
      </c>
      <c r="AU30" s="91">
        <v>4.6594829410118557</v>
      </c>
      <c r="AV30">
        <v>0</v>
      </c>
      <c r="AW30" s="12">
        <v>0</v>
      </c>
      <c r="AX30" s="12">
        <v>5.6645500000000001E-2</v>
      </c>
      <c r="AY30" s="12">
        <v>0</v>
      </c>
      <c r="AZ30" s="12">
        <v>0</v>
      </c>
      <c r="BA30" s="12">
        <v>0</v>
      </c>
      <c r="BB30" s="12">
        <v>0</v>
      </c>
      <c r="BC30" s="12">
        <v>3.6621858516904364</v>
      </c>
      <c r="BD30" s="12">
        <v>5.4932787775356537</v>
      </c>
      <c r="BE30" s="12">
        <v>0</v>
      </c>
      <c r="BF30" s="12">
        <v>8.9646465319021011</v>
      </c>
      <c r="BG30" s="12">
        <v>26.893939595706303</v>
      </c>
      <c r="BH30" s="12">
        <v>0</v>
      </c>
      <c r="BI30" s="12">
        <v>0</v>
      </c>
      <c r="BJ30" s="12">
        <v>0</v>
      </c>
      <c r="BK30" s="12">
        <v>0</v>
      </c>
      <c r="BL30" s="12">
        <v>0</v>
      </c>
      <c r="BM30" s="12">
        <v>0</v>
      </c>
      <c r="BN30" s="12">
        <v>0</v>
      </c>
      <c r="BO30" s="12">
        <v>0</v>
      </c>
      <c r="BP30" s="12">
        <v>0</v>
      </c>
      <c r="BQ30" s="12">
        <v>0</v>
      </c>
      <c r="BR30" s="12">
        <v>0</v>
      </c>
      <c r="BS30" s="12">
        <v>0</v>
      </c>
      <c r="BT30" s="12">
        <v>0</v>
      </c>
    </row>
    <row r="31" spans="1:72" x14ac:dyDescent="0.45">
      <c r="A31" s="21">
        <v>2015</v>
      </c>
      <c r="B31" s="2">
        <v>1928</v>
      </c>
      <c r="C31">
        <f>0.02*'Ancillary calculations'!D$23</f>
        <v>0</v>
      </c>
      <c r="D31">
        <f>0.02*'Ancillary calculations'!E$23</f>
        <v>65.758446627801177</v>
      </c>
      <c r="E31">
        <f>0.02*'Ancillary calculations'!F$23</f>
        <v>0</v>
      </c>
      <c r="F31">
        <f>0.02*'Ancillary calculations'!G$23</f>
        <v>0</v>
      </c>
      <c r="G31">
        <f>0.02*'Ancillary calculations'!H$23</f>
        <v>0</v>
      </c>
      <c r="H31">
        <f>0.02*'Ancillary calculations'!I$23</f>
        <v>9.2585275600336985</v>
      </c>
      <c r="I31">
        <f>0.02*'Ancillary calculations'!J$23</f>
        <v>0</v>
      </c>
      <c r="J31">
        <f>0.02*'Ancillary calculations'!K$23</f>
        <v>0</v>
      </c>
      <c r="K31">
        <f>0.02*'Ancillary calculations'!L$23</f>
        <v>2.6499672521651219</v>
      </c>
      <c r="L31">
        <v>0</v>
      </c>
      <c r="M31">
        <v>0</v>
      </c>
      <c r="N31">
        <v>0</v>
      </c>
      <c r="O31">
        <v>0</v>
      </c>
      <c r="P31">
        <f t="shared" si="0"/>
        <v>6.4866958278596343</v>
      </c>
      <c r="Q31">
        <f t="shared" si="1"/>
        <v>0.91330095486779928</v>
      </c>
      <c r="R31">
        <f t="shared" si="2"/>
        <v>0.26140416022717927</v>
      </c>
      <c r="S31" s="12">
        <v>0</v>
      </c>
      <c r="T31" s="12">
        <v>0</v>
      </c>
      <c r="U31" s="12">
        <v>0</v>
      </c>
      <c r="V31">
        <v>6.6713095514457423</v>
      </c>
      <c r="W31">
        <v>3.9615844274205343</v>
      </c>
      <c r="X31">
        <v>0</v>
      </c>
      <c r="Y31">
        <v>10.824026752476497</v>
      </c>
      <c r="Z31">
        <v>5.3187372494584304</v>
      </c>
      <c r="AA31">
        <v>0</v>
      </c>
      <c r="AB31">
        <v>2.4522078481206036</v>
      </c>
      <c r="AC31">
        <v>6.5612565881299094</v>
      </c>
      <c r="AD31">
        <v>0</v>
      </c>
      <c r="AE31">
        <v>1.8791111111111112</v>
      </c>
      <c r="AF31">
        <v>1.4788888888888887</v>
      </c>
      <c r="AG31">
        <v>0</v>
      </c>
      <c r="AH31">
        <v>3.1000000000000005</v>
      </c>
      <c r="AI31">
        <v>2.9365066666666668</v>
      </c>
      <c r="AJ31">
        <v>0</v>
      </c>
      <c r="AK31">
        <v>12.025673467891247</v>
      </c>
      <c r="AL31">
        <v>3.0988652404260391</v>
      </c>
      <c r="AM31">
        <v>0</v>
      </c>
      <c r="AN31" s="91">
        <v>2.2206651196381348</v>
      </c>
      <c r="AO31" s="91">
        <v>0.94577627686105314</v>
      </c>
      <c r="AP31">
        <v>0</v>
      </c>
      <c r="AQ31" s="91">
        <v>3.2531332405018665</v>
      </c>
      <c r="AR31" s="91">
        <v>1.3854648675981589</v>
      </c>
      <c r="AS31">
        <v>0</v>
      </c>
      <c r="AT31" s="91">
        <v>8.0617663581419947</v>
      </c>
      <c r="AU31" s="91">
        <v>4.6594829410118557</v>
      </c>
      <c r="AV31">
        <v>0</v>
      </c>
      <c r="AW31" s="12">
        <v>0</v>
      </c>
      <c r="AX31" s="12">
        <v>5.7859099999999997E-2</v>
      </c>
      <c r="AY31" s="12">
        <v>0</v>
      </c>
      <c r="AZ31" s="12">
        <v>0</v>
      </c>
      <c r="BA31" s="12">
        <v>0</v>
      </c>
      <c r="BB31" s="12">
        <v>0</v>
      </c>
      <c r="BC31" s="12">
        <v>3.6621858516904364</v>
      </c>
      <c r="BD31" s="12">
        <v>5.4932787775356537</v>
      </c>
      <c r="BE31" s="12">
        <v>0</v>
      </c>
      <c r="BF31" s="12">
        <v>8.9646465319021011</v>
      </c>
      <c r="BG31" s="12">
        <v>26.893939595706303</v>
      </c>
      <c r="BH31" s="12">
        <v>0</v>
      </c>
      <c r="BI31" s="12">
        <v>0</v>
      </c>
      <c r="BJ31" s="12">
        <v>0</v>
      </c>
      <c r="BK31" s="12">
        <v>0</v>
      </c>
      <c r="BL31" s="12">
        <v>0</v>
      </c>
      <c r="BM31" s="12">
        <v>0</v>
      </c>
      <c r="BN31" s="12">
        <v>0</v>
      </c>
      <c r="BO31" s="12">
        <v>0</v>
      </c>
      <c r="BP31" s="12">
        <v>0</v>
      </c>
      <c r="BQ31" s="12">
        <v>0</v>
      </c>
      <c r="BR31" s="12">
        <v>0</v>
      </c>
      <c r="BS31" s="12">
        <v>0</v>
      </c>
      <c r="BT31" s="12">
        <v>0</v>
      </c>
    </row>
    <row r="32" spans="1:72" x14ac:dyDescent="0.45">
      <c r="A32" s="21">
        <v>2015</v>
      </c>
      <c r="B32" s="2">
        <v>1929</v>
      </c>
      <c r="C32">
        <f>0.02*'Ancillary calculations'!D$23</f>
        <v>0</v>
      </c>
      <c r="D32">
        <f>0.02*'Ancillary calculations'!E$23</f>
        <v>65.758446627801177</v>
      </c>
      <c r="E32">
        <f>0.02*'Ancillary calculations'!F$23</f>
        <v>0</v>
      </c>
      <c r="F32">
        <f>0.02*'Ancillary calculations'!G$23</f>
        <v>0</v>
      </c>
      <c r="G32">
        <f>0.02*'Ancillary calculations'!H$23</f>
        <v>0</v>
      </c>
      <c r="H32">
        <f>0.02*'Ancillary calculations'!I$23</f>
        <v>9.2585275600336985</v>
      </c>
      <c r="I32">
        <f>0.02*'Ancillary calculations'!J$23</f>
        <v>0</v>
      </c>
      <c r="J32">
        <f>0.02*'Ancillary calculations'!K$23</f>
        <v>0</v>
      </c>
      <c r="K32">
        <f>0.02*'Ancillary calculations'!L$23</f>
        <v>2.6499672521651219</v>
      </c>
      <c r="L32">
        <v>0</v>
      </c>
      <c r="M32">
        <v>0</v>
      </c>
      <c r="N32">
        <v>0</v>
      </c>
      <c r="O32">
        <v>0</v>
      </c>
      <c r="P32">
        <f t="shared" si="0"/>
        <v>6.4866958278596343</v>
      </c>
      <c r="Q32">
        <f t="shared" si="1"/>
        <v>0.91330095486779928</v>
      </c>
      <c r="R32">
        <f t="shared" si="2"/>
        <v>0.26140416022717927</v>
      </c>
      <c r="S32" s="12">
        <v>0</v>
      </c>
      <c r="T32" s="12">
        <v>0</v>
      </c>
      <c r="U32" s="12">
        <v>0</v>
      </c>
      <c r="V32">
        <v>6.6713095514457423</v>
      </c>
      <c r="W32">
        <v>3.9615844274205343</v>
      </c>
      <c r="X32">
        <v>0</v>
      </c>
      <c r="Y32">
        <v>10.824026752476497</v>
      </c>
      <c r="Z32">
        <v>5.3187372494584304</v>
      </c>
      <c r="AA32">
        <v>0</v>
      </c>
      <c r="AB32">
        <v>2.4522078481206036</v>
      </c>
      <c r="AC32">
        <v>6.5612565881299094</v>
      </c>
      <c r="AD32">
        <v>0</v>
      </c>
      <c r="AE32">
        <v>1.8791111111111112</v>
      </c>
      <c r="AF32">
        <v>1.4788888888888887</v>
      </c>
      <c r="AG32">
        <v>0</v>
      </c>
      <c r="AH32">
        <v>3.1000000000000005</v>
      </c>
      <c r="AI32">
        <v>2.9365066666666668</v>
      </c>
      <c r="AJ32">
        <v>0</v>
      </c>
      <c r="AK32">
        <v>12.025673467891247</v>
      </c>
      <c r="AL32">
        <v>3.0988652404260391</v>
      </c>
      <c r="AM32">
        <v>0</v>
      </c>
      <c r="AN32" s="91">
        <v>2.2206651196381348</v>
      </c>
      <c r="AO32" s="91">
        <v>0.94577627686105314</v>
      </c>
      <c r="AP32">
        <v>0</v>
      </c>
      <c r="AQ32" s="91">
        <v>3.2531332405018665</v>
      </c>
      <c r="AR32" s="91">
        <v>1.3854648675981589</v>
      </c>
      <c r="AS32">
        <v>0</v>
      </c>
      <c r="AT32" s="91">
        <v>8.0617663581419947</v>
      </c>
      <c r="AU32" s="91">
        <v>4.6594829410118557</v>
      </c>
      <c r="AV32">
        <v>0</v>
      </c>
      <c r="AW32" s="12">
        <v>0</v>
      </c>
      <c r="AX32" s="12">
        <v>6.05032E-2</v>
      </c>
      <c r="AY32" s="12">
        <v>0</v>
      </c>
      <c r="AZ32" s="12">
        <v>0</v>
      </c>
      <c r="BA32" s="12">
        <v>0</v>
      </c>
      <c r="BB32" s="12">
        <v>0</v>
      </c>
      <c r="BC32" s="12">
        <v>3.6621858516904364</v>
      </c>
      <c r="BD32" s="12">
        <v>5.4932787775356537</v>
      </c>
      <c r="BE32" s="12">
        <v>0</v>
      </c>
      <c r="BF32" s="12">
        <v>7.2686789528297799</v>
      </c>
      <c r="BG32" s="12">
        <v>21.806036858489339</v>
      </c>
      <c r="BH32" s="12">
        <v>0</v>
      </c>
      <c r="BI32" s="12">
        <v>0</v>
      </c>
      <c r="BJ32" s="12">
        <v>0</v>
      </c>
      <c r="BK32" s="12">
        <v>0</v>
      </c>
      <c r="BL32" s="12">
        <v>0</v>
      </c>
      <c r="BM32" s="12">
        <v>0</v>
      </c>
      <c r="BN32" s="12">
        <v>0</v>
      </c>
      <c r="BO32" s="12">
        <v>0</v>
      </c>
      <c r="BP32" s="12">
        <v>0</v>
      </c>
      <c r="BQ32" s="12">
        <v>0</v>
      </c>
      <c r="BR32" s="12">
        <v>0</v>
      </c>
      <c r="BS32" s="12">
        <v>0</v>
      </c>
      <c r="BT32" s="12">
        <v>0</v>
      </c>
    </row>
    <row r="33" spans="1:72" x14ac:dyDescent="0.45">
      <c r="A33" s="21">
        <v>2015</v>
      </c>
      <c r="B33" s="2">
        <v>1930</v>
      </c>
      <c r="C33">
        <f>0.02*'Ancillary calculations'!D$23</f>
        <v>0</v>
      </c>
      <c r="D33">
        <f>0.02*'Ancillary calculations'!E$23</f>
        <v>65.758446627801177</v>
      </c>
      <c r="E33">
        <f>0.02*'Ancillary calculations'!F$23</f>
        <v>0</v>
      </c>
      <c r="F33">
        <f>0.02*'Ancillary calculations'!G$23</f>
        <v>0</v>
      </c>
      <c r="G33">
        <f>0.02*'Ancillary calculations'!H$23</f>
        <v>0</v>
      </c>
      <c r="H33">
        <f>0.02*'Ancillary calculations'!I$23</f>
        <v>9.2585275600336985</v>
      </c>
      <c r="I33">
        <f>0.02*'Ancillary calculations'!J$23</f>
        <v>0</v>
      </c>
      <c r="J33">
        <f>0.02*'Ancillary calculations'!K$23</f>
        <v>0</v>
      </c>
      <c r="K33">
        <f>0.02*'Ancillary calculations'!L$23</f>
        <v>2.6499672521651219</v>
      </c>
      <c r="L33">
        <v>0</v>
      </c>
      <c r="M33">
        <v>0</v>
      </c>
      <c r="N33">
        <v>0</v>
      </c>
      <c r="O33">
        <v>0</v>
      </c>
      <c r="P33">
        <f t="shared" si="0"/>
        <v>6.4866958278596343</v>
      </c>
      <c r="Q33">
        <f t="shared" si="1"/>
        <v>0.91330095486779928</v>
      </c>
      <c r="R33">
        <f t="shared" si="2"/>
        <v>0.26140416022717927</v>
      </c>
      <c r="S33" s="12">
        <v>0</v>
      </c>
      <c r="T33" s="12">
        <v>0</v>
      </c>
      <c r="U33" s="12">
        <v>0</v>
      </c>
      <c r="V33">
        <v>6.6713095514457423</v>
      </c>
      <c r="W33">
        <v>3.9615844274205343</v>
      </c>
      <c r="X33">
        <v>0</v>
      </c>
      <c r="Y33">
        <v>10.824026752476497</v>
      </c>
      <c r="Z33">
        <v>5.3187372494584304</v>
      </c>
      <c r="AA33">
        <v>0</v>
      </c>
      <c r="AB33">
        <v>2.4522078481206036</v>
      </c>
      <c r="AC33">
        <v>6.5612565881299094</v>
      </c>
      <c r="AD33">
        <v>0</v>
      </c>
      <c r="AE33">
        <v>1.8791111111111112</v>
      </c>
      <c r="AF33">
        <v>1.4788888888888887</v>
      </c>
      <c r="AG33">
        <v>0</v>
      </c>
      <c r="AH33">
        <v>3.1000000000000005</v>
      </c>
      <c r="AI33">
        <v>2.9365066666666668</v>
      </c>
      <c r="AJ33">
        <v>0</v>
      </c>
      <c r="AK33">
        <v>12.025673467891247</v>
      </c>
      <c r="AL33">
        <v>3.0988652404260391</v>
      </c>
      <c r="AM33">
        <v>0</v>
      </c>
      <c r="AN33" s="91">
        <v>2.2206651196381348</v>
      </c>
      <c r="AO33" s="91">
        <v>0.94577627686105314</v>
      </c>
      <c r="AP33">
        <v>0</v>
      </c>
      <c r="AQ33" s="91">
        <v>3.2531332405018665</v>
      </c>
      <c r="AR33" s="91">
        <v>1.3854648675981589</v>
      </c>
      <c r="AS33">
        <v>0</v>
      </c>
      <c r="AT33" s="91">
        <v>8.0617663581419947</v>
      </c>
      <c r="AU33" s="91">
        <v>4.6594829410118557</v>
      </c>
      <c r="AV33">
        <v>0</v>
      </c>
      <c r="AW33" s="12">
        <v>0</v>
      </c>
      <c r="AX33" s="12">
        <v>6.4450199999999999E-2</v>
      </c>
      <c r="AY33" s="12">
        <v>0</v>
      </c>
      <c r="AZ33" s="12">
        <v>0</v>
      </c>
      <c r="BA33" s="12">
        <v>0</v>
      </c>
      <c r="BB33" s="12">
        <v>0</v>
      </c>
      <c r="BC33" s="12">
        <v>3.6621858516904364</v>
      </c>
      <c r="BD33" s="12">
        <v>5.4932787775356537</v>
      </c>
      <c r="BE33" s="12">
        <v>0</v>
      </c>
      <c r="BF33" s="12">
        <v>7.2686789528297799</v>
      </c>
      <c r="BG33" s="12">
        <v>21.806036858489339</v>
      </c>
      <c r="BH33" s="12">
        <v>0</v>
      </c>
      <c r="BI33" s="12">
        <v>0</v>
      </c>
      <c r="BJ33" s="12">
        <v>0</v>
      </c>
      <c r="BK33" s="12">
        <v>0</v>
      </c>
      <c r="BL33" s="12">
        <v>0</v>
      </c>
      <c r="BM33" s="12">
        <v>0</v>
      </c>
      <c r="BN33" s="12">
        <v>0</v>
      </c>
      <c r="BO33" s="12">
        <v>0</v>
      </c>
      <c r="BP33" s="12">
        <v>0</v>
      </c>
      <c r="BQ33" s="12">
        <v>0</v>
      </c>
      <c r="BR33" s="12">
        <v>0</v>
      </c>
      <c r="BS33" s="12">
        <v>0</v>
      </c>
      <c r="BT33" s="12">
        <v>0</v>
      </c>
    </row>
    <row r="34" spans="1:72" x14ac:dyDescent="0.45">
      <c r="A34" s="21">
        <v>2015</v>
      </c>
      <c r="B34" s="2">
        <v>1931</v>
      </c>
      <c r="C34">
        <f>0.02*'Ancillary calculations'!D$23</f>
        <v>0</v>
      </c>
      <c r="D34">
        <f>0.02*'Ancillary calculations'!E$23</f>
        <v>65.758446627801177</v>
      </c>
      <c r="E34">
        <f>0.02*'Ancillary calculations'!F$23</f>
        <v>0</v>
      </c>
      <c r="F34">
        <f>0.02*'Ancillary calculations'!G$23</f>
        <v>0</v>
      </c>
      <c r="G34">
        <f>0.02*'Ancillary calculations'!H$23</f>
        <v>0</v>
      </c>
      <c r="H34">
        <f>0.02*'Ancillary calculations'!I$23</f>
        <v>9.2585275600336985</v>
      </c>
      <c r="I34">
        <f>0.02*'Ancillary calculations'!J$23</f>
        <v>0</v>
      </c>
      <c r="J34">
        <f>0.02*'Ancillary calculations'!K$23</f>
        <v>0</v>
      </c>
      <c r="K34">
        <f>0.02*'Ancillary calculations'!L$23</f>
        <v>2.6499672521651219</v>
      </c>
      <c r="L34">
        <v>0</v>
      </c>
      <c r="M34">
        <v>0</v>
      </c>
      <c r="N34">
        <v>0</v>
      </c>
      <c r="O34">
        <v>0</v>
      </c>
      <c r="P34">
        <f t="shared" si="0"/>
        <v>6.4866958278596343</v>
      </c>
      <c r="Q34">
        <f t="shared" si="1"/>
        <v>0.91330095486779928</v>
      </c>
      <c r="R34">
        <f t="shared" si="2"/>
        <v>0.26140416022717927</v>
      </c>
      <c r="S34" s="12">
        <v>0</v>
      </c>
      <c r="T34" s="12">
        <v>0</v>
      </c>
      <c r="U34" s="12">
        <v>0</v>
      </c>
      <c r="V34">
        <v>6.6713095514457423</v>
      </c>
      <c r="W34">
        <v>3.9615844274205343</v>
      </c>
      <c r="X34">
        <v>0</v>
      </c>
      <c r="Y34">
        <v>10.824026752476497</v>
      </c>
      <c r="Z34">
        <v>5.3187372494584304</v>
      </c>
      <c r="AA34">
        <v>0</v>
      </c>
      <c r="AB34">
        <v>2.4522078481206036</v>
      </c>
      <c r="AC34">
        <v>6.5612565881299094</v>
      </c>
      <c r="AD34">
        <v>0</v>
      </c>
      <c r="AE34">
        <v>1.8791111111111112</v>
      </c>
      <c r="AF34">
        <v>1.4788888888888887</v>
      </c>
      <c r="AG34">
        <v>0</v>
      </c>
      <c r="AH34">
        <v>3.1000000000000005</v>
      </c>
      <c r="AI34">
        <v>2.9365066666666668</v>
      </c>
      <c r="AJ34">
        <v>0</v>
      </c>
      <c r="AK34">
        <v>12.025673467891247</v>
      </c>
      <c r="AL34">
        <v>3.0988652404260391</v>
      </c>
      <c r="AM34">
        <v>0</v>
      </c>
      <c r="AN34" s="91">
        <v>2.2206651196381348</v>
      </c>
      <c r="AO34" s="91">
        <v>0.94577627686105314</v>
      </c>
      <c r="AP34">
        <v>0</v>
      </c>
      <c r="AQ34" s="91">
        <v>3.2531332405018665</v>
      </c>
      <c r="AR34" s="91">
        <v>1.3854648675981589</v>
      </c>
      <c r="AS34">
        <v>0</v>
      </c>
      <c r="AT34" s="91">
        <v>8.0617663581419947</v>
      </c>
      <c r="AU34" s="91">
        <v>4.6594829410118557</v>
      </c>
      <c r="AV34">
        <v>0</v>
      </c>
      <c r="AW34" s="12">
        <v>0</v>
      </c>
      <c r="AX34" s="12">
        <v>6.8982600000000005E-2</v>
      </c>
      <c r="AY34" s="12">
        <v>0</v>
      </c>
      <c r="AZ34" s="12">
        <v>0</v>
      </c>
      <c r="BA34" s="12">
        <v>0</v>
      </c>
      <c r="BB34" s="12">
        <v>0</v>
      </c>
      <c r="BC34" s="12">
        <v>3.6621858516904364</v>
      </c>
      <c r="BD34" s="12">
        <v>5.4932787775356537</v>
      </c>
      <c r="BE34" s="12">
        <v>0</v>
      </c>
      <c r="BF34" s="12">
        <v>7.2686789528297799</v>
      </c>
      <c r="BG34" s="12">
        <v>21.806036858489339</v>
      </c>
      <c r="BH34" s="12">
        <v>0</v>
      </c>
      <c r="BI34" s="12">
        <v>0</v>
      </c>
      <c r="BJ34" s="12">
        <v>0</v>
      </c>
      <c r="BK34" s="12">
        <v>0</v>
      </c>
      <c r="BL34" s="12">
        <v>0</v>
      </c>
      <c r="BM34" s="12">
        <v>0</v>
      </c>
      <c r="BN34" s="12">
        <v>0</v>
      </c>
      <c r="BO34" s="12">
        <v>0</v>
      </c>
      <c r="BP34" s="12">
        <v>0</v>
      </c>
      <c r="BQ34" s="12">
        <v>0</v>
      </c>
      <c r="BR34" s="12">
        <v>0</v>
      </c>
      <c r="BS34" s="12">
        <v>0</v>
      </c>
      <c r="BT34" s="12">
        <v>0</v>
      </c>
    </row>
    <row r="35" spans="1:72" x14ac:dyDescent="0.45">
      <c r="A35" s="21">
        <v>2015</v>
      </c>
      <c r="B35" s="2">
        <v>1932</v>
      </c>
      <c r="C35">
        <f>0.02*'Ancillary calculations'!D$23</f>
        <v>0</v>
      </c>
      <c r="D35">
        <f>0.02*'Ancillary calculations'!E$23</f>
        <v>65.758446627801177</v>
      </c>
      <c r="E35">
        <f>0.02*'Ancillary calculations'!F$23</f>
        <v>0</v>
      </c>
      <c r="F35">
        <f>0.02*'Ancillary calculations'!G$23</f>
        <v>0</v>
      </c>
      <c r="G35">
        <f>0.02*'Ancillary calculations'!H$23</f>
        <v>0</v>
      </c>
      <c r="H35">
        <f>0.02*'Ancillary calculations'!I$23</f>
        <v>9.2585275600336985</v>
      </c>
      <c r="I35">
        <f>0.02*'Ancillary calculations'!J$23</f>
        <v>0</v>
      </c>
      <c r="J35">
        <f>0.02*'Ancillary calculations'!K$23</f>
        <v>0</v>
      </c>
      <c r="K35">
        <f>0.02*'Ancillary calculations'!L$23</f>
        <v>2.6499672521651219</v>
      </c>
      <c r="L35">
        <v>0</v>
      </c>
      <c r="M35">
        <v>0</v>
      </c>
      <c r="N35">
        <v>0</v>
      </c>
      <c r="O35">
        <v>0</v>
      </c>
      <c r="P35">
        <f t="shared" si="0"/>
        <v>6.4866958278596343</v>
      </c>
      <c r="Q35">
        <f t="shared" si="1"/>
        <v>0.91330095486779928</v>
      </c>
      <c r="R35">
        <f t="shared" si="2"/>
        <v>0.26140416022717927</v>
      </c>
      <c r="S35" s="12">
        <v>0</v>
      </c>
      <c r="T35" s="12">
        <v>0</v>
      </c>
      <c r="U35" s="12">
        <v>0</v>
      </c>
      <c r="V35">
        <v>6.6713095514457423</v>
      </c>
      <c r="W35">
        <v>3.9615844274205343</v>
      </c>
      <c r="X35">
        <v>0</v>
      </c>
      <c r="Y35">
        <v>10.824026752476497</v>
      </c>
      <c r="Z35">
        <v>5.3187372494584304</v>
      </c>
      <c r="AA35">
        <v>0</v>
      </c>
      <c r="AB35">
        <v>2.4522078481206036</v>
      </c>
      <c r="AC35">
        <v>6.5612565881299094</v>
      </c>
      <c r="AD35">
        <v>0</v>
      </c>
      <c r="AE35">
        <v>1.8791111111111112</v>
      </c>
      <c r="AF35">
        <v>1.4788888888888887</v>
      </c>
      <c r="AG35">
        <v>0</v>
      </c>
      <c r="AH35">
        <v>3.1000000000000005</v>
      </c>
      <c r="AI35">
        <v>2.9365066666666668</v>
      </c>
      <c r="AJ35">
        <v>0</v>
      </c>
      <c r="AK35">
        <v>12.025673467891247</v>
      </c>
      <c r="AL35">
        <v>3.0988652404260391</v>
      </c>
      <c r="AM35">
        <v>0</v>
      </c>
      <c r="AN35" s="91">
        <v>2.2206651196381348</v>
      </c>
      <c r="AO35" s="91">
        <v>0.94577627686105314</v>
      </c>
      <c r="AP35">
        <v>0</v>
      </c>
      <c r="AQ35" s="91">
        <v>3.2531332405018665</v>
      </c>
      <c r="AR35" s="91">
        <v>1.3854648675981589</v>
      </c>
      <c r="AS35">
        <v>0</v>
      </c>
      <c r="AT35" s="91">
        <v>8.0617663581419947</v>
      </c>
      <c r="AU35" s="91">
        <v>4.6594829410118557</v>
      </c>
      <c r="AV35">
        <v>0</v>
      </c>
      <c r="AW35" s="12">
        <v>0</v>
      </c>
      <c r="AX35" s="12">
        <v>7.5491299999999997E-2</v>
      </c>
      <c r="AY35" s="12">
        <v>0</v>
      </c>
      <c r="AZ35" s="12">
        <v>0</v>
      </c>
      <c r="BA35" s="12">
        <v>0</v>
      </c>
      <c r="BB35" s="12">
        <v>0</v>
      </c>
      <c r="BC35" s="12">
        <v>3.6621858516904364</v>
      </c>
      <c r="BD35" s="12">
        <v>5.4932787775356537</v>
      </c>
      <c r="BE35" s="12">
        <v>0</v>
      </c>
      <c r="BF35" s="12">
        <v>7.2686789528297799</v>
      </c>
      <c r="BG35" s="12">
        <v>21.806036858489339</v>
      </c>
      <c r="BH35" s="12">
        <v>0</v>
      </c>
      <c r="BI35" s="12">
        <v>0</v>
      </c>
      <c r="BJ35" s="12">
        <v>0</v>
      </c>
      <c r="BK35" s="12">
        <v>0</v>
      </c>
      <c r="BL35" s="12">
        <v>0</v>
      </c>
      <c r="BM35" s="12">
        <v>0</v>
      </c>
      <c r="BN35" s="12">
        <v>0</v>
      </c>
      <c r="BO35" s="12">
        <v>0</v>
      </c>
      <c r="BP35" s="12">
        <v>0</v>
      </c>
      <c r="BQ35" s="12">
        <v>0</v>
      </c>
      <c r="BR35" s="12">
        <v>0</v>
      </c>
      <c r="BS35" s="12">
        <v>0</v>
      </c>
      <c r="BT35" s="12">
        <v>0</v>
      </c>
    </row>
    <row r="36" spans="1:72" x14ac:dyDescent="0.45">
      <c r="A36" s="21">
        <v>2015</v>
      </c>
      <c r="B36" s="2">
        <v>1933</v>
      </c>
      <c r="C36">
        <f>0.02*'Ancillary calculations'!D$23</f>
        <v>0</v>
      </c>
      <c r="D36">
        <f>0.02*'Ancillary calculations'!E$23</f>
        <v>65.758446627801177</v>
      </c>
      <c r="E36">
        <f>0.02*'Ancillary calculations'!F$23</f>
        <v>0</v>
      </c>
      <c r="F36">
        <f>0.02*'Ancillary calculations'!G$23</f>
        <v>0</v>
      </c>
      <c r="G36">
        <f>0.02*'Ancillary calculations'!H$23</f>
        <v>0</v>
      </c>
      <c r="H36">
        <f>0.02*'Ancillary calculations'!I$23</f>
        <v>9.2585275600336985</v>
      </c>
      <c r="I36">
        <f>0.02*'Ancillary calculations'!J$23</f>
        <v>0</v>
      </c>
      <c r="J36">
        <f>0.02*'Ancillary calculations'!K$23</f>
        <v>0</v>
      </c>
      <c r="K36">
        <f>0.02*'Ancillary calculations'!L$23</f>
        <v>2.6499672521651219</v>
      </c>
      <c r="L36">
        <v>0</v>
      </c>
      <c r="M36">
        <v>0</v>
      </c>
      <c r="N36">
        <v>0</v>
      </c>
      <c r="O36">
        <v>0</v>
      </c>
      <c r="P36">
        <f t="shared" si="0"/>
        <v>6.4866958278596343</v>
      </c>
      <c r="Q36">
        <f t="shared" si="1"/>
        <v>0.91330095486779928</v>
      </c>
      <c r="R36">
        <f t="shared" si="2"/>
        <v>0.26140416022717927</v>
      </c>
      <c r="S36" s="12">
        <v>0</v>
      </c>
      <c r="T36" s="12">
        <v>0</v>
      </c>
      <c r="U36" s="12">
        <v>0</v>
      </c>
      <c r="V36">
        <v>6.6713095514457423</v>
      </c>
      <c r="W36">
        <v>3.9615844274205343</v>
      </c>
      <c r="X36">
        <v>0</v>
      </c>
      <c r="Y36">
        <v>10.824026752476497</v>
      </c>
      <c r="Z36">
        <v>5.3187372494584304</v>
      </c>
      <c r="AA36">
        <v>0</v>
      </c>
      <c r="AB36">
        <v>2.4522078481206036</v>
      </c>
      <c r="AC36">
        <v>6.5612565881299094</v>
      </c>
      <c r="AD36">
        <v>0</v>
      </c>
      <c r="AE36">
        <v>1.8791111111111112</v>
      </c>
      <c r="AF36">
        <v>1.4788888888888887</v>
      </c>
      <c r="AG36">
        <v>0</v>
      </c>
      <c r="AH36">
        <v>3.1000000000000005</v>
      </c>
      <c r="AI36">
        <v>2.9365066666666668</v>
      </c>
      <c r="AJ36">
        <v>0</v>
      </c>
      <c r="AK36">
        <v>12.025673467891247</v>
      </c>
      <c r="AL36">
        <v>3.0988652404260391</v>
      </c>
      <c r="AM36">
        <v>0</v>
      </c>
      <c r="AN36" s="91">
        <v>2.2206651196381348</v>
      </c>
      <c r="AO36" s="91">
        <v>0.94577627686105314</v>
      </c>
      <c r="AP36">
        <v>0</v>
      </c>
      <c r="AQ36" s="91">
        <v>3.2531332405018665</v>
      </c>
      <c r="AR36" s="91">
        <v>1.3854648675981589</v>
      </c>
      <c r="AS36">
        <v>0</v>
      </c>
      <c r="AT36" s="91">
        <v>8.0617663581419947</v>
      </c>
      <c r="AU36" s="91">
        <v>4.6594829410118557</v>
      </c>
      <c r="AV36">
        <v>0</v>
      </c>
      <c r="AW36" s="12">
        <v>0</v>
      </c>
      <c r="AX36" s="12">
        <v>8.2958900000000002E-2</v>
      </c>
      <c r="AY36" s="12">
        <v>0</v>
      </c>
      <c r="AZ36" s="12">
        <v>0</v>
      </c>
      <c r="BA36" s="12">
        <v>0</v>
      </c>
      <c r="BB36" s="12">
        <v>0</v>
      </c>
      <c r="BC36" s="12">
        <v>3.6621858516904364</v>
      </c>
      <c r="BD36" s="12">
        <v>5.4932787775356537</v>
      </c>
      <c r="BE36" s="12">
        <v>0</v>
      </c>
      <c r="BF36" s="12">
        <v>6.7714481732889444</v>
      </c>
      <c r="BG36" s="12">
        <v>20.314344519866832</v>
      </c>
      <c r="BH36" s="12">
        <v>0</v>
      </c>
      <c r="BI36" s="12">
        <v>0</v>
      </c>
      <c r="BJ36" s="12">
        <v>0</v>
      </c>
      <c r="BK36" s="12">
        <v>0</v>
      </c>
      <c r="BL36" s="12">
        <v>0</v>
      </c>
      <c r="BM36" s="12">
        <v>0</v>
      </c>
      <c r="BN36" s="12">
        <v>0</v>
      </c>
      <c r="BO36" s="12">
        <v>0</v>
      </c>
      <c r="BP36" s="12">
        <v>0</v>
      </c>
      <c r="BQ36" s="12">
        <v>0</v>
      </c>
      <c r="BR36" s="12">
        <v>0</v>
      </c>
      <c r="BS36" s="12">
        <v>0</v>
      </c>
      <c r="BT36" s="12">
        <v>0</v>
      </c>
    </row>
    <row r="37" spans="1:72" x14ac:dyDescent="0.45">
      <c r="A37" s="21">
        <v>2015</v>
      </c>
      <c r="B37" s="2">
        <v>1934</v>
      </c>
      <c r="C37">
        <f>0.02*'Ancillary calculations'!D$23</f>
        <v>0</v>
      </c>
      <c r="D37">
        <f>0.02*'Ancillary calculations'!E$23</f>
        <v>65.758446627801177</v>
      </c>
      <c r="E37">
        <f>0.02*'Ancillary calculations'!F$23</f>
        <v>0</v>
      </c>
      <c r="F37">
        <f>0.02*'Ancillary calculations'!G$23</f>
        <v>0</v>
      </c>
      <c r="G37">
        <f>0.02*'Ancillary calculations'!H$23</f>
        <v>0</v>
      </c>
      <c r="H37">
        <f>0.02*'Ancillary calculations'!I$23</f>
        <v>9.2585275600336985</v>
      </c>
      <c r="I37">
        <f>0.02*'Ancillary calculations'!J$23</f>
        <v>0</v>
      </c>
      <c r="J37">
        <f>0.02*'Ancillary calculations'!K$23</f>
        <v>0</v>
      </c>
      <c r="K37">
        <f>0.02*'Ancillary calculations'!L$23</f>
        <v>2.6499672521651219</v>
      </c>
      <c r="L37">
        <v>0</v>
      </c>
      <c r="M37">
        <v>0</v>
      </c>
      <c r="N37">
        <v>0</v>
      </c>
      <c r="O37">
        <v>0</v>
      </c>
      <c r="P37">
        <f t="shared" si="0"/>
        <v>6.4866958278596343</v>
      </c>
      <c r="Q37">
        <f t="shared" si="1"/>
        <v>0.91330095486779928</v>
      </c>
      <c r="R37">
        <f t="shared" si="2"/>
        <v>0.26140416022717927</v>
      </c>
      <c r="S37" s="12">
        <v>0</v>
      </c>
      <c r="T37" s="12">
        <v>0</v>
      </c>
      <c r="U37" s="12">
        <v>0</v>
      </c>
      <c r="V37">
        <v>6.6713095514457423</v>
      </c>
      <c r="W37">
        <v>3.9615844274205343</v>
      </c>
      <c r="X37">
        <v>0</v>
      </c>
      <c r="Y37">
        <v>10.824026752476497</v>
      </c>
      <c r="Z37">
        <v>5.3187372494584304</v>
      </c>
      <c r="AA37">
        <v>0</v>
      </c>
      <c r="AB37">
        <v>2.4522078481206036</v>
      </c>
      <c r="AC37">
        <v>6.5612565881299094</v>
      </c>
      <c r="AD37">
        <v>0</v>
      </c>
      <c r="AE37">
        <v>1.8791111111111112</v>
      </c>
      <c r="AF37">
        <v>1.4788888888888887</v>
      </c>
      <c r="AG37">
        <v>0</v>
      </c>
      <c r="AH37">
        <v>3.1000000000000005</v>
      </c>
      <c r="AI37">
        <v>2.9365066666666668</v>
      </c>
      <c r="AJ37">
        <v>0</v>
      </c>
      <c r="AK37">
        <v>12.025673467891247</v>
      </c>
      <c r="AL37">
        <v>3.0988652404260391</v>
      </c>
      <c r="AM37">
        <v>0</v>
      </c>
      <c r="AN37" s="91">
        <v>2.2206651196381348</v>
      </c>
      <c r="AO37" s="91">
        <v>0.94577627686105314</v>
      </c>
      <c r="AP37">
        <v>0</v>
      </c>
      <c r="AQ37" s="91">
        <v>3.2531332405018665</v>
      </c>
      <c r="AR37" s="91">
        <v>1.3854648675981589</v>
      </c>
      <c r="AS37">
        <v>0</v>
      </c>
      <c r="AT37" s="91">
        <v>8.0617663581419947</v>
      </c>
      <c r="AU37" s="91">
        <v>4.6594829410118557</v>
      </c>
      <c r="AV37">
        <v>0</v>
      </c>
      <c r="AW37" s="12">
        <v>0</v>
      </c>
      <c r="AX37" s="12">
        <v>9.2736700000000005E-2</v>
      </c>
      <c r="AY37" s="12">
        <v>0</v>
      </c>
      <c r="AZ37" s="12">
        <v>0</v>
      </c>
      <c r="BA37" s="12">
        <v>0</v>
      </c>
      <c r="BB37" s="12">
        <v>0</v>
      </c>
      <c r="BC37" s="12">
        <v>3.6621858516904364</v>
      </c>
      <c r="BD37" s="12">
        <v>5.4932787775356537</v>
      </c>
      <c r="BE37" s="12">
        <v>0</v>
      </c>
      <c r="BF37" s="12">
        <v>6.7714481732889444</v>
      </c>
      <c r="BG37" s="12">
        <v>20.314344519866832</v>
      </c>
      <c r="BH37" s="12">
        <v>0</v>
      </c>
      <c r="BI37" s="12">
        <v>0</v>
      </c>
      <c r="BJ37" s="12">
        <v>0</v>
      </c>
      <c r="BK37" s="12">
        <v>0</v>
      </c>
      <c r="BL37" s="12">
        <v>0</v>
      </c>
      <c r="BM37" s="12">
        <v>0</v>
      </c>
      <c r="BN37" s="12">
        <v>0</v>
      </c>
      <c r="BO37" s="12">
        <v>0</v>
      </c>
      <c r="BP37" s="12">
        <v>0</v>
      </c>
      <c r="BQ37" s="12">
        <v>0</v>
      </c>
      <c r="BR37" s="12">
        <v>0</v>
      </c>
      <c r="BS37" s="12">
        <v>0</v>
      </c>
      <c r="BT37" s="12">
        <v>0</v>
      </c>
    </row>
    <row r="38" spans="1:72" x14ac:dyDescent="0.45">
      <c r="A38" s="21">
        <v>2015</v>
      </c>
      <c r="B38" s="2">
        <v>1935</v>
      </c>
      <c r="C38">
        <f>0.02*'Ancillary calculations'!D$23</f>
        <v>0</v>
      </c>
      <c r="D38">
        <f>0.02*'Ancillary calculations'!E$23</f>
        <v>65.758446627801177</v>
      </c>
      <c r="E38">
        <f>0.02*'Ancillary calculations'!F$23</f>
        <v>0</v>
      </c>
      <c r="F38">
        <f>0.02*'Ancillary calculations'!G$23</f>
        <v>0</v>
      </c>
      <c r="G38">
        <f>0.02*'Ancillary calculations'!H$23</f>
        <v>0</v>
      </c>
      <c r="H38">
        <f>0.02*'Ancillary calculations'!I$23</f>
        <v>9.2585275600336985</v>
      </c>
      <c r="I38">
        <f>0.02*'Ancillary calculations'!J$23</f>
        <v>0</v>
      </c>
      <c r="J38">
        <f>0.02*'Ancillary calculations'!K$23</f>
        <v>0</v>
      </c>
      <c r="K38">
        <f>0.02*'Ancillary calculations'!L$23</f>
        <v>2.6499672521651219</v>
      </c>
      <c r="L38">
        <v>0</v>
      </c>
      <c r="M38">
        <v>0</v>
      </c>
      <c r="N38">
        <v>0</v>
      </c>
      <c r="O38">
        <v>0</v>
      </c>
      <c r="P38">
        <f t="shared" si="0"/>
        <v>6.4866958278596343</v>
      </c>
      <c r="Q38">
        <f t="shared" si="1"/>
        <v>0.91330095486779928</v>
      </c>
      <c r="R38">
        <f t="shared" si="2"/>
        <v>0.26140416022717927</v>
      </c>
      <c r="S38" s="12">
        <v>0</v>
      </c>
      <c r="T38" s="12">
        <v>0</v>
      </c>
      <c r="U38" s="12">
        <v>0</v>
      </c>
      <c r="V38">
        <v>6.6713095514457423</v>
      </c>
      <c r="W38">
        <v>3.9615844274205343</v>
      </c>
      <c r="X38">
        <v>0</v>
      </c>
      <c r="Y38">
        <v>10.824026752476497</v>
      </c>
      <c r="Z38">
        <v>5.3187372494584304</v>
      </c>
      <c r="AA38">
        <v>0</v>
      </c>
      <c r="AB38">
        <v>2.4522078481206036</v>
      </c>
      <c r="AC38">
        <v>6.5612565881299094</v>
      </c>
      <c r="AD38">
        <v>0</v>
      </c>
      <c r="AE38">
        <v>1.8791111111111112</v>
      </c>
      <c r="AF38">
        <v>1.4788888888888887</v>
      </c>
      <c r="AG38">
        <v>0</v>
      </c>
      <c r="AH38">
        <v>3.1000000000000005</v>
      </c>
      <c r="AI38">
        <v>2.9365066666666668</v>
      </c>
      <c r="AJ38">
        <v>0</v>
      </c>
      <c r="AK38">
        <v>12.025673467891247</v>
      </c>
      <c r="AL38">
        <v>3.0988652404260391</v>
      </c>
      <c r="AM38">
        <v>0</v>
      </c>
      <c r="AN38" s="91">
        <v>2.2206651196381348</v>
      </c>
      <c r="AO38" s="91">
        <v>0.94577627686105314</v>
      </c>
      <c r="AP38">
        <v>0</v>
      </c>
      <c r="AQ38" s="91">
        <v>3.2531332405018665</v>
      </c>
      <c r="AR38" s="91">
        <v>1.3854648675981589</v>
      </c>
      <c r="AS38">
        <v>0</v>
      </c>
      <c r="AT38" s="91">
        <v>8.0617663581419947</v>
      </c>
      <c r="AU38" s="91">
        <v>4.6594829410118557</v>
      </c>
      <c r="AV38">
        <v>0</v>
      </c>
      <c r="AW38" s="12">
        <v>0</v>
      </c>
      <c r="AX38" s="12">
        <v>0.107447</v>
      </c>
      <c r="AY38" s="12">
        <v>0</v>
      </c>
      <c r="AZ38" s="12">
        <v>0</v>
      </c>
      <c r="BA38" s="12">
        <v>0</v>
      </c>
      <c r="BB38" s="12">
        <v>0</v>
      </c>
      <c r="BC38" s="12">
        <v>3.6621858516904364</v>
      </c>
      <c r="BD38" s="12">
        <v>5.4932787775356537</v>
      </c>
      <c r="BE38" s="12">
        <v>0</v>
      </c>
      <c r="BF38" s="12">
        <v>6.7714481732889444</v>
      </c>
      <c r="BG38" s="12">
        <v>20.314344519866832</v>
      </c>
      <c r="BH38" s="12">
        <v>0</v>
      </c>
      <c r="BI38" s="12">
        <v>0</v>
      </c>
      <c r="BJ38" s="12">
        <v>0</v>
      </c>
      <c r="BK38" s="12">
        <v>0</v>
      </c>
      <c r="BL38" s="12">
        <v>0</v>
      </c>
      <c r="BM38" s="12">
        <v>0</v>
      </c>
      <c r="BN38" s="12">
        <v>0</v>
      </c>
      <c r="BO38" s="12">
        <v>0</v>
      </c>
      <c r="BP38" s="12">
        <v>0</v>
      </c>
      <c r="BQ38" s="12">
        <v>0</v>
      </c>
      <c r="BR38" s="12">
        <v>0</v>
      </c>
      <c r="BS38" s="12">
        <v>0</v>
      </c>
      <c r="BT38" s="12">
        <v>0</v>
      </c>
    </row>
    <row r="39" spans="1:72" x14ac:dyDescent="0.45">
      <c r="A39" s="21">
        <v>2015</v>
      </c>
      <c r="B39" s="2">
        <v>1936</v>
      </c>
      <c r="C39">
        <f>0.02*'Ancillary calculations'!D$23</f>
        <v>0</v>
      </c>
      <c r="D39">
        <f>0.02*'Ancillary calculations'!E$23</f>
        <v>65.758446627801177</v>
      </c>
      <c r="E39">
        <f>0.02*'Ancillary calculations'!F$23</f>
        <v>0</v>
      </c>
      <c r="F39">
        <f>0.02*'Ancillary calculations'!G$23</f>
        <v>0</v>
      </c>
      <c r="G39">
        <f>0.02*'Ancillary calculations'!H$23</f>
        <v>0</v>
      </c>
      <c r="H39">
        <f>0.02*'Ancillary calculations'!I$23</f>
        <v>9.2585275600336985</v>
      </c>
      <c r="I39">
        <f>0.02*'Ancillary calculations'!J$23</f>
        <v>0</v>
      </c>
      <c r="J39">
        <f>0.02*'Ancillary calculations'!K$23</f>
        <v>0</v>
      </c>
      <c r="K39">
        <f>0.02*'Ancillary calculations'!L$23</f>
        <v>2.6499672521651219</v>
      </c>
      <c r="L39">
        <v>0</v>
      </c>
      <c r="M39">
        <v>0</v>
      </c>
      <c r="N39">
        <v>0</v>
      </c>
      <c r="O39">
        <v>0</v>
      </c>
      <c r="P39">
        <f t="shared" si="0"/>
        <v>6.4866958278596343</v>
      </c>
      <c r="Q39">
        <f t="shared" si="1"/>
        <v>0.91330095486779928</v>
      </c>
      <c r="R39">
        <f t="shared" si="2"/>
        <v>0.26140416022717927</v>
      </c>
      <c r="S39" s="12">
        <v>0</v>
      </c>
      <c r="T39" s="12">
        <v>0</v>
      </c>
      <c r="U39" s="12">
        <v>0</v>
      </c>
      <c r="V39">
        <v>6.6713095514457423</v>
      </c>
      <c r="W39">
        <v>3.9615844274205343</v>
      </c>
      <c r="X39">
        <v>0</v>
      </c>
      <c r="Y39">
        <v>10.824026752476497</v>
      </c>
      <c r="Z39">
        <v>5.3187372494584304</v>
      </c>
      <c r="AA39">
        <v>0</v>
      </c>
      <c r="AB39">
        <v>2.4522078481206036</v>
      </c>
      <c r="AC39">
        <v>6.5612565881299094</v>
      </c>
      <c r="AD39">
        <v>0</v>
      </c>
      <c r="AE39">
        <v>1.8791111111111112</v>
      </c>
      <c r="AF39">
        <v>1.4788888888888887</v>
      </c>
      <c r="AG39">
        <v>0</v>
      </c>
      <c r="AH39">
        <v>3.1000000000000005</v>
      </c>
      <c r="AI39">
        <v>2.9365066666666668</v>
      </c>
      <c r="AJ39">
        <v>0</v>
      </c>
      <c r="AK39">
        <v>12.025673467891247</v>
      </c>
      <c r="AL39">
        <v>3.0988652404260391</v>
      </c>
      <c r="AM39">
        <v>0</v>
      </c>
      <c r="AN39" s="91">
        <v>2.2206651196381348</v>
      </c>
      <c r="AO39" s="91">
        <v>0.94577627686105314</v>
      </c>
      <c r="AP39">
        <v>0</v>
      </c>
      <c r="AQ39" s="91">
        <v>3.2531332405018665</v>
      </c>
      <c r="AR39" s="91">
        <v>1.3854648675981589</v>
      </c>
      <c r="AS39">
        <v>0</v>
      </c>
      <c r="AT39" s="91">
        <v>8.0617663581419947</v>
      </c>
      <c r="AU39" s="91">
        <v>4.6594829410118557</v>
      </c>
      <c r="AV39">
        <v>0</v>
      </c>
      <c r="AW39" s="12">
        <v>0</v>
      </c>
      <c r="AX39" s="12">
        <v>0.126527</v>
      </c>
      <c r="AY39" s="12">
        <v>0</v>
      </c>
      <c r="AZ39" s="12">
        <v>0</v>
      </c>
      <c r="BA39" s="12">
        <v>0</v>
      </c>
      <c r="BB39" s="12">
        <v>0</v>
      </c>
      <c r="BC39" s="12">
        <v>3.6621858516904364</v>
      </c>
      <c r="BD39" s="12">
        <v>5.4932787775356537</v>
      </c>
      <c r="BE39" s="12">
        <v>0</v>
      </c>
      <c r="BF39" s="12">
        <v>6.7714481732889444</v>
      </c>
      <c r="BG39" s="12">
        <v>20.314344519866832</v>
      </c>
      <c r="BH39" s="12">
        <v>0</v>
      </c>
      <c r="BI39" s="12">
        <v>0</v>
      </c>
      <c r="BJ39" s="12">
        <v>0</v>
      </c>
      <c r="BK39" s="12">
        <v>0</v>
      </c>
      <c r="BL39" s="12">
        <v>0</v>
      </c>
      <c r="BM39" s="12">
        <v>0</v>
      </c>
      <c r="BN39" s="12">
        <v>0</v>
      </c>
      <c r="BO39" s="12">
        <v>0</v>
      </c>
      <c r="BP39" s="12">
        <v>0</v>
      </c>
      <c r="BQ39" s="12">
        <v>0</v>
      </c>
      <c r="BR39" s="12">
        <v>0</v>
      </c>
      <c r="BS39" s="12">
        <v>0</v>
      </c>
      <c r="BT39" s="12">
        <v>0</v>
      </c>
    </row>
    <row r="40" spans="1:72" x14ac:dyDescent="0.45">
      <c r="A40" s="21">
        <v>2015</v>
      </c>
      <c r="B40" s="2">
        <v>1937</v>
      </c>
      <c r="C40">
        <f>0.02*'Ancillary calculations'!D$23</f>
        <v>0</v>
      </c>
      <c r="D40">
        <f>0.02*'Ancillary calculations'!E$23</f>
        <v>65.758446627801177</v>
      </c>
      <c r="E40">
        <f>0.02*'Ancillary calculations'!F$23</f>
        <v>0</v>
      </c>
      <c r="F40">
        <f>0.02*'Ancillary calculations'!G$23</f>
        <v>0</v>
      </c>
      <c r="G40">
        <f>0.02*'Ancillary calculations'!H$23</f>
        <v>0</v>
      </c>
      <c r="H40">
        <f>0.02*'Ancillary calculations'!I$23</f>
        <v>9.2585275600336985</v>
      </c>
      <c r="I40">
        <f>0.02*'Ancillary calculations'!J$23</f>
        <v>0</v>
      </c>
      <c r="J40">
        <f>0.02*'Ancillary calculations'!K$23</f>
        <v>0</v>
      </c>
      <c r="K40">
        <f>0.02*'Ancillary calculations'!L$23</f>
        <v>2.6499672521651219</v>
      </c>
      <c r="L40">
        <v>0</v>
      </c>
      <c r="M40">
        <v>0</v>
      </c>
      <c r="N40">
        <v>0</v>
      </c>
      <c r="O40">
        <v>0</v>
      </c>
      <c r="P40">
        <f t="shared" si="0"/>
        <v>6.4866958278596343</v>
      </c>
      <c r="Q40">
        <f t="shared" si="1"/>
        <v>0.91330095486779928</v>
      </c>
      <c r="R40">
        <f t="shared" si="2"/>
        <v>0.26140416022717927</v>
      </c>
      <c r="S40" s="12">
        <v>0</v>
      </c>
      <c r="T40" s="12">
        <v>0</v>
      </c>
      <c r="U40" s="12">
        <v>0</v>
      </c>
      <c r="V40">
        <v>6.6713095514457423</v>
      </c>
      <c r="W40">
        <v>3.9615844274205343</v>
      </c>
      <c r="X40">
        <v>0</v>
      </c>
      <c r="Y40">
        <v>10.824026752476497</v>
      </c>
      <c r="Z40">
        <v>5.3187372494584304</v>
      </c>
      <c r="AA40">
        <v>0</v>
      </c>
      <c r="AB40">
        <v>2.4522078481206036</v>
      </c>
      <c r="AC40">
        <v>6.5612565881299094</v>
      </c>
      <c r="AD40">
        <v>0</v>
      </c>
      <c r="AE40">
        <v>1.8791111111111112</v>
      </c>
      <c r="AF40">
        <v>1.4788888888888887</v>
      </c>
      <c r="AG40">
        <v>0</v>
      </c>
      <c r="AH40">
        <v>3.1000000000000005</v>
      </c>
      <c r="AI40">
        <v>2.9365066666666668</v>
      </c>
      <c r="AJ40">
        <v>0</v>
      </c>
      <c r="AK40">
        <v>12.025673467891247</v>
      </c>
      <c r="AL40">
        <v>3.0988652404260391</v>
      </c>
      <c r="AM40">
        <v>0</v>
      </c>
      <c r="AN40" s="91">
        <v>2.2206651196381348</v>
      </c>
      <c r="AO40" s="91">
        <v>0.94577627686105314</v>
      </c>
      <c r="AP40">
        <v>0</v>
      </c>
      <c r="AQ40" s="91">
        <v>3.2531332405018665</v>
      </c>
      <c r="AR40" s="91">
        <v>1.3854648675981589</v>
      </c>
      <c r="AS40">
        <v>0</v>
      </c>
      <c r="AT40" s="91">
        <v>8.0617663581419947</v>
      </c>
      <c r="AU40" s="91">
        <v>4.6594829410118557</v>
      </c>
      <c r="AV40">
        <v>0</v>
      </c>
      <c r="AW40" s="12">
        <v>0</v>
      </c>
      <c r="AX40" s="12">
        <v>0.14810100000000001</v>
      </c>
      <c r="AY40" s="12">
        <v>0</v>
      </c>
      <c r="AZ40" s="12">
        <v>0</v>
      </c>
      <c r="BA40" s="12">
        <v>0</v>
      </c>
      <c r="BB40" s="12">
        <v>0</v>
      </c>
      <c r="BC40" s="12">
        <v>3.6621858516904364</v>
      </c>
      <c r="BD40" s="12">
        <v>5.4932787775356537</v>
      </c>
      <c r="BE40" s="12">
        <v>0</v>
      </c>
      <c r="BF40" s="12">
        <v>6.7714481732889444</v>
      </c>
      <c r="BG40" s="12">
        <v>20.314344519866832</v>
      </c>
      <c r="BH40" s="12">
        <v>0</v>
      </c>
      <c r="BI40" s="12">
        <v>0</v>
      </c>
      <c r="BJ40" s="12">
        <v>0</v>
      </c>
      <c r="BK40" s="12">
        <v>0</v>
      </c>
      <c r="BL40" s="12">
        <v>0</v>
      </c>
      <c r="BM40" s="12">
        <v>0</v>
      </c>
      <c r="BN40" s="12">
        <v>0</v>
      </c>
      <c r="BO40" s="12">
        <v>0</v>
      </c>
      <c r="BP40" s="12">
        <v>0</v>
      </c>
      <c r="BQ40" s="12">
        <v>0</v>
      </c>
      <c r="BR40" s="12">
        <v>0</v>
      </c>
      <c r="BS40" s="12">
        <v>0</v>
      </c>
      <c r="BT40" s="12">
        <v>0</v>
      </c>
    </row>
    <row r="41" spans="1:72" x14ac:dyDescent="0.45">
      <c r="A41" s="21">
        <v>2015</v>
      </c>
      <c r="B41" s="2">
        <v>1938</v>
      </c>
      <c r="C41">
        <f>0.02*'Ancillary calculations'!D$23</f>
        <v>0</v>
      </c>
      <c r="D41">
        <f>0.02*'Ancillary calculations'!E$23</f>
        <v>65.758446627801177</v>
      </c>
      <c r="E41">
        <f>0.02*'Ancillary calculations'!F$23</f>
        <v>0</v>
      </c>
      <c r="F41">
        <f>0.02*'Ancillary calculations'!G$23</f>
        <v>0</v>
      </c>
      <c r="G41">
        <f>0.02*'Ancillary calculations'!H$23</f>
        <v>0</v>
      </c>
      <c r="H41">
        <f>0.02*'Ancillary calculations'!I$23</f>
        <v>9.2585275600336985</v>
      </c>
      <c r="I41">
        <f>0.02*'Ancillary calculations'!J$23</f>
        <v>0</v>
      </c>
      <c r="J41">
        <f>0.02*'Ancillary calculations'!K$23</f>
        <v>0</v>
      </c>
      <c r="K41">
        <f>0.02*'Ancillary calculations'!L$23</f>
        <v>2.6499672521651219</v>
      </c>
      <c r="L41">
        <v>0</v>
      </c>
      <c r="M41">
        <v>0</v>
      </c>
      <c r="N41">
        <v>0</v>
      </c>
      <c r="O41">
        <v>0</v>
      </c>
      <c r="P41">
        <f t="shared" si="0"/>
        <v>6.4866958278596343</v>
      </c>
      <c r="Q41">
        <f t="shared" si="1"/>
        <v>0.91330095486779928</v>
      </c>
      <c r="R41">
        <f t="shared" si="2"/>
        <v>0.26140416022717927</v>
      </c>
      <c r="S41" s="12">
        <v>0</v>
      </c>
      <c r="T41" s="12">
        <v>0</v>
      </c>
      <c r="U41" s="12">
        <v>0</v>
      </c>
      <c r="V41">
        <v>6.6713095514457423</v>
      </c>
      <c r="W41">
        <v>3.9615844274205343</v>
      </c>
      <c r="X41">
        <v>0</v>
      </c>
      <c r="Y41">
        <v>10.824026752476497</v>
      </c>
      <c r="Z41">
        <v>5.3187372494584304</v>
      </c>
      <c r="AA41">
        <v>0</v>
      </c>
      <c r="AB41">
        <v>2.4522078481206036</v>
      </c>
      <c r="AC41">
        <v>6.5612565881299094</v>
      </c>
      <c r="AD41">
        <v>0</v>
      </c>
      <c r="AE41">
        <v>1.8791111111111112</v>
      </c>
      <c r="AF41">
        <v>1.4788888888888887</v>
      </c>
      <c r="AG41">
        <v>0</v>
      </c>
      <c r="AH41">
        <v>3.1000000000000005</v>
      </c>
      <c r="AI41">
        <v>2.9365066666666668</v>
      </c>
      <c r="AJ41">
        <v>0</v>
      </c>
      <c r="AK41">
        <v>12.025673467891247</v>
      </c>
      <c r="AL41">
        <v>3.0988652404260391</v>
      </c>
      <c r="AM41">
        <v>0</v>
      </c>
      <c r="AN41" s="91">
        <v>2.2206651196381348</v>
      </c>
      <c r="AO41" s="91">
        <v>0.94577627686105314</v>
      </c>
      <c r="AP41">
        <v>0</v>
      </c>
      <c r="AQ41" s="91">
        <v>3.2531332405018665</v>
      </c>
      <c r="AR41" s="91">
        <v>1.3854648675981589</v>
      </c>
      <c r="AS41">
        <v>0</v>
      </c>
      <c r="AT41" s="91">
        <v>8.0617663581419947</v>
      </c>
      <c r="AU41" s="91">
        <v>4.6594829410118557</v>
      </c>
      <c r="AV41">
        <v>0</v>
      </c>
      <c r="AW41" s="12">
        <v>0</v>
      </c>
      <c r="AX41" s="12">
        <v>0.17655000000000001</v>
      </c>
      <c r="AY41" s="12">
        <v>0</v>
      </c>
      <c r="AZ41" s="12">
        <v>0</v>
      </c>
      <c r="BA41" s="12">
        <v>0</v>
      </c>
      <c r="BB41" s="12">
        <v>0</v>
      </c>
      <c r="BC41" s="12">
        <v>3.6621858516904364</v>
      </c>
      <c r="BD41" s="12">
        <v>5.4932787775356537</v>
      </c>
      <c r="BE41" s="12">
        <v>0</v>
      </c>
      <c r="BF41" s="12">
        <v>10.267246249297418</v>
      </c>
      <c r="BG41" s="12">
        <v>30.801738747892255</v>
      </c>
      <c r="BH41" s="12">
        <v>0</v>
      </c>
      <c r="BI41" s="12">
        <v>0</v>
      </c>
      <c r="BJ41" s="12">
        <v>0</v>
      </c>
      <c r="BK41" s="12">
        <v>0</v>
      </c>
      <c r="BL41" s="12">
        <v>0</v>
      </c>
      <c r="BM41" s="12">
        <v>0</v>
      </c>
      <c r="BN41" s="12">
        <v>0</v>
      </c>
      <c r="BO41" s="12">
        <v>0</v>
      </c>
      <c r="BP41" s="12">
        <v>0</v>
      </c>
      <c r="BQ41" s="12">
        <v>0</v>
      </c>
      <c r="BR41" s="12">
        <v>0</v>
      </c>
      <c r="BS41" s="12">
        <v>0</v>
      </c>
      <c r="BT41" s="12">
        <v>0</v>
      </c>
    </row>
    <row r="42" spans="1:72" x14ac:dyDescent="0.45">
      <c r="A42" s="21">
        <v>2015</v>
      </c>
      <c r="B42" s="2">
        <v>1939</v>
      </c>
      <c r="C42">
        <f>0.02*'Ancillary calculations'!D$23</f>
        <v>0</v>
      </c>
      <c r="D42">
        <f>0.02*'Ancillary calculations'!E$23</f>
        <v>65.758446627801177</v>
      </c>
      <c r="E42">
        <f>0.02*'Ancillary calculations'!F$23</f>
        <v>0</v>
      </c>
      <c r="F42">
        <f>0.02*'Ancillary calculations'!G$23</f>
        <v>0</v>
      </c>
      <c r="G42">
        <f>0.02*'Ancillary calculations'!H$23</f>
        <v>0</v>
      </c>
      <c r="H42">
        <f>0.02*'Ancillary calculations'!I$23</f>
        <v>9.2585275600336985</v>
      </c>
      <c r="I42">
        <f>0.02*'Ancillary calculations'!J$23</f>
        <v>0</v>
      </c>
      <c r="J42">
        <f>0.02*'Ancillary calculations'!K$23</f>
        <v>0</v>
      </c>
      <c r="K42">
        <f>0.02*'Ancillary calculations'!L$23</f>
        <v>2.6499672521651219</v>
      </c>
      <c r="L42">
        <v>0</v>
      </c>
      <c r="M42">
        <v>0</v>
      </c>
      <c r="N42">
        <v>0</v>
      </c>
      <c r="O42">
        <v>0</v>
      </c>
      <c r="P42">
        <f t="shared" si="0"/>
        <v>6.4866958278596343</v>
      </c>
      <c r="Q42">
        <f t="shared" si="1"/>
        <v>0.91330095486779928</v>
      </c>
      <c r="R42">
        <f t="shared" si="2"/>
        <v>0.26140416022717927</v>
      </c>
      <c r="S42" s="12">
        <v>0</v>
      </c>
      <c r="T42" s="12">
        <v>0</v>
      </c>
      <c r="U42" s="12">
        <v>0</v>
      </c>
      <c r="V42">
        <v>6.6713095514457423</v>
      </c>
      <c r="W42">
        <v>3.9615844274205343</v>
      </c>
      <c r="X42">
        <v>0</v>
      </c>
      <c r="Y42">
        <v>10.824026752476497</v>
      </c>
      <c r="Z42">
        <v>5.3187372494584304</v>
      </c>
      <c r="AA42">
        <v>0</v>
      </c>
      <c r="AB42">
        <v>2.4522078481206036</v>
      </c>
      <c r="AC42">
        <v>6.5612565881299094</v>
      </c>
      <c r="AD42">
        <v>0</v>
      </c>
      <c r="AE42">
        <v>1.8791111111111112</v>
      </c>
      <c r="AF42">
        <v>1.4788888888888887</v>
      </c>
      <c r="AG42">
        <v>0</v>
      </c>
      <c r="AH42">
        <v>3.1000000000000005</v>
      </c>
      <c r="AI42">
        <v>2.9365066666666668</v>
      </c>
      <c r="AJ42">
        <v>0</v>
      </c>
      <c r="AK42">
        <v>12.025673467891247</v>
      </c>
      <c r="AL42">
        <v>3.0988652404260391</v>
      </c>
      <c r="AM42">
        <v>0</v>
      </c>
      <c r="AN42" s="91">
        <v>2.2206651196381348</v>
      </c>
      <c r="AO42" s="91">
        <v>0.94577627686105314</v>
      </c>
      <c r="AP42">
        <v>0</v>
      </c>
      <c r="AQ42" s="91">
        <v>3.2531332405018665</v>
      </c>
      <c r="AR42" s="91">
        <v>1.3854648675981589</v>
      </c>
      <c r="AS42">
        <v>0</v>
      </c>
      <c r="AT42" s="91">
        <v>8.0617663581419947</v>
      </c>
      <c r="AU42" s="91">
        <v>4.6594829410118557</v>
      </c>
      <c r="AV42">
        <v>0</v>
      </c>
      <c r="AW42" s="12">
        <v>0</v>
      </c>
      <c r="AX42" s="12">
        <v>0.22331000000000001</v>
      </c>
      <c r="AY42" s="12">
        <v>0</v>
      </c>
      <c r="AZ42" s="12">
        <v>0</v>
      </c>
      <c r="BA42" s="12">
        <v>0</v>
      </c>
      <c r="BB42" s="12">
        <v>0</v>
      </c>
      <c r="BC42" s="12">
        <v>3.6621858516904364</v>
      </c>
      <c r="BD42" s="12">
        <v>5.4932787775356537</v>
      </c>
      <c r="BE42" s="12">
        <v>0</v>
      </c>
      <c r="BF42" s="12">
        <v>10.267246249297418</v>
      </c>
      <c r="BG42" s="12">
        <v>30.801738747892255</v>
      </c>
      <c r="BH42" s="12">
        <v>0</v>
      </c>
      <c r="BI42" s="12">
        <v>0</v>
      </c>
      <c r="BJ42" s="12">
        <v>0</v>
      </c>
      <c r="BK42" s="12">
        <v>0</v>
      </c>
      <c r="BL42" s="12">
        <v>0</v>
      </c>
      <c r="BM42" s="12">
        <v>0</v>
      </c>
      <c r="BN42" s="12">
        <v>0</v>
      </c>
      <c r="BO42" s="12">
        <v>0</v>
      </c>
      <c r="BP42" s="12">
        <v>0</v>
      </c>
      <c r="BQ42" s="12">
        <v>0</v>
      </c>
      <c r="BR42" s="12">
        <v>0</v>
      </c>
      <c r="BS42" s="12">
        <v>0</v>
      </c>
      <c r="BT42" s="12">
        <v>0</v>
      </c>
    </row>
    <row r="43" spans="1:72" x14ac:dyDescent="0.45">
      <c r="A43" s="21">
        <v>2015</v>
      </c>
      <c r="B43" s="2">
        <v>1940</v>
      </c>
      <c r="C43">
        <f>0.02*'Ancillary calculations'!D$23</f>
        <v>0</v>
      </c>
      <c r="D43">
        <f>0.02*'Ancillary calculations'!E$23</f>
        <v>65.758446627801177</v>
      </c>
      <c r="E43">
        <f>0.02*'Ancillary calculations'!F$23</f>
        <v>0</v>
      </c>
      <c r="F43">
        <f>0.02*'Ancillary calculations'!G$23</f>
        <v>0</v>
      </c>
      <c r="G43">
        <f>0.02*'Ancillary calculations'!H$23</f>
        <v>0</v>
      </c>
      <c r="H43">
        <f>0.02*'Ancillary calculations'!I$23</f>
        <v>9.2585275600336985</v>
      </c>
      <c r="I43">
        <f>0.02*'Ancillary calculations'!J$23</f>
        <v>0</v>
      </c>
      <c r="J43">
        <f>0.02*'Ancillary calculations'!K$23</f>
        <v>0</v>
      </c>
      <c r="K43">
        <f>0.02*'Ancillary calculations'!L$23</f>
        <v>2.6499672521651219</v>
      </c>
      <c r="L43">
        <v>0</v>
      </c>
      <c r="M43">
        <v>0</v>
      </c>
      <c r="N43">
        <v>0</v>
      </c>
      <c r="O43">
        <v>0</v>
      </c>
      <c r="P43">
        <f t="shared" si="0"/>
        <v>6.4866958278596343</v>
      </c>
      <c r="Q43">
        <f t="shared" si="1"/>
        <v>0.91330095486779928</v>
      </c>
      <c r="R43">
        <f t="shared" si="2"/>
        <v>0.26140416022717927</v>
      </c>
      <c r="S43" s="12">
        <v>0</v>
      </c>
      <c r="T43" s="12">
        <v>0</v>
      </c>
      <c r="U43" s="12">
        <v>0</v>
      </c>
      <c r="V43">
        <v>6.6713095514457423</v>
      </c>
      <c r="W43">
        <v>3.9615844274205343</v>
      </c>
      <c r="X43">
        <v>0</v>
      </c>
      <c r="Y43">
        <v>10.824026752476497</v>
      </c>
      <c r="Z43">
        <v>5.3187372494584304</v>
      </c>
      <c r="AA43">
        <v>0</v>
      </c>
      <c r="AB43">
        <v>2.4522078481206036</v>
      </c>
      <c r="AC43">
        <v>6.5612565881299094</v>
      </c>
      <c r="AD43">
        <v>0</v>
      </c>
      <c r="AE43">
        <v>1.8791111111111112</v>
      </c>
      <c r="AF43">
        <v>1.4788888888888887</v>
      </c>
      <c r="AG43">
        <v>0</v>
      </c>
      <c r="AH43">
        <v>3.1000000000000005</v>
      </c>
      <c r="AI43">
        <v>2.9365066666666668</v>
      </c>
      <c r="AJ43">
        <v>0</v>
      </c>
      <c r="AK43">
        <v>12.025673467891247</v>
      </c>
      <c r="AL43">
        <v>3.0988652404260391</v>
      </c>
      <c r="AM43">
        <v>0</v>
      </c>
      <c r="AN43" s="91">
        <v>2.2206651196381348</v>
      </c>
      <c r="AO43" s="91">
        <v>0.94577627686105314</v>
      </c>
      <c r="AP43">
        <v>0</v>
      </c>
      <c r="AQ43" s="91">
        <v>3.2531332405018665</v>
      </c>
      <c r="AR43" s="91">
        <v>1.3854648675981589</v>
      </c>
      <c r="AS43">
        <v>0</v>
      </c>
      <c r="AT43" s="91">
        <v>8.0617663581419947</v>
      </c>
      <c r="AU43" s="91">
        <v>4.6594829410118557</v>
      </c>
      <c r="AV43">
        <v>0</v>
      </c>
      <c r="AW43" s="12">
        <v>0</v>
      </c>
      <c r="AX43" s="12">
        <v>0.27290999999999999</v>
      </c>
      <c r="AY43" s="12">
        <v>0</v>
      </c>
      <c r="AZ43" s="12">
        <v>0</v>
      </c>
      <c r="BA43" s="12">
        <v>0</v>
      </c>
      <c r="BB43" s="12">
        <v>0</v>
      </c>
      <c r="BC43" s="12">
        <v>3.6621858516904364</v>
      </c>
      <c r="BD43" s="12">
        <v>5.4932787775356537</v>
      </c>
      <c r="BE43" s="12">
        <v>0</v>
      </c>
      <c r="BF43" s="12">
        <v>10.267246249297418</v>
      </c>
      <c r="BG43" s="12">
        <v>30.801738747892255</v>
      </c>
      <c r="BH43" s="12">
        <v>0</v>
      </c>
      <c r="BI43" s="12">
        <v>0</v>
      </c>
      <c r="BJ43" s="12">
        <v>0</v>
      </c>
      <c r="BK43" s="12">
        <v>0</v>
      </c>
      <c r="BL43" s="12">
        <v>0</v>
      </c>
      <c r="BM43" s="12">
        <v>0</v>
      </c>
      <c r="BN43" s="12">
        <v>0</v>
      </c>
      <c r="BO43" s="12">
        <v>0</v>
      </c>
      <c r="BP43" s="12">
        <v>0</v>
      </c>
      <c r="BQ43" s="12">
        <v>0</v>
      </c>
      <c r="BR43" s="12">
        <v>0</v>
      </c>
      <c r="BS43" s="12">
        <v>0</v>
      </c>
      <c r="BT43" s="12">
        <v>0</v>
      </c>
    </row>
    <row r="44" spans="1:72" x14ac:dyDescent="0.45">
      <c r="A44" s="21">
        <v>2015</v>
      </c>
      <c r="B44" s="2">
        <v>1941</v>
      </c>
      <c r="C44">
        <f>0.02*'Ancillary calculations'!D$23</f>
        <v>0</v>
      </c>
      <c r="D44">
        <f>0.02*'Ancillary calculations'!E$23</f>
        <v>65.758446627801177</v>
      </c>
      <c r="E44">
        <f>0.02*'Ancillary calculations'!F$23</f>
        <v>0</v>
      </c>
      <c r="F44">
        <f>0.02*'Ancillary calculations'!G$23</f>
        <v>0</v>
      </c>
      <c r="G44">
        <f>0.02*'Ancillary calculations'!H$23</f>
        <v>0</v>
      </c>
      <c r="H44">
        <f>0.02*'Ancillary calculations'!I$23</f>
        <v>9.2585275600336985</v>
      </c>
      <c r="I44">
        <f>0.02*'Ancillary calculations'!J$23</f>
        <v>0</v>
      </c>
      <c r="J44">
        <f>0.02*'Ancillary calculations'!K$23</f>
        <v>0</v>
      </c>
      <c r="K44">
        <f>0.02*'Ancillary calculations'!L$23</f>
        <v>2.6499672521651219</v>
      </c>
      <c r="L44">
        <v>0</v>
      </c>
      <c r="M44">
        <v>0</v>
      </c>
      <c r="N44">
        <v>0</v>
      </c>
      <c r="O44">
        <v>0</v>
      </c>
      <c r="P44">
        <f t="shared" si="0"/>
        <v>6.4866958278596343</v>
      </c>
      <c r="Q44">
        <f t="shared" si="1"/>
        <v>0.91330095486779928</v>
      </c>
      <c r="R44">
        <f t="shared" si="2"/>
        <v>0.26140416022717927</v>
      </c>
      <c r="S44" s="12">
        <v>0</v>
      </c>
      <c r="T44" s="12">
        <v>0</v>
      </c>
      <c r="U44" s="12">
        <v>0</v>
      </c>
      <c r="V44">
        <v>6.6713095514457423</v>
      </c>
      <c r="W44">
        <v>3.9615844274205343</v>
      </c>
      <c r="X44">
        <v>0</v>
      </c>
      <c r="Y44">
        <v>10.824026752476497</v>
      </c>
      <c r="Z44">
        <v>5.3187372494584304</v>
      </c>
      <c r="AA44">
        <v>0</v>
      </c>
      <c r="AB44">
        <v>2.4522078481206036</v>
      </c>
      <c r="AC44">
        <v>6.5612565881299094</v>
      </c>
      <c r="AD44">
        <v>0</v>
      </c>
      <c r="AE44">
        <v>1.8791111111111112</v>
      </c>
      <c r="AF44">
        <v>1.4788888888888887</v>
      </c>
      <c r="AG44">
        <v>0</v>
      </c>
      <c r="AH44">
        <v>3.1000000000000005</v>
      </c>
      <c r="AI44">
        <v>2.9365066666666668</v>
      </c>
      <c r="AJ44">
        <v>0</v>
      </c>
      <c r="AK44">
        <v>12.025673467891247</v>
      </c>
      <c r="AL44">
        <v>3.0988652404260391</v>
      </c>
      <c r="AM44">
        <v>0</v>
      </c>
      <c r="AN44" s="91">
        <v>2.2206651196381348</v>
      </c>
      <c r="AO44" s="91">
        <v>0.94577627686105314</v>
      </c>
      <c r="AP44">
        <v>0</v>
      </c>
      <c r="AQ44" s="91">
        <v>3.2531332405018665</v>
      </c>
      <c r="AR44" s="91">
        <v>1.3854648675981589</v>
      </c>
      <c r="AS44">
        <v>0</v>
      </c>
      <c r="AT44" s="91">
        <v>8.0617663581419947</v>
      </c>
      <c r="AU44" s="91">
        <v>4.6594829410118557</v>
      </c>
      <c r="AV44">
        <v>0</v>
      </c>
      <c r="AW44" s="12">
        <v>0</v>
      </c>
      <c r="AX44" s="12">
        <v>0.34508499999999998</v>
      </c>
      <c r="AY44" s="12">
        <v>0</v>
      </c>
      <c r="AZ44" s="12">
        <v>0</v>
      </c>
      <c r="BA44" s="12">
        <v>0</v>
      </c>
      <c r="BB44" s="12">
        <v>0</v>
      </c>
      <c r="BC44" s="12">
        <v>3.6621858516904364</v>
      </c>
      <c r="BD44" s="12">
        <v>5.4932787775356537</v>
      </c>
      <c r="BE44" s="12">
        <v>0</v>
      </c>
      <c r="BF44" s="12">
        <v>10.267246249297418</v>
      </c>
      <c r="BG44" s="12">
        <v>30.801738747892255</v>
      </c>
      <c r="BH44" s="12">
        <v>0</v>
      </c>
      <c r="BI44" s="12">
        <v>0</v>
      </c>
      <c r="BJ44" s="12">
        <v>0</v>
      </c>
      <c r="BK44" s="12">
        <v>0</v>
      </c>
      <c r="BL44" s="12">
        <v>0</v>
      </c>
      <c r="BM44" s="12">
        <v>0</v>
      </c>
      <c r="BN44" s="12">
        <v>0</v>
      </c>
      <c r="BO44" s="12">
        <v>0</v>
      </c>
      <c r="BP44" s="12">
        <v>0</v>
      </c>
      <c r="BQ44" s="12">
        <v>0</v>
      </c>
      <c r="BR44" s="12">
        <v>0</v>
      </c>
      <c r="BS44" s="12">
        <v>0</v>
      </c>
      <c r="BT44" s="12">
        <v>0</v>
      </c>
    </row>
    <row r="45" spans="1:72" x14ac:dyDescent="0.45">
      <c r="A45" s="21">
        <v>2015</v>
      </c>
      <c r="B45" s="2">
        <v>1942</v>
      </c>
      <c r="C45">
        <f>0.02*'Ancillary calculations'!D$23</f>
        <v>0</v>
      </c>
      <c r="D45">
        <f>0.02*'Ancillary calculations'!E$23</f>
        <v>65.758446627801177</v>
      </c>
      <c r="E45">
        <f>0.02*'Ancillary calculations'!F$23</f>
        <v>0</v>
      </c>
      <c r="F45">
        <f>0.02*'Ancillary calculations'!G$23</f>
        <v>0</v>
      </c>
      <c r="G45">
        <f>0.02*'Ancillary calculations'!H$23</f>
        <v>0</v>
      </c>
      <c r="H45">
        <f>0.02*'Ancillary calculations'!I$23</f>
        <v>9.2585275600336985</v>
      </c>
      <c r="I45">
        <f>0.02*'Ancillary calculations'!J$23</f>
        <v>0</v>
      </c>
      <c r="J45">
        <f>0.02*'Ancillary calculations'!K$23</f>
        <v>0</v>
      </c>
      <c r="K45">
        <f>0.02*'Ancillary calculations'!L$23</f>
        <v>2.6499672521651219</v>
      </c>
      <c r="L45">
        <v>0</v>
      </c>
      <c r="M45">
        <v>0</v>
      </c>
      <c r="N45">
        <v>0</v>
      </c>
      <c r="O45">
        <v>0</v>
      </c>
      <c r="P45">
        <f t="shared" si="0"/>
        <v>6.4866958278596343</v>
      </c>
      <c r="Q45">
        <f t="shared" si="1"/>
        <v>0.91330095486779928</v>
      </c>
      <c r="R45">
        <f t="shared" si="2"/>
        <v>0.26140416022717927</v>
      </c>
      <c r="S45" s="12">
        <v>0</v>
      </c>
      <c r="T45" s="12">
        <v>0</v>
      </c>
      <c r="U45" s="12">
        <v>0</v>
      </c>
      <c r="V45">
        <v>6.6713095514457423</v>
      </c>
      <c r="W45">
        <v>3.9615844274205343</v>
      </c>
      <c r="X45">
        <v>0</v>
      </c>
      <c r="Y45">
        <v>10.824026752476497</v>
      </c>
      <c r="Z45">
        <v>5.3187372494584304</v>
      </c>
      <c r="AA45">
        <v>0</v>
      </c>
      <c r="AB45">
        <v>2.4522078481206036</v>
      </c>
      <c r="AC45">
        <v>6.5612565881299094</v>
      </c>
      <c r="AD45">
        <v>0</v>
      </c>
      <c r="AE45">
        <v>1.8791111111111112</v>
      </c>
      <c r="AF45">
        <v>1.4788888888888887</v>
      </c>
      <c r="AG45">
        <v>0</v>
      </c>
      <c r="AH45">
        <v>3.1000000000000005</v>
      </c>
      <c r="AI45">
        <v>2.9365066666666668</v>
      </c>
      <c r="AJ45">
        <v>0</v>
      </c>
      <c r="AK45">
        <v>12.025673467891247</v>
      </c>
      <c r="AL45">
        <v>3.0988652404260391</v>
      </c>
      <c r="AM45">
        <v>0</v>
      </c>
      <c r="AN45" s="91">
        <v>2.2206651196381348</v>
      </c>
      <c r="AO45" s="91">
        <v>0.94577627686105314</v>
      </c>
      <c r="AP45">
        <v>0</v>
      </c>
      <c r="AQ45" s="91">
        <v>3.2531332405018665</v>
      </c>
      <c r="AR45" s="91">
        <v>1.3854648675981589</v>
      </c>
      <c r="AS45">
        <v>0</v>
      </c>
      <c r="AT45" s="91">
        <v>8.0617663581419947</v>
      </c>
      <c r="AU45" s="91">
        <v>4.6594829410118557</v>
      </c>
      <c r="AV45">
        <v>0</v>
      </c>
      <c r="AW45" s="12">
        <v>0</v>
      </c>
      <c r="AX45" s="12">
        <v>0.43643500000000002</v>
      </c>
      <c r="AY45" s="12">
        <v>0</v>
      </c>
      <c r="AZ45" s="12">
        <v>0</v>
      </c>
      <c r="BA45" s="12">
        <v>0</v>
      </c>
      <c r="BB45" s="12">
        <v>0</v>
      </c>
      <c r="BC45" s="12">
        <v>3.6621858516904364</v>
      </c>
      <c r="BD45" s="12">
        <v>5.4932787775356537</v>
      </c>
      <c r="BE45" s="12">
        <v>0</v>
      </c>
      <c r="BF45" s="12">
        <v>11.538790609191924</v>
      </c>
      <c r="BG45" s="12">
        <v>34.616371827575776</v>
      </c>
      <c r="BH45" s="12">
        <v>0</v>
      </c>
      <c r="BI45" s="12">
        <v>0</v>
      </c>
      <c r="BJ45" s="12">
        <v>0</v>
      </c>
      <c r="BK45" s="12">
        <v>0</v>
      </c>
      <c r="BL45" s="12">
        <v>0</v>
      </c>
      <c r="BM45" s="12">
        <v>0</v>
      </c>
      <c r="BN45" s="12">
        <v>0</v>
      </c>
      <c r="BO45" s="12">
        <v>0</v>
      </c>
      <c r="BP45" s="12">
        <v>0</v>
      </c>
      <c r="BQ45" s="12">
        <v>0</v>
      </c>
      <c r="BR45" s="12">
        <v>0</v>
      </c>
      <c r="BS45" s="12">
        <v>0</v>
      </c>
      <c r="BT45" s="12">
        <v>0</v>
      </c>
    </row>
    <row r="46" spans="1:72" x14ac:dyDescent="0.45">
      <c r="A46" s="21">
        <v>2015</v>
      </c>
      <c r="B46" s="2">
        <v>1943</v>
      </c>
      <c r="C46">
        <f>0.02*'Ancillary calculations'!D$23</f>
        <v>0</v>
      </c>
      <c r="D46">
        <f>0.02*'Ancillary calculations'!E$23</f>
        <v>65.758446627801177</v>
      </c>
      <c r="E46">
        <f>0.02*'Ancillary calculations'!F$23</f>
        <v>0</v>
      </c>
      <c r="F46">
        <f>0.02*'Ancillary calculations'!G$23</f>
        <v>0</v>
      </c>
      <c r="G46">
        <f>0.02*'Ancillary calculations'!H$23</f>
        <v>0</v>
      </c>
      <c r="H46">
        <f>0.02*'Ancillary calculations'!I$23</f>
        <v>9.2585275600336985</v>
      </c>
      <c r="I46">
        <f>0.02*'Ancillary calculations'!J$23</f>
        <v>0</v>
      </c>
      <c r="J46">
        <f>0.02*'Ancillary calculations'!K$23</f>
        <v>0</v>
      </c>
      <c r="K46">
        <f>0.02*'Ancillary calculations'!L$23</f>
        <v>2.6499672521651219</v>
      </c>
      <c r="L46">
        <v>0</v>
      </c>
      <c r="M46">
        <v>0</v>
      </c>
      <c r="N46">
        <v>0</v>
      </c>
      <c r="O46">
        <v>0</v>
      </c>
      <c r="P46">
        <f t="shared" si="0"/>
        <v>6.4866958278596343</v>
      </c>
      <c r="Q46">
        <f t="shared" si="1"/>
        <v>0.91330095486779928</v>
      </c>
      <c r="R46">
        <f t="shared" si="2"/>
        <v>0.26140416022717927</v>
      </c>
      <c r="S46" s="12">
        <v>0</v>
      </c>
      <c r="T46" s="12">
        <v>0</v>
      </c>
      <c r="U46" s="12">
        <v>0</v>
      </c>
      <c r="V46">
        <v>6.6713095514457423</v>
      </c>
      <c r="W46">
        <v>3.9615844274205343</v>
      </c>
      <c r="X46">
        <v>0</v>
      </c>
      <c r="Y46">
        <v>10.824026752476497</v>
      </c>
      <c r="Z46">
        <v>5.3187372494584304</v>
      </c>
      <c r="AA46">
        <v>0</v>
      </c>
      <c r="AB46">
        <v>2.4522078481206036</v>
      </c>
      <c r="AC46">
        <v>6.5612565881299094</v>
      </c>
      <c r="AD46">
        <v>0</v>
      </c>
      <c r="AE46">
        <v>1.8791111111111112</v>
      </c>
      <c r="AF46">
        <v>1.4788888888888887</v>
      </c>
      <c r="AG46">
        <v>0</v>
      </c>
      <c r="AH46">
        <v>3.1000000000000005</v>
      </c>
      <c r="AI46">
        <v>2.9365066666666668</v>
      </c>
      <c r="AJ46">
        <v>0</v>
      </c>
      <c r="AK46">
        <v>12.025673467891247</v>
      </c>
      <c r="AL46">
        <v>3.0988652404260391</v>
      </c>
      <c r="AM46">
        <v>0</v>
      </c>
      <c r="AN46" s="91">
        <v>2.2206651196381348</v>
      </c>
      <c r="AO46" s="91">
        <v>0.94577627686105314</v>
      </c>
      <c r="AP46">
        <v>0</v>
      </c>
      <c r="AQ46" s="91">
        <v>3.2531332405018665</v>
      </c>
      <c r="AR46" s="91">
        <v>1.3854648675981589</v>
      </c>
      <c r="AS46">
        <v>0</v>
      </c>
      <c r="AT46" s="91">
        <v>8.0617663581419947</v>
      </c>
      <c r="AU46" s="91">
        <v>4.6594829410118557</v>
      </c>
      <c r="AV46">
        <v>0</v>
      </c>
      <c r="AW46" s="12">
        <v>0</v>
      </c>
      <c r="AX46" s="12">
        <v>0.54267100000000001</v>
      </c>
      <c r="AY46" s="12">
        <v>0</v>
      </c>
      <c r="AZ46" s="12">
        <v>0</v>
      </c>
      <c r="BA46" s="12">
        <v>0</v>
      </c>
      <c r="BB46" s="12">
        <v>0</v>
      </c>
      <c r="BC46" s="12">
        <v>3.6621858516904364</v>
      </c>
      <c r="BD46" s="12">
        <v>5.4932787775356537</v>
      </c>
      <c r="BE46" s="12">
        <v>0</v>
      </c>
      <c r="BF46" s="12">
        <v>11.538790609191924</v>
      </c>
      <c r="BG46" s="12">
        <v>34.616371827575776</v>
      </c>
      <c r="BH46" s="12">
        <v>0</v>
      </c>
      <c r="BI46" s="12">
        <v>0</v>
      </c>
      <c r="BJ46" s="12">
        <v>0</v>
      </c>
      <c r="BK46" s="12">
        <v>0</v>
      </c>
      <c r="BL46" s="12">
        <v>0</v>
      </c>
      <c r="BM46" s="12">
        <v>0</v>
      </c>
      <c r="BN46" s="12">
        <v>0</v>
      </c>
      <c r="BO46" s="12">
        <v>0</v>
      </c>
      <c r="BP46" s="12">
        <v>0</v>
      </c>
      <c r="BQ46" s="12">
        <v>0</v>
      </c>
      <c r="BR46" s="12">
        <v>0</v>
      </c>
      <c r="BS46" s="12">
        <v>0</v>
      </c>
      <c r="BT46" s="12">
        <v>0</v>
      </c>
    </row>
    <row r="47" spans="1:72" x14ac:dyDescent="0.45">
      <c r="A47" s="21">
        <v>2015</v>
      </c>
      <c r="B47" s="2">
        <v>1944</v>
      </c>
      <c r="C47">
        <f>0.02*'Ancillary calculations'!D$23</f>
        <v>0</v>
      </c>
      <c r="D47">
        <f>0.02*'Ancillary calculations'!E$23</f>
        <v>65.758446627801177</v>
      </c>
      <c r="E47">
        <f>0.02*'Ancillary calculations'!F$23</f>
        <v>0</v>
      </c>
      <c r="F47">
        <f>0.02*'Ancillary calculations'!G$23</f>
        <v>0</v>
      </c>
      <c r="G47">
        <f>0.02*'Ancillary calculations'!H$23</f>
        <v>0</v>
      </c>
      <c r="H47">
        <f>0.02*'Ancillary calculations'!I$23</f>
        <v>9.2585275600336985</v>
      </c>
      <c r="I47">
        <f>0.02*'Ancillary calculations'!J$23</f>
        <v>0</v>
      </c>
      <c r="J47">
        <f>0.02*'Ancillary calculations'!K$23</f>
        <v>0</v>
      </c>
      <c r="K47">
        <f>0.02*'Ancillary calculations'!L$23</f>
        <v>2.6499672521651219</v>
      </c>
      <c r="L47">
        <v>0</v>
      </c>
      <c r="M47">
        <v>0</v>
      </c>
      <c r="N47">
        <v>0</v>
      </c>
      <c r="O47">
        <v>0</v>
      </c>
      <c r="P47">
        <f t="shared" si="0"/>
        <v>6.4866958278596343</v>
      </c>
      <c r="Q47">
        <f t="shared" si="1"/>
        <v>0.91330095486779928</v>
      </c>
      <c r="R47">
        <f t="shared" si="2"/>
        <v>0.26140416022717927</v>
      </c>
      <c r="S47" s="12">
        <v>0</v>
      </c>
      <c r="T47" s="12">
        <v>0</v>
      </c>
      <c r="U47" s="12">
        <v>0</v>
      </c>
      <c r="V47">
        <v>6.6713095514457423</v>
      </c>
      <c r="W47">
        <v>3.9615844274205343</v>
      </c>
      <c r="X47">
        <v>0</v>
      </c>
      <c r="Y47">
        <v>10.824026752476497</v>
      </c>
      <c r="Z47">
        <v>5.3187372494584304</v>
      </c>
      <c r="AA47">
        <v>0</v>
      </c>
      <c r="AB47">
        <v>2.4522078481206036</v>
      </c>
      <c r="AC47">
        <v>6.5612565881299094</v>
      </c>
      <c r="AD47">
        <v>0</v>
      </c>
      <c r="AE47">
        <v>1.8791111111111112</v>
      </c>
      <c r="AF47">
        <v>1.4788888888888887</v>
      </c>
      <c r="AG47">
        <v>0</v>
      </c>
      <c r="AH47">
        <v>3.1000000000000005</v>
      </c>
      <c r="AI47">
        <v>2.9365066666666668</v>
      </c>
      <c r="AJ47">
        <v>0</v>
      </c>
      <c r="AK47">
        <v>12.025673467891247</v>
      </c>
      <c r="AL47">
        <v>3.0988652404260391</v>
      </c>
      <c r="AM47">
        <v>0</v>
      </c>
      <c r="AN47" s="91">
        <v>2.2206651196381348</v>
      </c>
      <c r="AO47" s="91">
        <v>0.94577627686105314</v>
      </c>
      <c r="AP47">
        <v>0</v>
      </c>
      <c r="AQ47" s="91">
        <v>3.2531332405018665</v>
      </c>
      <c r="AR47" s="91">
        <v>1.3854648675981589</v>
      </c>
      <c r="AS47">
        <v>0</v>
      </c>
      <c r="AT47" s="91">
        <v>8.0617663581419947</v>
      </c>
      <c r="AU47" s="91">
        <v>4.6594829410118557</v>
      </c>
      <c r="AV47">
        <v>0</v>
      </c>
      <c r="AW47" s="12">
        <v>0</v>
      </c>
      <c r="AX47" s="12">
        <v>0.68430199999999997</v>
      </c>
      <c r="AY47" s="12">
        <v>0</v>
      </c>
      <c r="AZ47" s="12">
        <v>0</v>
      </c>
      <c r="BA47" s="12">
        <v>0</v>
      </c>
      <c r="BB47" s="12">
        <v>0</v>
      </c>
      <c r="BC47" s="12">
        <v>3.6621858516904364</v>
      </c>
      <c r="BD47" s="12">
        <v>5.4932787775356537</v>
      </c>
      <c r="BE47" s="12">
        <v>0</v>
      </c>
      <c r="BF47" s="12">
        <v>11.538790609191924</v>
      </c>
      <c r="BG47" s="12">
        <v>34.616371827575776</v>
      </c>
      <c r="BH47" s="12">
        <v>0</v>
      </c>
      <c r="BI47" s="12">
        <v>0</v>
      </c>
      <c r="BJ47" s="12">
        <v>0</v>
      </c>
      <c r="BK47" s="12">
        <v>0</v>
      </c>
      <c r="BL47" s="12">
        <v>0</v>
      </c>
      <c r="BM47" s="12">
        <v>0</v>
      </c>
      <c r="BN47" s="12">
        <v>0</v>
      </c>
      <c r="BO47" s="12">
        <v>0</v>
      </c>
      <c r="BP47" s="12">
        <v>0</v>
      </c>
      <c r="BQ47" s="12">
        <v>0</v>
      </c>
      <c r="BR47" s="12">
        <v>0</v>
      </c>
      <c r="BS47" s="12">
        <v>0</v>
      </c>
      <c r="BT47" s="12">
        <v>0</v>
      </c>
    </row>
    <row r="48" spans="1:72" x14ac:dyDescent="0.45">
      <c r="A48" s="21">
        <v>2015</v>
      </c>
      <c r="B48" s="2">
        <v>1945</v>
      </c>
      <c r="C48">
        <f>0.02*'Ancillary calculations'!D$23</f>
        <v>0</v>
      </c>
      <c r="D48">
        <f>0.02*'Ancillary calculations'!E$23</f>
        <v>65.758446627801177</v>
      </c>
      <c r="E48">
        <f>0.02*'Ancillary calculations'!F$23</f>
        <v>0</v>
      </c>
      <c r="F48">
        <f>0.02*'Ancillary calculations'!G$23</f>
        <v>0</v>
      </c>
      <c r="G48">
        <f>0.02*'Ancillary calculations'!H$23</f>
        <v>0</v>
      </c>
      <c r="H48">
        <f>0.02*'Ancillary calculations'!I$23</f>
        <v>9.2585275600336985</v>
      </c>
      <c r="I48">
        <f>0.02*'Ancillary calculations'!J$23</f>
        <v>0</v>
      </c>
      <c r="J48">
        <f>0.02*'Ancillary calculations'!K$23</f>
        <v>0</v>
      </c>
      <c r="K48">
        <f>0.02*'Ancillary calculations'!L$23</f>
        <v>2.6499672521651219</v>
      </c>
      <c r="L48">
        <v>0</v>
      </c>
      <c r="M48">
        <v>0</v>
      </c>
      <c r="N48">
        <v>0</v>
      </c>
      <c r="O48">
        <v>0</v>
      </c>
      <c r="P48">
        <f t="shared" si="0"/>
        <v>6.4866958278596343</v>
      </c>
      <c r="Q48">
        <f t="shared" si="1"/>
        <v>0.91330095486779928</v>
      </c>
      <c r="R48">
        <f t="shared" si="2"/>
        <v>0.26140416022717927</v>
      </c>
      <c r="S48" s="12">
        <v>0</v>
      </c>
      <c r="T48" s="12">
        <v>0</v>
      </c>
      <c r="U48" s="12">
        <v>0</v>
      </c>
      <c r="V48">
        <v>4.3154066393252339</v>
      </c>
      <c r="W48">
        <v>10.51613402460729</v>
      </c>
      <c r="X48">
        <v>0</v>
      </c>
      <c r="Y48">
        <v>22.771152754116979</v>
      </c>
      <c r="Z48">
        <v>18.274465265947377</v>
      </c>
      <c r="AA48">
        <v>0</v>
      </c>
      <c r="AB48">
        <v>3.6497718892569213</v>
      </c>
      <c r="AC48">
        <v>11.810261858633837</v>
      </c>
      <c r="AD48">
        <v>0</v>
      </c>
      <c r="AE48">
        <v>4.3739999999999997</v>
      </c>
      <c r="AF48">
        <v>2.6619999999999999</v>
      </c>
      <c r="AG48">
        <v>0</v>
      </c>
      <c r="AH48">
        <v>4.4892000000000003</v>
      </c>
      <c r="AI48">
        <v>5.2857120000000002</v>
      </c>
      <c r="AJ48">
        <v>0</v>
      </c>
      <c r="AK48">
        <v>15.312984655997361</v>
      </c>
      <c r="AL48">
        <v>2.1356211846229995</v>
      </c>
      <c r="AM48">
        <v>0</v>
      </c>
      <c r="AN48" s="91">
        <v>5.6438704846597076</v>
      </c>
      <c r="AO48" s="91">
        <v>3.466121877384932</v>
      </c>
      <c r="AP48">
        <v>0</v>
      </c>
      <c r="AQ48" s="91">
        <v>6.4328007668306659</v>
      </c>
      <c r="AR48" s="91">
        <v>3.1714726373205511</v>
      </c>
      <c r="AS48">
        <v>0</v>
      </c>
      <c r="AT48" s="91">
        <v>15.005649727920137</v>
      </c>
      <c r="AU48" s="91">
        <v>11.085018827071563</v>
      </c>
      <c r="AV48">
        <v>0</v>
      </c>
      <c r="AW48" s="12">
        <v>0</v>
      </c>
      <c r="AX48" s="12">
        <v>0.861452</v>
      </c>
      <c r="AY48" s="12">
        <v>0</v>
      </c>
      <c r="AZ48" s="12">
        <v>0</v>
      </c>
      <c r="BA48" s="12">
        <v>0</v>
      </c>
      <c r="BB48" s="12">
        <v>0</v>
      </c>
      <c r="BC48" s="12">
        <v>3.6621858516904364</v>
      </c>
      <c r="BD48" s="12">
        <v>5.4932787775356537</v>
      </c>
      <c r="BE48" s="12">
        <v>0</v>
      </c>
      <c r="BF48" s="12">
        <v>11.538790609191924</v>
      </c>
      <c r="BG48" s="12">
        <v>34.616371827575776</v>
      </c>
      <c r="BH48" s="12">
        <v>0</v>
      </c>
      <c r="BI48" s="12">
        <v>0</v>
      </c>
      <c r="BJ48" s="12">
        <v>0</v>
      </c>
      <c r="BK48" s="12">
        <v>0</v>
      </c>
      <c r="BL48" s="12">
        <v>0</v>
      </c>
      <c r="BM48" s="12">
        <v>0</v>
      </c>
      <c r="BN48" s="12">
        <v>0</v>
      </c>
      <c r="BO48" s="12">
        <v>0</v>
      </c>
      <c r="BP48" s="12">
        <v>0</v>
      </c>
      <c r="BQ48" s="12">
        <v>0</v>
      </c>
      <c r="BR48" s="12">
        <v>0</v>
      </c>
      <c r="BS48" s="12">
        <v>0</v>
      </c>
      <c r="BT48" s="12">
        <v>0</v>
      </c>
    </row>
    <row r="49" spans="1:72" x14ac:dyDescent="0.45">
      <c r="A49" s="21">
        <v>2015</v>
      </c>
      <c r="B49" s="2">
        <v>1946</v>
      </c>
      <c r="C49">
        <f>0.02*'Ancillary calculations'!D$23</f>
        <v>0</v>
      </c>
      <c r="D49">
        <f>0.02*'Ancillary calculations'!E$23</f>
        <v>65.758446627801177</v>
      </c>
      <c r="E49">
        <f>0.02*'Ancillary calculations'!F$23</f>
        <v>0</v>
      </c>
      <c r="F49">
        <f>0.02*'Ancillary calculations'!G$23</f>
        <v>0</v>
      </c>
      <c r="G49">
        <f>0.02*'Ancillary calculations'!H$23</f>
        <v>0</v>
      </c>
      <c r="H49">
        <f>0.02*'Ancillary calculations'!I$23</f>
        <v>9.2585275600336985</v>
      </c>
      <c r="I49">
        <f>0.02*'Ancillary calculations'!J$23</f>
        <v>0</v>
      </c>
      <c r="J49">
        <f>0.02*'Ancillary calculations'!K$23</f>
        <v>0</v>
      </c>
      <c r="K49">
        <f>0.02*'Ancillary calculations'!L$23</f>
        <v>2.6499672521651219</v>
      </c>
      <c r="L49">
        <v>0</v>
      </c>
      <c r="M49">
        <v>0</v>
      </c>
      <c r="N49">
        <v>0</v>
      </c>
      <c r="O49">
        <v>0</v>
      </c>
      <c r="P49">
        <f t="shared" si="0"/>
        <v>6.4866958278596343</v>
      </c>
      <c r="Q49">
        <f t="shared" si="1"/>
        <v>0.91330095486779928</v>
      </c>
      <c r="R49">
        <f t="shared" si="2"/>
        <v>0.26140416022717927</v>
      </c>
      <c r="S49" s="12">
        <v>0</v>
      </c>
      <c r="T49" s="12">
        <v>0</v>
      </c>
      <c r="U49" s="12">
        <v>0</v>
      </c>
      <c r="V49">
        <v>4.3154066393252339</v>
      </c>
      <c r="W49">
        <v>10.51613402460729</v>
      </c>
      <c r="X49">
        <v>0</v>
      </c>
      <c r="Y49">
        <v>22.771152754116979</v>
      </c>
      <c r="Z49">
        <v>18.274465265947377</v>
      </c>
      <c r="AA49">
        <v>0</v>
      </c>
      <c r="AB49">
        <v>3.6497718892569213</v>
      </c>
      <c r="AC49">
        <v>11.810261858633837</v>
      </c>
      <c r="AD49">
        <v>0</v>
      </c>
      <c r="AE49">
        <v>4.3739999999999997</v>
      </c>
      <c r="AF49">
        <v>2.6619999999999999</v>
      </c>
      <c r="AG49">
        <v>0</v>
      </c>
      <c r="AH49">
        <v>4.4892000000000003</v>
      </c>
      <c r="AI49">
        <v>5.2857120000000002</v>
      </c>
      <c r="AJ49">
        <v>0</v>
      </c>
      <c r="AK49">
        <v>15.312984655997361</v>
      </c>
      <c r="AL49">
        <v>2.1356211846229995</v>
      </c>
      <c r="AM49">
        <v>0</v>
      </c>
      <c r="AN49" s="91">
        <v>5.6438704846597076</v>
      </c>
      <c r="AO49" s="91">
        <v>3.466121877384932</v>
      </c>
      <c r="AP49">
        <v>0</v>
      </c>
      <c r="AQ49" s="91">
        <v>6.4328007668306659</v>
      </c>
      <c r="AR49" s="91">
        <v>3.1714726373205511</v>
      </c>
      <c r="AS49">
        <v>0</v>
      </c>
      <c r="AT49" s="91">
        <v>15.005649727920137</v>
      </c>
      <c r="AU49" s="91">
        <v>11.085018827071563</v>
      </c>
      <c r="AV49">
        <v>0</v>
      </c>
      <c r="AW49" s="12">
        <v>0</v>
      </c>
      <c r="AX49" s="12">
        <v>1.11724</v>
      </c>
      <c r="AY49" s="12">
        <v>0</v>
      </c>
      <c r="AZ49" s="12">
        <v>0</v>
      </c>
      <c r="BA49" s="12">
        <v>0</v>
      </c>
      <c r="BB49" s="12">
        <v>0</v>
      </c>
      <c r="BC49" s="12">
        <v>3.6621858516904364</v>
      </c>
      <c r="BD49" s="12">
        <v>5.4932787775356537</v>
      </c>
      <c r="BE49" s="12">
        <v>0</v>
      </c>
      <c r="BF49" s="12">
        <v>7.8949619957628965</v>
      </c>
      <c r="BG49" s="12">
        <v>23.684885987288688</v>
      </c>
      <c r="BH49" s="12">
        <v>0</v>
      </c>
      <c r="BI49" s="12">
        <v>0</v>
      </c>
      <c r="BJ49" s="12">
        <v>0</v>
      </c>
      <c r="BK49" s="12">
        <v>0</v>
      </c>
      <c r="BL49" s="12">
        <v>0</v>
      </c>
      <c r="BM49" s="12">
        <v>0</v>
      </c>
      <c r="BN49" s="12">
        <v>0</v>
      </c>
      <c r="BO49" s="12">
        <v>0</v>
      </c>
      <c r="BP49" s="12">
        <v>0</v>
      </c>
      <c r="BQ49" s="12">
        <v>0</v>
      </c>
      <c r="BR49" s="12">
        <v>0</v>
      </c>
      <c r="BS49" s="12">
        <v>0</v>
      </c>
      <c r="BT49" s="12">
        <v>0</v>
      </c>
    </row>
    <row r="50" spans="1:72" x14ac:dyDescent="0.45">
      <c r="A50" s="21">
        <v>2015</v>
      </c>
      <c r="B50" s="2">
        <v>1947</v>
      </c>
      <c r="C50">
        <f>0.02*'Ancillary calculations'!D$23</f>
        <v>0</v>
      </c>
      <c r="D50">
        <f>0.02*'Ancillary calculations'!E$23</f>
        <v>65.758446627801177</v>
      </c>
      <c r="E50">
        <f>0.02*'Ancillary calculations'!F$23</f>
        <v>0</v>
      </c>
      <c r="F50">
        <f>0.02*'Ancillary calculations'!G$23</f>
        <v>0</v>
      </c>
      <c r="G50">
        <f>0.02*'Ancillary calculations'!H$23</f>
        <v>0</v>
      </c>
      <c r="H50">
        <f>0.02*'Ancillary calculations'!I$23</f>
        <v>9.2585275600336985</v>
      </c>
      <c r="I50">
        <f>0.02*'Ancillary calculations'!J$23</f>
        <v>0</v>
      </c>
      <c r="J50">
        <f>0.02*'Ancillary calculations'!K$23</f>
        <v>0</v>
      </c>
      <c r="K50">
        <f>0.02*'Ancillary calculations'!L$23</f>
        <v>2.6499672521651219</v>
      </c>
      <c r="L50">
        <v>0</v>
      </c>
      <c r="M50">
        <v>0</v>
      </c>
      <c r="N50">
        <v>0</v>
      </c>
      <c r="O50">
        <v>0</v>
      </c>
      <c r="P50">
        <f t="shared" si="0"/>
        <v>6.4866958278596343</v>
      </c>
      <c r="Q50">
        <f t="shared" si="1"/>
        <v>0.91330095486779928</v>
      </c>
      <c r="R50">
        <f t="shared" si="2"/>
        <v>0.26140416022717927</v>
      </c>
      <c r="S50" s="12">
        <v>0</v>
      </c>
      <c r="T50" s="12">
        <v>0</v>
      </c>
      <c r="U50" s="12">
        <v>0</v>
      </c>
      <c r="V50">
        <v>4.3154066393252339</v>
      </c>
      <c r="W50">
        <v>10.51613402460729</v>
      </c>
      <c r="X50">
        <v>0</v>
      </c>
      <c r="Y50">
        <v>22.771152754116979</v>
      </c>
      <c r="Z50">
        <v>18.274465265947377</v>
      </c>
      <c r="AA50">
        <v>0</v>
      </c>
      <c r="AB50">
        <v>3.6497718892569213</v>
      </c>
      <c r="AC50">
        <v>11.810261858633837</v>
      </c>
      <c r="AD50">
        <v>0</v>
      </c>
      <c r="AE50">
        <v>4.3739999999999997</v>
      </c>
      <c r="AF50">
        <v>2.6619999999999999</v>
      </c>
      <c r="AG50">
        <v>0</v>
      </c>
      <c r="AH50">
        <v>4.4892000000000003</v>
      </c>
      <c r="AI50">
        <v>5.2857120000000002</v>
      </c>
      <c r="AJ50">
        <v>0</v>
      </c>
      <c r="AK50">
        <v>15.312984655997361</v>
      </c>
      <c r="AL50">
        <v>2.1356211846229995</v>
      </c>
      <c r="AM50">
        <v>0</v>
      </c>
      <c r="AN50" s="91">
        <v>5.6438704846597076</v>
      </c>
      <c r="AO50" s="91">
        <v>3.466121877384932</v>
      </c>
      <c r="AP50">
        <v>0</v>
      </c>
      <c r="AQ50" s="91">
        <v>6.4328007668306659</v>
      </c>
      <c r="AR50" s="91">
        <v>3.1714726373205511</v>
      </c>
      <c r="AS50">
        <v>0</v>
      </c>
      <c r="AT50" s="91">
        <v>15.005649727920137</v>
      </c>
      <c r="AU50" s="91">
        <v>11.085018827071563</v>
      </c>
      <c r="AV50">
        <v>0</v>
      </c>
      <c r="AW50" s="12">
        <v>0</v>
      </c>
      <c r="AX50" s="12">
        <v>1.4047799999999999</v>
      </c>
      <c r="AY50" s="12">
        <v>0</v>
      </c>
      <c r="AZ50" s="12">
        <v>0</v>
      </c>
      <c r="BA50" s="12">
        <v>0</v>
      </c>
      <c r="BB50" s="12">
        <v>0</v>
      </c>
      <c r="BC50" s="12">
        <v>3.6621858516904364</v>
      </c>
      <c r="BD50" s="12">
        <v>5.4932787775356537</v>
      </c>
      <c r="BE50" s="12">
        <v>0</v>
      </c>
      <c r="BF50" s="12">
        <v>7.8949619957628965</v>
      </c>
      <c r="BG50" s="12">
        <v>23.684885987288688</v>
      </c>
      <c r="BH50" s="12">
        <v>0</v>
      </c>
      <c r="BI50" s="12">
        <v>0</v>
      </c>
      <c r="BJ50" s="12">
        <v>0</v>
      </c>
      <c r="BK50" s="12">
        <v>0</v>
      </c>
      <c r="BL50" s="12">
        <v>0</v>
      </c>
      <c r="BM50" s="12">
        <v>0</v>
      </c>
      <c r="BN50" s="12">
        <v>0</v>
      </c>
      <c r="BO50" s="12">
        <v>0</v>
      </c>
      <c r="BP50" s="12">
        <v>0</v>
      </c>
      <c r="BQ50" s="12">
        <v>0</v>
      </c>
      <c r="BR50" s="12">
        <v>0</v>
      </c>
      <c r="BS50" s="12">
        <v>0</v>
      </c>
      <c r="BT50" s="12">
        <v>0</v>
      </c>
    </row>
    <row r="51" spans="1:72" x14ac:dyDescent="0.45">
      <c r="A51" s="21">
        <v>2015</v>
      </c>
      <c r="B51" s="2">
        <v>1948</v>
      </c>
      <c r="C51">
        <f>0.02*'Ancillary calculations'!D$23</f>
        <v>0</v>
      </c>
      <c r="D51">
        <f>0.02*'Ancillary calculations'!E$23</f>
        <v>65.758446627801177</v>
      </c>
      <c r="E51">
        <f>0.02*'Ancillary calculations'!F$23</f>
        <v>0</v>
      </c>
      <c r="F51">
        <f>0.02*'Ancillary calculations'!G$23</f>
        <v>0</v>
      </c>
      <c r="G51">
        <f>0.02*'Ancillary calculations'!H$23</f>
        <v>0</v>
      </c>
      <c r="H51">
        <f>0.02*'Ancillary calculations'!I$23</f>
        <v>9.2585275600336985</v>
      </c>
      <c r="I51">
        <f>0.02*'Ancillary calculations'!J$23</f>
        <v>0</v>
      </c>
      <c r="J51">
        <f>0.02*'Ancillary calculations'!K$23</f>
        <v>0</v>
      </c>
      <c r="K51">
        <f>0.02*'Ancillary calculations'!L$23</f>
        <v>2.6499672521651219</v>
      </c>
      <c r="L51">
        <v>0</v>
      </c>
      <c r="M51">
        <v>0</v>
      </c>
      <c r="N51">
        <v>0</v>
      </c>
      <c r="O51">
        <v>0</v>
      </c>
      <c r="P51">
        <f t="shared" si="0"/>
        <v>6.4866958278596343</v>
      </c>
      <c r="Q51">
        <f t="shared" si="1"/>
        <v>0.91330095486779928</v>
      </c>
      <c r="R51">
        <f t="shared" si="2"/>
        <v>0.26140416022717927</v>
      </c>
      <c r="S51" s="12">
        <v>0</v>
      </c>
      <c r="T51" s="12">
        <v>0</v>
      </c>
      <c r="U51" s="12">
        <v>0</v>
      </c>
      <c r="V51">
        <v>4.3154066393252339</v>
      </c>
      <c r="W51">
        <v>10.51613402460729</v>
      </c>
      <c r="X51">
        <v>0</v>
      </c>
      <c r="Y51">
        <v>22.771152754116979</v>
      </c>
      <c r="Z51">
        <v>18.274465265947377</v>
      </c>
      <c r="AA51">
        <v>0</v>
      </c>
      <c r="AB51">
        <v>3.6497718892569213</v>
      </c>
      <c r="AC51">
        <v>11.810261858633837</v>
      </c>
      <c r="AD51">
        <v>0</v>
      </c>
      <c r="AE51">
        <v>4.3739999999999997</v>
      </c>
      <c r="AF51">
        <v>2.6619999999999999</v>
      </c>
      <c r="AG51">
        <v>0</v>
      </c>
      <c r="AH51">
        <v>4.4892000000000003</v>
      </c>
      <c r="AI51">
        <v>5.2857120000000002</v>
      </c>
      <c r="AJ51">
        <v>0</v>
      </c>
      <c r="AK51">
        <v>15.312984655997361</v>
      </c>
      <c r="AL51">
        <v>2.1356211846229995</v>
      </c>
      <c r="AM51">
        <v>0</v>
      </c>
      <c r="AN51" s="91">
        <v>5.6438704846597076</v>
      </c>
      <c r="AO51" s="91">
        <v>3.466121877384932</v>
      </c>
      <c r="AP51">
        <v>0</v>
      </c>
      <c r="AQ51" s="91">
        <v>6.4328007668306659</v>
      </c>
      <c r="AR51" s="91">
        <v>3.1714726373205511</v>
      </c>
      <c r="AS51">
        <v>0</v>
      </c>
      <c r="AT51" s="91">
        <v>15.005649727920137</v>
      </c>
      <c r="AU51" s="91">
        <v>11.085018827071563</v>
      </c>
      <c r="AV51">
        <v>0</v>
      </c>
      <c r="AW51" s="12">
        <v>0</v>
      </c>
      <c r="AX51" s="12">
        <v>1.6807000000000001</v>
      </c>
      <c r="AY51" s="12">
        <v>0</v>
      </c>
      <c r="AZ51" s="12">
        <v>0</v>
      </c>
      <c r="BA51" s="12">
        <v>0</v>
      </c>
      <c r="BB51" s="12">
        <v>0</v>
      </c>
      <c r="BC51" s="12">
        <v>3.6621858516904364</v>
      </c>
      <c r="BD51" s="12">
        <v>5.4932787775356537</v>
      </c>
      <c r="BE51" s="12">
        <v>0</v>
      </c>
      <c r="BF51" s="12">
        <v>7.8949619957628965</v>
      </c>
      <c r="BG51" s="12">
        <v>23.684885987288688</v>
      </c>
      <c r="BH51" s="12">
        <v>0</v>
      </c>
      <c r="BI51" s="12">
        <v>0</v>
      </c>
      <c r="BJ51" s="12">
        <v>0</v>
      </c>
      <c r="BK51" s="12">
        <v>0</v>
      </c>
      <c r="BL51" s="12">
        <v>0</v>
      </c>
      <c r="BM51" s="12">
        <v>0</v>
      </c>
      <c r="BN51" s="12">
        <v>0</v>
      </c>
      <c r="BO51" s="12">
        <v>0</v>
      </c>
      <c r="BP51" s="12">
        <v>0</v>
      </c>
      <c r="BQ51" s="12">
        <v>0</v>
      </c>
      <c r="BR51" s="12">
        <v>0</v>
      </c>
      <c r="BS51" s="12">
        <v>0</v>
      </c>
      <c r="BT51" s="12">
        <v>0</v>
      </c>
    </row>
    <row r="52" spans="1:72" x14ac:dyDescent="0.45">
      <c r="A52" s="21">
        <v>2015</v>
      </c>
      <c r="B52" s="2">
        <v>1949</v>
      </c>
      <c r="C52">
        <f>0.02*'Ancillary calculations'!D$23</f>
        <v>0</v>
      </c>
      <c r="D52">
        <f>0.02*'Ancillary calculations'!E$23</f>
        <v>65.758446627801177</v>
      </c>
      <c r="E52">
        <f>0.02*'Ancillary calculations'!F$23</f>
        <v>0</v>
      </c>
      <c r="F52">
        <f>0.02*'Ancillary calculations'!G$23</f>
        <v>0</v>
      </c>
      <c r="G52">
        <f>0.02*'Ancillary calculations'!H$23</f>
        <v>0</v>
      </c>
      <c r="H52">
        <f>0.02*'Ancillary calculations'!I$23</f>
        <v>9.2585275600336985</v>
      </c>
      <c r="I52">
        <f>0.02*'Ancillary calculations'!J$23</f>
        <v>0</v>
      </c>
      <c r="J52">
        <f>0.02*'Ancillary calculations'!K$23</f>
        <v>0</v>
      </c>
      <c r="K52">
        <f>0.02*'Ancillary calculations'!L$23</f>
        <v>2.6499672521651219</v>
      </c>
      <c r="L52">
        <v>0</v>
      </c>
      <c r="M52">
        <v>0</v>
      </c>
      <c r="N52">
        <v>0</v>
      </c>
      <c r="O52">
        <v>0</v>
      </c>
      <c r="P52">
        <f t="shared" si="0"/>
        <v>6.4866958278596343</v>
      </c>
      <c r="Q52">
        <f t="shared" si="1"/>
        <v>0.91330095486779928</v>
      </c>
      <c r="R52">
        <f t="shared" si="2"/>
        <v>0.26140416022717927</v>
      </c>
      <c r="S52" s="12">
        <v>0</v>
      </c>
      <c r="T52" s="12">
        <v>0</v>
      </c>
      <c r="U52" s="12">
        <v>0</v>
      </c>
      <c r="V52">
        <v>4.3154066393252339</v>
      </c>
      <c r="W52">
        <v>10.51613402460729</v>
      </c>
      <c r="X52">
        <v>0</v>
      </c>
      <c r="Y52">
        <v>22.771152754116979</v>
      </c>
      <c r="Z52">
        <v>18.274465265947377</v>
      </c>
      <c r="AA52">
        <v>0</v>
      </c>
      <c r="AB52">
        <v>3.6497718892569213</v>
      </c>
      <c r="AC52">
        <v>11.810261858633837</v>
      </c>
      <c r="AD52">
        <v>0</v>
      </c>
      <c r="AE52">
        <v>4.3739999999999997</v>
      </c>
      <c r="AF52">
        <v>2.6619999999999999</v>
      </c>
      <c r="AG52">
        <v>0</v>
      </c>
      <c r="AH52">
        <v>4.4892000000000003</v>
      </c>
      <c r="AI52">
        <v>5.2857120000000002</v>
      </c>
      <c r="AJ52">
        <v>0</v>
      </c>
      <c r="AK52">
        <v>15.312984655997361</v>
      </c>
      <c r="AL52">
        <v>2.1356211846229995</v>
      </c>
      <c r="AM52">
        <v>0</v>
      </c>
      <c r="AN52" s="91">
        <v>5.6438704846597076</v>
      </c>
      <c r="AO52" s="91">
        <v>3.466121877384932</v>
      </c>
      <c r="AP52">
        <v>0</v>
      </c>
      <c r="AQ52" s="91">
        <v>6.4328007668306659</v>
      </c>
      <c r="AR52" s="91">
        <v>3.1714726373205511</v>
      </c>
      <c r="AS52">
        <v>0</v>
      </c>
      <c r="AT52" s="91">
        <v>15.005649727920137</v>
      </c>
      <c r="AU52" s="91">
        <v>11.085018827071563</v>
      </c>
      <c r="AV52">
        <v>0</v>
      </c>
      <c r="AW52" s="12">
        <v>0</v>
      </c>
      <c r="AX52" s="12">
        <v>2.1148099999999999</v>
      </c>
      <c r="AY52" s="12">
        <v>0</v>
      </c>
      <c r="AZ52" s="12">
        <v>0</v>
      </c>
      <c r="BA52" s="12">
        <v>0</v>
      </c>
      <c r="BB52" s="12">
        <v>0</v>
      </c>
      <c r="BC52" s="12">
        <v>3.6621858516904364</v>
      </c>
      <c r="BD52" s="12">
        <v>5.4932787775356537</v>
      </c>
      <c r="BE52" s="12">
        <v>0</v>
      </c>
      <c r="BF52" s="12">
        <v>7.8949619957628965</v>
      </c>
      <c r="BG52" s="12">
        <v>23.684885987288688</v>
      </c>
      <c r="BH52" s="12">
        <v>0</v>
      </c>
      <c r="BI52" s="12">
        <v>0</v>
      </c>
      <c r="BJ52" s="12">
        <v>0</v>
      </c>
      <c r="BK52" s="12">
        <v>0</v>
      </c>
      <c r="BL52" s="12">
        <v>0</v>
      </c>
      <c r="BM52" s="12">
        <v>0</v>
      </c>
      <c r="BN52" s="12">
        <v>0</v>
      </c>
      <c r="BO52" s="12">
        <v>0</v>
      </c>
      <c r="BP52" s="12">
        <v>0</v>
      </c>
      <c r="BQ52" s="12">
        <v>0</v>
      </c>
      <c r="BR52" s="12">
        <v>0</v>
      </c>
      <c r="BS52" s="12">
        <v>0</v>
      </c>
      <c r="BT52" s="12">
        <v>0</v>
      </c>
    </row>
    <row r="53" spans="1:72" x14ac:dyDescent="0.45">
      <c r="A53" s="21">
        <v>2015</v>
      </c>
      <c r="B53" s="2">
        <v>1950</v>
      </c>
      <c r="C53">
        <f>0.1*'Ancillary calculations'!D$24</f>
        <v>0</v>
      </c>
      <c r="D53">
        <f>0.1*'Ancillary calculations'!E$24</f>
        <v>185.6338923942713</v>
      </c>
      <c r="E53">
        <f>0.02*'Ancillary calculations'!F$23</f>
        <v>0</v>
      </c>
      <c r="F53">
        <f>0.02*'Ancillary calculations'!G$23</f>
        <v>0</v>
      </c>
      <c r="G53">
        <f>0.1*'Ancillary calculations'!H$24</f>
        <v>0</v>
      </c>
      <c r="H53">
        <f>0.1*'Ancillary calculations'!I$24</f>
        <v>26.136513207750639</v>
      </c>
      <c r="I53">
        <f>0.1*'Ancillary calculations'!J$24</f>
        <v>0</v>
      </c>
      <c r="J53">
        <f>0.1*'Ancillary calculations'!K$24</f>
        <v>0</v>
      </c>
      <c r="K53">
        <f>0.1*'Ancillary calculations'!L$24</f>
        <v>7.4807687979780972</v>
      </c>
      <c r="L53">
        <v>0</v>
      </c>
      <c r="M53">
        <v>0</v>
      </c>
      <c r="N53">
        <v>0</v>
      </c>
      <c r="O53">
        <v>0</v>
      </c>
      <c r="P53">
        <f t="shared" si="0"/>
        <v>18.311725064292752</v>
      </c>
      <c r="Q53">
        <f t="shared" si="1"/>
        <v>2.5782180065646014</v>
      </c>
      <c r="R53">
        <f t="shared" si="2"/>
        <v>0.73793518915806611</v>
      </c>
      <c r="S53" s="12">
        <v>32.915173601483787</v>
      </c>
      <c r="T53" s="12">
        <v>14.934402631426448</v>
      </c>
      <c r="U53" s="12">
        <v>0</v>
      </c>
      <c r="V53">
        <v>4.3154066393252339</v>
      </c>
      <c r="W53">
        <v>10.51613402460729</v>
      </c>
      <c r="X53">
        <v>0</v>
      </c>
      <c r="Y53">
        <v>22.771152754116979</v>
      </c>
      <c r="Z53">
        <v>18.274465265947377</v>
      </c>
      <c r="AA53">
        <v>0</v>
      </c>
      <c r="AB53">
        <v>3.6497718892569213</v>
      </c>
      <c r="AC53">
        <v>11.810261858633837</v>
      </c>
      <c r="AD53">
        <v>0</v>
      </c>
      <c r="AE53">
        <v>4.3739999999999997</v>
      </c>
      <c r="AF53">
        <v>2.6619999999999999</v>
      </c>
      <c r="AG53">
        <v>0</v>
      </c>
      <c r="AH53">
        <v>4.4892000000000003</v>
      </c>
      <c r="AI53">
        <v>5.2857120000000002</v>
      </c>
      <c r="AJ53">
        <v>0</v>
      </c>
      <c r="AK53">
        <v>15.312984655997361</v>
      </c>
      <c r="AL53">
        <v>2.1356211846229995</v>
      </c>
      <c r="AM53">
        <v>0</v>
      </c>
      <c r="AN53" s="91">
        <v>5.6438704846597076</v>
      </c>
      <c r="AO53" s="91">
        <v>3.466121877384932</v>
      </c>
      <c r="AP53">
        <v>0</v>
      </c>
      <c r="AQ53" s="91">
        <v>6.4328007668306659</v>
      </c>
      <c r="AR53" s="91">
        <v>3.1714726373205511</v>
      </c>
      <c r="AS53">
        <v>0</v>
      </c>
      <c r="AT53" s="91">
        <v>15.005649727920137</v>
      </c>
      <c r="AU53" s="91">
        <v>11.085018827071563</v>
      </c>
      <c r="AV53">
        <v>0</v>
      </c>
      <c r="AW53" s="12">
        <v>0</v>
      </c>
      <c r="AX53" s="12">
        <v>9.2201099999999994E-2</v>
      </c>
      <c r="AY53" s="12">
        <v>0</v>
      </c>
      <c r="AZ53" s="12">
        <v>0</v>
      </c>
      <c r="BA53" s="12">
        <v>0</v>
      </c>
      <c r="BB53" s="12">
        <v>0</v>
      </c>
      <c r="BC53" s="12">
        <v>3.6621858516904364</v>
      </c>
      <c r="BD53" s="12">
        <v>5.4932787775356537</v>
      </c>
      <c r="BE53" s="12">
        <v>0</v>
      </c>
      <c r="BF53" s="12">
        <v>7.8949619957628965</v>
      </c>
      <c r="BG53" s="12">
        <v>23.684885987288688</v>
      </c>
      <c r="BH53" s="12">
        <v>0</v>
      </c>
      <c r="BI53" s="12">
        <v>0</v>
      </c>
      <c r="BJ53" s="12">
        <v>0</v>
      </c>
      <c r="BK53" s="12">
        <v>0</v>
      </c>
      <c r="BL53" s="12">
        <v>0</v>
      </c>
      <c r="BM53" s="12">
        <v>0</v>
      </c>
      <c r="BN53" s="12">
        <v>0</v>
      </c>
      <c r="BO53" s="12">
        <v>0</v>
      </c>
      <c r="BP53" s="12">
        <v>0</v>
      </c>
      <c r="BQ53" s="12">
        <v>0</v>
      </c>
      <c r="BR53" s="12">
        <v>0</v>
      </c>
      <c r="BS53" s="12">
        <v>0</v>
      </c>
      <c r="BT53" s="12">
        <v>0</v>
      </c>
    </row>
    <row r="54" spans="1:72" x14ac:dyDescent="0.45">
      <c r="A54" s="21">
        <v>2015</v>
      </c>
      <c r="B54" s="2">
        <v>1951</v>
      </c>
      <c r="C54">
        <f>0.1*'Ancillary calculations'!D$24</f>
        <v>0</v>
      </c>
      <c r="D54">
        <f>0.1*'Ancillary calculations'!E$24</f>
        <v>185.6338923942713</v>
      </c>
      <c r="E54">
        <f>0.1*'Ancillary calculations'!F$24</f>
        <v>0</v>
      </c>
      <c r="F54">
        <f>0.1*'Ancillary calculations'!G$24</f>
        <v>0</v>
      </c>
      <c r="G54">
        <f>0.1*'Ancillary calculations'!H$24</f>
        <v>0</v>
      </c>
      <c r="H54">
        <f>0.1*'Ancillary calculations'!I$24</f>
        <v>26.136513207750639</v>
      </c>
      <c r="I54">
        <f>0.1*'Ancillary calculations'!J$24</f>
        <v>0</v>
      </c>
      <c r="J54">
        <f>0.1*'Ancillary calculations'!K$24</f>
        <v>0</v>
      </c>
      <c r="K54">
        <f>0.1*'Ancillary calculations'!L$24</f>
        <v>7.4807687979780972</v>
      </c>
      <c r="L54">
        <v>0</v>
      </c>
      <c r="M54">
        <v>0</v>
      </c>
      <c r="N54">
        <v>0</v>
      </c>
      <c r="O54">
        <v>0</v>
      </c>
      <c r="P54">
        <f t="shared" si="0"/>
        <v>18.311725064292752</v>
      </c>
      <c r="Q54">
        <f t="shared" si="1"/>
        <v>2.5782180065646014</v>
      </c>
      <c r="R54">
        <f t="shared" si="2"/>
        <v>0.73793518915806611</v>
      </c>
      <c r="S54" s="12">
        <v>32.915173601483787</v>
      </c>
      <c r="T54" s="12">
        <v>14.934402631426448</v>
      </c>
      <c r="U54" s="12">
        <v>0</v>
      </c>
      <c r="V54">
        <v>4.3154066393252339</v>
      </c>
      <c r="W54">
        <v>10.51613402460729</v>
      </c>
      <c r="X54">
        <v>0</v>
      </c>
      <c r="Y54">
        <v>22.771152754116979</v>
      </c>
      <c r="Z54">
        <v>18.274465265947377</v>
      </c>
      <c r="AA54">
        <v>0</v>
      </c>
      <c r="AB54">
        <v>3.6497718892569213</v>
      </c>
      <c r="AC54">
        <v>11.810261858633837</v>
      </c>
      <c r="AD54">
        <v>0</v>
      </c>
      <c r="AE54">
        <v>4.3739999999999997</v>
      </c>
      <c r="AF54">
        <v>2.6619999999999999</v>
      </c>
      <c r="AG54">
        <v>0</v>
      </c>
      <c r="AH54">
        <v>4.4892000000000003</v>
      </c>
      <c r="AI54">
        <v>5.2857120000000002</v>
      </c>
      <c r="AJ54">
        <v>0</v>
      </c>
      <c r="AK54">
        <v>15.312984655997361</v>
      </c>
      <c r="AL54">
        <v>2.1356211846229995</v>
      </c>
      <c r="AM54">
        <v>0</v>
      </c>
      <c r="AN54" s="91">
        <v>5.6438704846597076</v>
      </c>
      <c r="AO54" s="91">
        <v>3.466121877384932</v>
      </c>
      <c r="AP54">
        <v>0</v>
      </c>
      <c r="AQ54" s="91">
        <v>6.4328007668306659</v>
      </c>
      <c r="AR54" s="91">
        <v>3.1714726373205511</v>
      </c>
      <c r="AS54">
        <v>0</v>
      </c>
      <c r="AT54" s="91">
        <v>15.005649727920137</v>
      </c>
      <c r="AU54" s="91">
        <v>11.085018827071563</v>
      </c>
      <c r="AV54">
        <v>0</v>
      </c>
      <c r="AW54" s="12">
        <v>0</v>
      </c>
      <c r="AX54" s="12">
        <v>0.106452</v>
      </c>
      <c r="AY54" s="12">
        <v>0</v>
      </c>
      <c r="AZ54" s="12">
        <v>0</v>
      </c>
      <c r="BA54" s="12">
        <v>0</v>
      </c>
      <c r="BB54" s="12">
        <v>0</v>
      </c>
      <c r="BC54" s="12">
        <v>3.6621858516904364</v>
      </c>
      <c r="BD54" s="12">
        <v>5.4932787775356537</v>
      </c>
      <c r="BE54" s="12">
        <v>0</v>
      </c>
      <c r="BF54" s="12">
        <v>7.8949619957628965</v>
      </c>
      <c r="BG54" s="12">
        <v>23.684885987288688</v>
      </c>
      <c r="BH54" s="12">
        <v>0</v>
      </c>
      <c r="BI54" s="12">
        <v>0</v>
      </c>
      <c r="BJ54" s="12">
        <v>0</v>
      </c>
      <c r="BK54" s="12">
        <v>0</v>
      </c>
      <c r="BL54" s="12">
        <v>0</v>
      </c>
      <c r="BM54" s="12">
        <v>0</v>
      </c>
      <c r="BN54" s="12">
        <v>0</v>
      </c>
      <c r="BO54" s="12">
        <v>0</v>
      </c>
      <c r="BP54" s="12">
        <v>0</v>
      </c>
      <c r="BQ54" s="12">
        <v>0</v>
      </c>
      <c r="BR54" s="12">
        <v>0</v>
      </c>
      <c r="BS54" s="12">
        <v>0</v>
      </c>
      <c r="BT54" s="12">
        <v>0</v>
      </c>
    </row>
    <row r="55" spans="1:72" x14ac:dyDescent="0.45">
      <c r="A55" s="21">
        <v>2015</v>
      </c>
      <c r="B55" s="2">
        <v>1952</v>
      </c>
      <c r="C55">
        <f>0.1*'Ancillary calculations'!D$24</f>
        <v>0</v>
      </c>
      <c r="D55">
        <f>0.1*'Ancillary calculations'!E$24</f>
        <v>185.6338923942713</v>
      </c>
      <c r="E55">
        <f>0.1*'Ancillary calculations'!F$24</f>
        <v>0</v>
      </c>
      <c r="F55">
        <f>0.1*'Ancillary calculations'!G$24</f>
        <v>0</v>
      </c>
      <c r="G55">
        <f>0.1*'Ancillary calculations'!H$24</f>
        <v>0</v>
      </c>
      <c r="H55">
        <f>0.1*'Ancillary calculations'!I$24</f>
        <v>26.136513207750639</v>
      </c>
      <c r="I55">
        <f>0.1*'Ancillary calculations'!J$24</f>
        <v>0</v>
      </c>
      <c r="J55">
        <f>0.1*'Ancillary calculations'!K$24</f>
        <v>0</v>
      </c>
      <c r="K55">
        <f>0.1*'Ancillary calculations'!L$24</f>
        <v>7.4807687979780972</v>
      </c>
      <c r="L55">
        <v>0</v>
      </c>
      <c r="M55">
        <v>0</v>
      </c>
      <c r="N55">
        <v>0</v>
      </c>
      <c r="O55">
        <v>0</v>
      </c>
      <c r="P55">
        <f t="shared" si="0"/>
        <v>18.311725064292752</v>
      </c>
      <c r="Q55">
        <f t="shared" si="1"/>
        <v>2.5782180065646014</v>
      </c>
      <c r="R55">
        <f t="shared" si="2"/>
        <v>0.73793518915806611</v>
      </c>
      <c r="S55" s="12">
        <v>32.915173601483787</v>
      </c>
      <c r="T55" s="12">
        <v>14.934402631426448</v>
      </c>
      <c r="U55" s="12">
        <v>0</v>
      </c>
      <c r="V55">
        <v>4.3154066393252339</v>
      </c>
      <c r="W55">
        <v>10.51613402460729</v>
      </c>
      <c r="X55">
        <v>0</v>
      </c>
      <c r="Y55">
        <v>22.771152754116979</v>
      </c>
      <c r="Z55">
        <v>18.274465265947377</v>
      </c>
      <c r="AA55">
        <v>0</v>
      </c>
      <c r="AB55">
        <v>3.6497718892569213</v>
      </c>
      <c r="AC55">
        <v>11.810261858633837</v>
      </c>
      <c r="AD55">
        <v>0</v>
      </c>
      <c r="AE55">
        <v>4.3739999999999997</v>
      </c>
      <c r="AF55">
        <v>2.6619999999999999</v>
      </c>
      <c r="AG55">
        <v>0</v>
      </c>
      <c r="AH55">
        <v>4.4892000000000003</v>
      </c>
      <c r="AI55">
        <v>5.2857120000000002</v>
      </c>
      <c r="AJ55">
        <v>0</v>
      </c>
      <c r="AK55">
        <v>15.312984655997361</v>
      </c>
      <c r="AL55">
        <v>2.1356211846229995</v>
      </c>
      <c r="AM55">
        <v>0</v>
      </c>
      <c r="AN55" s="91">
        <v>5.6438704846597076</v>
      </c>
      <c r="AO55" s="91">
        <v>3.466121877384932</v>
      </c>
      <c r="AP55">
        <v>0</v>
      </c>
      <c r="AQ55" s="91">
        <v>6.4328007668306659</v>
      </c>
      <c r="AR55" s="91">
        <v>3.1714726373205511</v>
      </c>
      <c r="AS55">
        <v>0</v>
      </c>
      <c r="AT55" s="91">
        <v>15.005649727920137</v>
      </c>
      <c r="AU55" s="91">
        <v>11.085018827071563</v>
      </c>
      <c r="AV55">
        <v>0</v>
      </c>
      <c r="AW55" s="12">
        <v>0</v>
      </c>
      <c r="AX55" s="12">
        <v>0.115741</v>
      </c>
      <c r="AY55" s="12">
        <v>0</v>
      </c>
      <c r="AZ55" s="12">
        <v>0</v>
      </c>
      <c r="BA55" s="12">
        <v>0</v>
      </c>
      <c r="BB55" s="12">
        <v>0</v>
      </c>
      <c r="BC55" s="12">
        <v>3.6621858516904364</v>
      </c>
      <c r="BD55" s="12">
        <v>5.4932787775356537</v>
      </c>
      <c r="BE55" s="12">
        <v>0</v>
      </c>
      <c r="BF55" s="12">
        <v>7.8949619957628965</v>
      </c>
      <c r="BG55" s="12">
        <v>23.684885987288688</v>
      </c>
      <c r="BH55" s="12">
        <v>0</v>
      </c>
      <c r="BI55" s="12">
        <v>0</v>
      </c>
      <c r="BJ55" s="12">
        <v>0</v>
      </c>
      <c r="BK55" s="12">
        <v>0</v>
      </c>
      <c r="BL55" s="12">
        <v>0</v>
      </c>
      <c r="BM55" s="12">
        <v>0</v>
      </c>
      <c r="BN55" s="12">
        <v>0</v>
      </c>
      <c r="BO55" s="12">
        <v>0</v>
      </c>
      <c r="BP55" s="12">
        <v>0</v>
      </c>
      <c r="BQ55" s="12">
        <v>0</v>
      </c>
      <c r="BR55" s="12">
        <v>0</v>
      </c>
      <c r="BS55" s="12">
        <v>0</v>
      </c>
      <c r="BT55" s="12">
        <v>0</v>
      </c>
    </row>
    <row r="56" spans="1:72" x14ac:dyDescent="0.45">
      <c r="A56" s="90">
        <v>2015</v>
      </c>
      <c r="B56" s="25">
        <v>1953</v>
      </c>
      <c r="C56">
        <f>0.1*'Ancillary calculations'!D$24</f>
        <v>0</v>
      </c>
      <c r="D56">
        <f>0.1*'Ancillary calculations'!E$24</f>
        <v>185.6338923942713</v>
      </c>
      <c r="E56">
        <f>0.1*'Ancillary calculations'!F$24</f>
        <v>0</v>
      </c>
      <c r="F56">
        <f>0.1*'Ancillary calculations'!G$24</f>
        <v>0</v>
      </c>
      <c r="G56">
        <f>0.1*'Ancillary calculations'!H$24</f>
        <v>0</v>
      </c>
      <c r="H56">
        <f>0.1*'Ancillary calculations'!I$24</f>
        <v>26.136513207750639</v>
      </c>
      <c r="I56">
        <f>0.1*'Ancillary calculations'!J$24</f>
        <v>0</v>
      </c>
      <c r="J56">
        <f>0.1*'Ancillary calculations'!K$24</f>
        <v>0</v>
      </c>
      <c r="K56">
        <f>0.1*'Ancillary calculations'!L$24</f>
        <v>7.4807687979780972</v>
      </c>
      <c r="L56">
        <v>0</v>
      </c>
      <c r="M56">
        <v>0</v>
      </c>
      <c r="N56">
        <v>0</v>
      </c>
      <c r="O56">
        <v>0</v>
      </c>
      <c r="P56">
        <f t="shared" si="0"/>
        <v>18.311725064292752</v>
      </c>
      <c r="Q56">
        <f t="shared" si="1"/>
        <v>2.5782180065646014</v>
      </c>
      <c r="R56">
        <f t="shared" si="2"/>
        <v>0.73793518915806611</v>
      </c>
      <c r="S56" s="12">
        <v>32.915173601483787</v>
      </c>
      <c r="T56" s="12">
        <v>14.934402631426448</v>
      </c>
      <c r="U56" s="12">
        <v>0</v>
      </c>
      <c r="V56">
        <v>4.3154066393252339</v>
      </c>
      <c r="W56">
        <v>10.51613402460729</v>
      </c>
      <c r="X56">
        <v>0</v>
      </c>
      <c r="Y56">
        <v>22.771152754116979</v>
      </c>
      <c r="Z56">
        <v>18.274465265947377</v>
      </c>
      <c r="AA56">
        <v>0</v>
      </c>
      <c r="AB56">
        <v>3.6497718892569213</v>
      </c>
      <c r="AC56">
        <v>11.810261858633837</v>
      </c>
      <c r="AD56">
        <v>0</v>
      </c>
      <c r="AE56">
        <v>4.3739999999999997</v>
      </c>
      <c r="AF56">
        <v>2.6619999999999999</v>
      </c>
      <c r="AG56">
        <v>0</v>
      </c>
      <c r="AH56">
        <v>4.4892000000000003</v>
      </c>
      <c r="AI56">
        <v>5.2857120000000002</v>
      </c>
      <c r="AJ56">
        <v>0</v>
      </c>
      <c r="AK56">
        <v>15.312984655997361</v>
      </c>
      <c r="AL56">
        <v>2.1356211846229995</v>
      </c>
      <c r="AM56">
        <v>0</v>
      </c>
      <c r="AN56" s="91">
        <v>5.6438704846597076</v>
      </c>
      <c r="AO56" s="91">
        <v>3.466121877384932</v>
      </c>
      <c r="AP56">
        <v>0</v>
      </c>
      <c r="AQ56" s="91">
        <v>6.4328007668306659</v>
      </c>
      <c r="AR56" s="91">
        <v>3.1714726373205511</v>
      </c>
      <c r="AS56">
        <v>0</v>
      </c>
      <c r="AT56" s="91">
        <v>15.005649727920137</v>
      </c>
      <c r="AU56" s="91">
        <v>11.085018827071563</v>
      </c>
      <c r="AV56">
        <v>0</v>
      </c>
      <c r="AW56" s="12">
        <v>0</v>
      </c>
      <c r="AX56" s="12">
        <v>0.12672600000000001</v>
      </c>
      <c r="AY56" s="12">
        <v>0</v>
      </c>
      <c r="AZ56" s="12">
        <v>0</v>
      </c>
      <c r="BA56" s="12">
        <v>0</v>
      </c>
      <c r="BB56" s="12">
        <v>0</v>
      </c>
      <c r="BC56" s="12">
        <v>3.6621858516904364</v>
      </c>
      <c r="BD56" s="12">
        <v>5.4932787775356537</v>
      </c>
      <c r="BE56" s="12">
        <v>0</v>
      </c>
      <c r="BF56" s="12">
        <v>7.8949619957628965</v>
      </c>
      <c r="BG56" s="12">
        <v>23.684885987288688</v>
      </c>
      <c r="BH56" s="12">
        <v>0</v>
      </c>
      <c r="BI56" s="12">
        <v>0</v>
      </c>
      <c r="BJ56" s="12">
        <v>0</v>
      </c>
      <c r="BK56" s="12">
        <v>0</v>
      </c>
      <c r="BL56" s="12">
        <v>0</v>
      </c>
      <c r="BM56" s="12">
        <v>0</v>
      </c>
      <c r="BN56" s="12">
        <v>0</v>
      </c>
      <c r="BO56" s="12">
        <v>0</v>
      </c>
      <c r="BP56" s="12">
        <v>0</v>
      </c>
      <c r="BQ56" s="12">
        <v>0</v>
      </c>
      <c r="BR56" s="12">
        <v>0</v>
      </c>
      <c r="BS56" s="12">
        <v>0</v>
      </c>
      <c r="BT56" s="12">
        <v>0</v>
      </c>
    </row>
    <row r="57" spans="1:72" x14ac:dyDescent="0.45">
      <c r="A57" s="90">
        <v>2015</v>
      </c>
      <c r="B57" s="25">
        <v>1954</v>
      </c>
      <c r="C57">
        <f>0.1*'Ancillary calculations'!D$24</f>
        <v>0</v>
      </c>
      <c r="D57">
        <f>0.1*'Ancillary calculations'!E$24</f>
        <v>185.6338923942713</v>
      </c>
      <c r="E57">
        <f>0.1*'Ancillary calculations'!F$24</f>
        <v>0</v>
      </c>
      <c r="F57">
        <f>0.1*'Ancillary calculations'!G$24</f>
        <v>0</v>
      </c>
      <c r="G57">
        <f>0.1*'Ancillary calculations'!H$24</f>
        <v>0</v>
      </c>
      <c r="H57">
        <f>0.1*'Ancillary calculations'!I$24</f>
        <v>26.136513207750639</v>
      </c>
      <c r="I57">
        <f>0.1*'Ancillary calculations'!J$24</f>
        <v>0</v>
      </c>
      <c r="J57">
        <f>0.1*'Ancillary calculations'!K$24</f>
        <v>0</v>
      </c>
      <c r="K57">
        <f>0.1*'Ancillary calculations'!L$24</f>
        <v>7.4807687979780972</v>
      </c>
      <c r="L57">
        <v>0</v>
      </c>
      <c r="M57">
        <v>0</v>
      </c>
      <c r="N57">
        <v>0</v>
      </c>
      <c r="O57">
        <v>0</v>
      </c>
      <c r="P57">
        <f t="shared" si="0"/>
        <v>18.311725064292752</v>
      </c>
      <c r="Q57">
        <f t="shared" si="1"/>
        <v>2.5782180065646014</v>
      </c>
      <c r="R57">
        <f t="shared" si="2"/>
        <v>0.73793518915806611</v>
      </c>
      <c r="S57" s="12">
        <v>32.915173601483787</v>
      </c>
      <c r="T57" s="12">
        <v>14.934402631426448</v>
      </c>
      <c r="U57" s="12">
        <v>0</v>
      </c>
      <c r="V57">
        <v>4.3154066393252339</v>
      </c>
      <c r="W57">
        <v>10.51613402460729</v>
      </c>
      <c r="X57">
        <v>0</v>
      </c>
      <c r="Y57">
        <v>22.771152754116979</v>
      </c>
      <c r="Z57">
        <v>18.274465265947377</v>
      </c>
      <c r="AA57">
        <v>0</v>
      </c>
      <c r="AB57">
        <v>3.6497718892569213</v>
      </c>
      <c r="AC57">
        <v>11.810261858633837</v>
      </c>
      <c r="AD57">
        <v>0</v>
      </c>
      <c r="AE57">
        <v>4.3739999999999997</v>
      </c>
      <c r="AF57">
        <v>2.6619999999999999</v>
      </c>
      <c r="AG57">
        <v>0</v>
      </c>
      <c r="AH57">
        <v>4.4892000000000003</v>
      </c>
      <c r="AI57">
        <v>5.2857120000000002</v>
      </c>
      <c r="AJ57">
        <v>0</v>
      </c>
      <c r="AK57">
        <v>15.312984655997361</v>
      </c>
      <c r="AL57">
        <v>2.1356211846229995</v>
      </c>
      <c r="AM57">
        <v>0</v>
      </c>
      <c r="AN57" s="91">
        <v>5.6438704846597076</v>
      </c>
      <c r="AO57" s="91">
        <v>3.466121877384932</v>
      </c>
      <c r="AP57">
        <v>0</v>
      </c>
      <c r="AQ57" s="91">
        <v>6.4328007668306659</v>
      </c>
      <c r="AR57" s="91">
        <v>3.1714726373205511</v>
      </c>
      <c r="AS57">
        <v>0</v>
      </c>
      <c r="AT57" s="91">
        <v>15.005649727920137</v>
      </c>
      <c r="AU57" s="91">
        <v>11.085018827071563</v>
      </c>
      <c r="AV57">
        <v>0</v>
      </c>
      <c r="AW57" s="12">
        <v>0</v>
      </c>
      <c r="AX57" s="12">
        <v>0.145674</v>
      </c>
      <c r="AY57" s="12">
        <v>0</v>
      </c>
      <c r="AZ57" s="12">
        <v>0</v>
      </c>
      <c r="BA57" s="12">
        <v>0</v>
      </c>
      <c r="BB57" s="12">
        <v>0</v>
      </c>
      <c r="BC57" s="12">
        <v>3.6621858516904364</v>
      </c>
      <c r="BD57" s="12">
        <v>5.4932787775356537</v>
      </c>
      <c r="BE57" s="12">
        <v>0</v>
      </c>
      <c r="BF57" s="12">
        <v>7.8949619957628965</v>
      </c>
      <c r="BG57" s="12">
        <v>23.684885987288688</v>
      </c>
      <c r="BH57" s="12">
        <v>0</v>
      </c>
      <c r="BI57" s="12">
        <v>0</v>
      </c>
      <c r="BJ57" s="12">
        <v>0</v>
      </c>
      <c r="BK57" s="12">
        <v>0</v>
      </c>
      <c r="BL57" s="12">
        <v>0</v>
      </c>
      <c r="BM57" s="12">
        <v>0</v>
      </c>
      <c r="BN57" s="12">
        <v>0</v>
      </c>
      <c r="BO57" s="12">
        <v>0</v>
      </c>
      <c r="BP57" s="12">
        <v>0</v>
      </c>
      <c r="BQ57" s="12">
        <v>0</v>
      </c>
      <c r="BR57" s="12">
        <v>0</v>
      </c>
      <c r="BS57" s="12">
        <v>0</v>
      </c>
      <c r="BT57" s="12">
        <v>0</v>
      </c>
    </row>
    <row r="58" spans="1:72" x14ac:dyDescent="0.45">
      <c r="A58" s="90">
        <v>2015</v>
      </c>
      <c r="B58" s="25">
        <v>1955</v>
      </c>
      <c r="C58">
        <f>0.1*'Ancillary calculations'!D$24</f>
        <v>0</v>
      </c>
      <c r="D58">
        <f>0.1*'Ancillary calculations'!E$24</f>
        <v>185.6338923942713</v>
      </c>
      <c r="E58">
        <f>0.1*'Ancillary calculations'!F$24</f>
        <v>0</v>
      </c>
      <c r="F58">
        <f>0.1*'Ancillary calculations'!G$24</f>
        <v>0</v>
      </c>
      <c r="G58">
        <f>0.1*'Ancillary calculations'!H$24</f>
        <v>0</v>
      </c>
      <c r="H58">
        <f>0.1*'Ancillary calculations'!I$24</f>
        <v>26.136513207750639</v>
      </c>
      <c r="I58">
        <f>0.1*'Ancillary calculations'!J$24</f>
        <v>0</v>
      </c>
      <c r="J58">
        <f>0.1*'Ancillary calculations'!K$24</f>
        <v>0</v>
      </c>
      <c r="K58">
        <f>0.1*'Ancillary calculations'!L$24</f>
        <v>7.4807687979780972</v>
      </c>
      <c r="L58">
        <v>0</v>
      </c>
      <c r="M58">
        <v>0</v>
      </c>
      <c r="N58">
        <v>0</v>
      </c>
      <c r="O58">
        <v>0</v>
      </c>
      <c r="P58">
        <f t="shared" si="0"/>
        <v>18.311725064292752</v>
      </c>
      <c r="Q58">
        <f t="shared" si="1"/>
        <v>2.5782180065646014</v>
      </c>
      <c r="R58">
        <f t="shared" si="2"/>
        <v>0.73793518915806611</v>
      </c>
      <c r="S58" s="12">
        <v>32.915173601483787</v>
      </c>
      <c r="T58" s="12">
        <v>14.934402631426448</v>
      </c>
      <c r="U58" s="12">
        <v>0</v>
      </c>
      <c r="V58">
        <v>4.3154066393252339</v>
      </c>
      <c r="W58">
        <v>10.51613402460729</v>
      </c>
      <c r="X58">
        <v>0</v>
      </c>
      <c r="Y58">
        <v>22.771152754116979</v>
      </c>
      <c r="Z58">
        <v>18.274465265947377</v>
      </c>
      <c r="AA58">
        <v>0</v>
      </c>
      <c r="AB58">
        <v>3.6497718892569213</v>
      </c>
      <c r="AC58">
        <v>11.810261858633837</v>
      </c>
      <c r="AD58">
        <v>0</v>
      </c>
      <c r="AE58">
        <v>4.3739999999999997</v>
      </c>
      <c r="AF58">
        <v>2.6619999999999999</v>
      </c>
      <c r="AG58">
        <v>0</v>
      </c>
      <c r="AH58">
        <v>4.4892000000000003</v>
      </c>
      <c r="AI58">
        <v>5.2857120000000002</v>
      </c>
      <c r="AJ58">
        <v>0</v>
      </c>
      <c r="AK58">
        <v>15.312984655997361</v>
      </c>
      <c r="AL58">
        <v>2.1356211846229995</v>
      </c>
      <c r="AM58">
        <v>0</v>
      </c>
      <c r="AN58" s="91">
        <v>5.6438704846597076</v>
      </c>
      <c r="AO58" s="91">
        <v>3.466121877384932</v>
      </c>
      <c r="AP58">
        <v>0</v>
      </c>
      <c r="AQ58" s="91">
        <v>6.4328007668306659</v>
      </c>
      <c r="AR58" s="91">
        <v>3.1714726373205511</v>
      </c>
      <c r="AS58">
        <v>0</v>
      </c>
      <c r="AT58" s="91">
        <v>15.005649727920137</v>
      </c>
      <c r="AU58" s="91">
        <v>11.085018827071563</v>
      </c>
      <c r="AV58">
        <v>0</v>
      </c>
      <c r="AW58" s="12">
        <v>0</v>
      </c>
      <c r="AX58" s="12">
        <v>0.159303</v>
      </c>
      <c r="AY58" s="12">
        <v>0</v>
      </c>
      <c r="AZ58" s="12">
        <v>0</v>
      </c>
      <c r="BA58" s="12">
        <v>0</v>
      </c>
      <c r="BB58" s="12">
        <v>0</v>
      </c>
      <c r="BC58" s="12">
        <v>3.6621858516904364</v>
      </c>
      <c r="BD58" s="12">
        <v>5.4932787775356537</v>
      </c>
      <c r="BE58" s="12">
        <v>0</v>
      </c>
      <c r="BF58" s="12">
        <v>7.8949619957628965</v>
      </c>
      <c r="BG58" s="12">
        <v>23.684885987288688</v>
      </c>
      <c r="BH58" s="12">
        <v>0</v>
      </c>
      <c r="BI58" s="12">
        <v>0</v>
      </c>
      <c r="BJ58" s="12">
        <v>0</v>
      </c>
      <c r="BK58" s="12">
        <v>0</v>
      </c>
      <c r="BL58" s="12">
        <v>0</v>
      </c>
      <c r="BM58" s="12">
        <v>0</v>
      </c>
      <c r="BN58" s="12">
        <v>0</v>
      </c>
      <c r="BO58" s="12">
        <v>0</v>
      </c>
      <c r="BP58" s="12">
        <v>0</v>
      </c>
      <c r="BQ58" s="12">
        <v>0</v>
      </c>
      <c r="BR58" s="12">
        <v>0</v>
      </c>
      <c r="BS58" s="12">
        <v>0</v>
      </c>
      <c r="BT58" s="12">
        <v>0</v>
      </c>
    </row>
    <row r="59" spans="1:72" x14ac:dyDescent="0.45">
      <c r="A59" s="90">
        <v>2015</v>
      </c>
      <c r="B59" s="25">
        <v>1956</v>
      </c>
      <c r="C59">
        <f>0.1*'Ancillary calculations'!D$24</f>
        <v>0</v>
      </c>
      <c r="D59">
        <f>0.1*'Ancillary calculations'!E$24</f>
        <v>185.6338923942713</v>
      </c>
      <c r="E59">
        <f>0.1*'Ancillary calculations'!F$24</f>
        <v>0</v>
      </c>
      <c r="F59">
        <f>0.1*'Ancillary calculations'!G$24</f>
        <v>0</v>
      </c>
      <c r="G59">
        <f>0.1*'Ancillary calculations'!H$24</f>
        <v>0</v>
      </c>
      <c r="H59">
        <f>0.1*'Ancillary calculations'!I$24</f>
        <v>26.136513207750639</v>
      </c>
      <c r="I59">
        <f>0.1*'Ancillary calculations'!J$24</f>
        <v>0</v>
      </c>
      <c r="J59">
        <f>0.1*'Ancillary calculations'!K$24</f>
        <v>0</v>
      </c>
      <c r="K59">
        <f>0.1*'Ancillary calculations'!L$24</f>
        <v>7.4807687979780972</v>
      </c>
      <c r="L59">
        <v>0</v>
      </c>
      <c r="M59">
        <v>0</v>
      </c>
      <c r="N59">
        <v>0</v>
      </c>
      <c r="O59">
        <v>0</v>
      </c>
      <c r="P59">
        <f t="shared" si="0"/>
        <v>18.311725064292752</v>
      </c>
      <c r="Q59">
        <f t="shared" si="1"/>
        <v>2.5782180065646014</v>
      </c>
      <c r="R59">
        <f t="shared" si="2"/>
        <v>0.73793518915806611</v>
      </c>
      <c r="S59" s="12">
        <v>32.915173601483787</v>
      </c>
      <c r="T59" s="12">
        <v>14.934402631426448</v>
      </c>
      <c r="U59" s="12">
        <v>0</v>
      </c>
      <c r="V59">
        <v>4.3154066393252339</v>
      </c>
      <c r="W59">
        <v>10.51613402460729</v>
      </c>
      <c r="X59">
        <v>0</v>
      </c>
      <c r="Y59">
        <v>22.771152754116979</v>
      </c>
      <c r="Z59">
        <v>18.274465265947377</v>
      </c>
      <c r="AA59">
        <v>0</v>
      </c>
      <c r="AB59">
        <v>3.6497718892569213</v>
      </c>
      <c r="AC59">
        <v>11.810261858633837</v>
      </c>
      <c r="AD59">
        <v>0</v>
      </c>
      <c r="AE59">
        <v>4.3739999999999997</v>
      </c>
      <c r="AF59">
        <v>2.6619999999999999</v>
      </c>
      <c r="AG59">
        <v>0</v>
      </c>
      <c r="AH59">
        <v>4.4892000000000003</v>
      </c>
      <c r="AI59">
        <v>5.2857120000000002</v>
      </c>
      <c r="AJ59">
        <v>0</v>
      </c>
      <c r="AK59">
        <v>15.312984655997361</v>
      </c>
      <c r="AL59">
        <v>2.1356211846229995</v>
      </c>
      <c r="AM59">
        <v>0</v>
      </c>
      <c r="AN59" s="91">
        <v>5.6438704846597076</v>
      </c>
      <c r="AO59" s="91">
        <v>3.466121877384932</v>
      </c>
      <c r="AP59">
        <v>0</v>
      </c>
      <c r="AQ59" s="91">
        <v>6.4328007668306659</v>
      </c>
      <c r="AR59" s="91">
        <v>3.1714726373205511</v>
      </c>
      <c r="AS59">
        <v>0</v>
      </c>
      <c r="AT59" s="91">
        <v>15.005649727920137</v>
      </c>
      <c r="AU59" s="91">
        <v>11.085018827071563</v>
      </c>
      <c r="AV59">
        <v>0</v>
      </c>
      <c r="AW59" s="12">
        <v>0</v>
      </c>
      <c r="AX59" s="12">
        <v>0.18908700000000001</v>
      </c>
      <c r="AY59" s="12">
        <v>0</v>
      </c>
      <c r="AZ59" s="12">
        <v>0</v>
      </c>
      <c r="BA59" s="12">
        <v>0</v>
      </c>
      <c r="BB59" s="12">
        <v>0</v>
      </c>
      <c r="BC59" s="12">
        <v>3.6621858516904364</v>
      </c>
      <c r="BD59" s="12">
        <v>5.4932787775356537</v>
      </c>
      <c r="BE59" s="12">
        <v>0</v>
      </c>
      <c r="BF59" s="12">
        <v>21.316397388559821</v>
      </c>
      <c r="BG59" s="12">
        <v>63.949192165679463</v>
      </c>
      <c r="BH59" s="12">
        <v>0</v>
      </c>
      <c r="BI59" s="12">
        <v>0</v>
      </c>
      <c r="BJ59" s="12">
        <v>0</v>
      </c>
      <c r="BK59" s="12">
        <v>0</v>
      </c>
      <c r="BL59" s="12">
        <v>0</v>
      </c>
      <c r="BM59" s="12">
        <v>0</v>
      </c>
      <c r="BN59" s="12">
        <v>0</v>
      </c>
      <c r="BO59" s="12">
        <v>0</v>
      </c>
      <c r="BP59" s="12">
        <v>0</v>
      </c>
      <c r="BQ59" s="12">
        <v>0</v>
      </c>
      <c r="BR59" s="12">
        <v>0</v>
      </c>
      <c r="BS59" s="12">
        <v>0</v>
      </c>
      <c r="BT59" s="12">
        <v>0</v>
      </c>
    </row>
    <row r="60" spans="1:72" x14ac:dyDescent="0.45">
      <c r="A60" s="21">
        <v>2015</v>
      </c>
      <c r="B60" s="2">
        <v>1957</v>
      </c>
      <c r="C60">
        <f>0.1*'Ancillary calculations'!D$24</f>
        <v>0</v>
      </c>
      <c r="D60">
        <f>0.1*'Ancillary calculations'!E$24</f>
        <v>185.6338923942713</v>
      </c>
      <c r="E60">
        <f>0.1*'Ancillary calculations'!F$24</f>
        <v>0</v>
      </c>
      <c r="F60">
        <f>0.1*'Ancillary calculations'!G$24</f>
        <v>0</v>
      </c>
      <c r="G60">
        <f>0.1*'Ancillary calculations'!H$24</f>
        <v>0</v>
      </c>
      <c r="H60">
        <f>0.1*'Ancillary calculations'!I$24</f>
        <v>26.136513207750639</v>
      </c>
      <c r="I60">
        <f>0.1*'Ancillary calculations'!J$24</f>
        <v>0</v>
      </c>
      <c r="J60">
        <f>0.1*'Ancillary calculations'!K$24</f>
        <v>0</v>
      </c>
      <c r="K60">
        <f>0.1*'Ancillary calculations'!L$24</f>
        <v>7.4807687979780972</v>
      </c>
      <c r="L60">
        <v>0</v>
      </c>
      <c r="M60">
        <v>0</v>
      </c>
      <c r="N60">
        <v>0</v>
      </c>
      <c r="O60">
        <v>0</v>
      </c>
      <c r="P60">
        <f t="shared" si="0"/>
        <v>18.311725064292752</v>
      </c>
      <c r="Q60">
        <f t="shared" si="1"/>
        <v>2.5782180065646014</v>
      </c>
      <c r="R60">
        <f t="shared" si="2"/>
        <v>0.73793518915806611</v>
      </c>
      <c r="S60" s="12">
        <v>32.915173601483787</v>
      </c>
      <c r="T60" s="12">
        <v>14.934402631426448</v>
      </c>
      <c r="U60" s="12">
        <v>0</v>
      </c>
      <c r="V60">
        <v>4.3154066393252339</v>
      </c>
      <c r="W60">
        <v>10.51613402460729</v>
      </c>
      <c r="X60">
        <v>0</v>
      </c>
      <c r="Y60">
        <v>22.771152754116979</v>
      </c>
      <c r="Z60">
        <v>18.274465265947377</v>
      </c>
      <c r="AA60">
        <v>0</v>
      </c>
      <c r="AB60">
        <v>3.6497718892569213</v>
      </c>
      <c r="AC60">
        <v>11.810261858633837</v>
      </c>
      <c r="AD60">
        <v>0</v>
      </c>
      <c r="AE60">
        <v>4.3739999999999997</v>
      </c>
      <c r="AF60">
        <v>2.6619999999999999</v>
      </c>
      <c r="AG60">
        <v>0</v>
      </c>
      <c r="AH60">
        <v>4.4892000000000003</v>
      </c>
      <c r="AI60">
        <v>5.2857120000000002</v>
      </c>
      <c r="AJ60">
        <v>0</v>
      </c>
      <c r="AK60">
        <v>15.312984655997361</v>
      </c>
      <c r="AL60">
        <v>2.1356211846229995</v>
      </c>
      <c r="AM60">
        <v>0</v>
      </c>
      <c r="AN60" s="91">
        <v>5.6438704846597076</v>
      </c>
      <c r="AO60" s="91">
        <v>3.466121877384932</v>
      </c>
      <c r="AP60">
        <v>0</v>
      </c>
      <c r="AQ60" s="91">
        <v>6.4328007668306659</v>
      </c>
      <c r="AR60" s="91">
        <v>3.1714726373205511</v>
      </c>
      <c r="AS60">
        <v>0</v>
      </c>
      <c r="AT60" s="91">
        <v>15.005649727920137</v>
      </c>
      <c r="AU60" s="91">
        <v>11.085018827071563</v>
      </c>
      <c r="AV60">
        <v>0</v>
      </c>
      <c r="AW60" s="12">
        <v>0</v>
      </c>
      <c r="AX60" s="12">
        <v>0.23394599999999999</v>
      </c>
      <c r="AY60" s="12">
        <v>0</v>
      </c>
      <c r="AZ60" s="12">
        <v>0</v>
      </c>
      <c r="BA60" s="12">
        <v>0</v>
      </c>
      <c r="BB60" s="12">
        <v>0</v>
      </c>
      <c r="BC60" s="12">
        <v>3.6621858516904364</v>
      </c>
      <c r="BD60" s="12">
        <v>5.4932787775356537</v>
      </c>
      <c r="BE60" s="12">
        <v>0</v>
      </c>
      <c r="BF60" s="12">
        <v>21.316397388559821</v>
      </c>
      <c r="BG60" s="12">
        <v>63.949192165679463</v>
      </c>
      <c r="BH60" s="12">
        <v>0</v>
      </c>
      <c r="BI60" s="12">
        <v>0</v>
      </c>
      <c r="BJ60" s="12">
        <v>0</v>
      </c>
      <c r="BK60" s="12">
        <v>0</v>
      </c>
      <c r="BL60" s="12">
        <v>0</v>
      </c>
      <c r="BM60" s="12">
        <v>0</v>
      </c>
      <c r="BN60" s="12">
        <v>0</v>
      </c>
      <c r="BO60" s="12">
        <v>0</v>
      </c>
      <c r="BP60" s="12">
        <v>0</v>
      </c>
      <c r="BQ60" s="12">
        <v>0</v>
      </c>
      <c r="BR60" s="12">
        <v>0</v>
      </c>
      <c r="BS60" s="12">
        <v>0</v>
      </c>
      <c r="BT60" s="12">
        <v>0</v>
      </c>
    </row>
    <row r="61" spans="1:72" x14ac:dyDescent="0.45">
      <c r="A61" s="21">
        <v>2015</v>
      </c>
      <c r="B61" s="2">
        <v>1958</v>
      </c>
      <c r="C61">
        <f>0.1*'Ancillary calculations'!D$24</f>
        <v>0</v>
      </c>
      <c r="D61">
        <f>0.1*'Ancillary calculations'!E$24</f>
        <v>185.6338923942713</v>
      </c>
      <c r="E61">
        <f>0.1*'Ancillary calculations'!F$24</f>
        <v>0</v>
      </c>
      <c r="F61">
        <f>0.1*'Ancillary calculations'!G$24</f>
        <v>0</v>
      </c>
      <c r="G61">
        <f>0.1*'Ancillary calculations'!H$24</f>
        <v>0</v>
      </c>
      <c r="H61">
        <f>0.1*'Ancillary calculations'!I$24</f>
        <v>26.136513207750639</v>
      </c>
      <c r="I61">
        <f>0.1*'Ancillary calculations'!J$24</f>
        <v>0</v>
      </c>
      <c r="J61">
        <f>0.1*'Ancillary calculations'!K$24</f>
        <v>0</v>
      </c>
      <c r="K61">
        <f>0.1*'Ancillary calculations'!L$24</f>
        <v>7.4807687979780972</v>
      </c>
      <c r="L61">
        <v>0</v>
      </c>
      <c r="M61">
        <v>0</v>
      </c>
      <c r="N61">
        <v>0</v>
      </c>
      <c r="O61">
        <v>0</v>
      </c>
      <c r="P61">
        <f t="shared" si="0"/>
        <v>18.311725064292752</v>
      </c>
      <c r="Q61">
        <f t="shared" si="1"/>
        <v>2.5782180065646014</v>
      </c>
      <c r="R61">
        <f t="shared" si="2"/>
        <v>0.73793518915806611</v>
      </c>
      <c r="S61" s="12">
        <v>32.915173601483787</v>
      </c>
      <c r="T61" s="12">
        <v>14.934402631426448</v>
      </c>
      <c r="U61" s="12">
        <v>0</v>
      </c>
      <c r="V61">
        <v>4.3154066393252339</v>
      </c>
      <c r="W61">
        <v>10.51613402460729</v>
      </c>
      <c r="X61">
        <v>0</v>
      </c>
      <c r="Y61">
        <v>22.771152754116979</v>
      </c>
      <c r="Z61">
        <v>18.274465265947377</v>
      </c>
      <c r="AA61">
        <v>0</v>
      </c>
      <c r="AB61">
        <v>3.6497718892569213</v>
      </c>
      <c r="AC61">
        <v>11.810261858633837</v>
      </c>
      <c r="AD61">
        <v>0</v>
      </c>
      <c r="AE61">
        <v>4.3739999999999997</v>
      </c>
      <c r="AF61">
        <v>2.6619999999999999</v>
      </c>
      <c r="AG61">
        <v>0</v>
      </c>
      <c r="AH61">
        <v>4.4892000000000003</v>
      </c>
      <c r="AI61">
        <v>5.2857120000000002</v>
      </c>
      <c r="AJ61">
        <v>0</v>
      </c>
      <c r="AK61">
        <v>15.312984655997361</v>
      </c>
      <c r="AL61">
        <v>2.1356211846229995</v>
      </c>
      <c r="AM61">
        <v>0</v>
      </c>
      <c r="AN61" s="91">
        <v>5.6438704846597076</v>
      </c>
      <c r="AO61" s="91">
        <v>3.466121877384932</v>
      </c>
      <c r="AP61">
        <v>0</v>
      </c>
      <c r="AQ61" s="91">
        <v>6.4328007668306659</v>
      </c>
      <c r="AR61" s="91">
        <v>3.1714726373205511</v>
      </c>
      <c r="AS61">
        <v>0</v>
      </c>
      <c r="AT61" s="91">
        <v>15.005649727920137</v>
      </c>
      <c r="AU61" s="91">
        <v>11.085018827071563</v>
      </c>
      <c r="AV61">
        <v>0</v>
      </c>
      <c r="AW61" s="12">
        <v>0</v>
      </c>
      <c r="AX61" s="12">
        <v>0.285495</v>
      </c>
      <c r="AY61" s="12">
        <v>0</v>
      </c>
      <c r="AZ61" s="12">
        <v>0</v>
      </c>
      <c r="BA61" s="12">
        <v>0</v>
      </c>
      <c r="BB61" s="12">
        <v>0</v>
      </c>
      <c r="BC61" s="12">
        <v>3.6621858516904364</v>
      </c>
      <c r="BD61" s="12">
        <v>5.4932787775356537</v>
      </c>
      <c r="BE61" s="12">
        <v>0</v>
      </c>
      <c r="BF61" s="12">
        <v>21.316397388559821</v>
      </c>
      <c r="BG61" s="12">
        <v>63.949192165679463</v>
      </c>
      <c r="BH61" s="12">
        <v>0</v>
      </c>
      <c r="BI61" s="12">
        <v>0</v>
      </c>
      <c r="BJ61" s="12">
        <v>0</v>
      </c>
      <c r="BK61" s="12">
        <v>0</v>
      </c>
      <c r="BL61" s="12">
        <v>0</v>
      </c>
      <c r="BM61" s="12">
        <v>0</v>
      </c>
      <c r="BN61" s="12">
        <v>0</v>
      </c>
      <c r="BO61" s="12">
        <v>0</v>
      </c>
      <c r="BP61" s="12">
        <v>0</v>
      </c>
      <c r="BQ61" s="12">
        <v>0</v>
      </c>
      <c r="BR61" s="12">
        <v>0</v>
      </c>
      <c r="BS61" s="12">
        <v>0</v>
      </c>
      <c r="BT61" s="12">
        <v>0</v>
      </c>
    </row>
    <row r="62" spans="1:72" x14ac:dyDescent="0.45">
      <c r="A62" s="21">
        <v>2015</v>
      </c>
      <c r="B62" s="2">
        <v>1959</v>
      </c>
      <c r="C62">
        <f>0.1*'Ancillary calculations'!D$24</f>
        <v>0</v>
      </c>
      <c r="D62">
        <f>0.1*'Ancillary calculations'!E$24</f>
        <v>185.6338923942713</v>
      </c>
      <c r="E62">
        <f>0.1*'Ancillary calculations'!F$24</f>
        <v>0</v>
      </c>
      <c r="F62">
        <f>0.1*'Ancillary calculations'!G$24</f>
        <v>0</v>
      </c>
      <c r="G62">
        <f>0.1*'Ancillary calculations'!H$24</f>
        <v>0</v>
      </c>
      <c r="H62">
        <f>0.1*'Ancillary calculations'!I$24</f>
        <v>26.136513207750639</v>
      </c>
      <c r="I62">
        <f>0.1*'Ancillary calculations'!J$24</f>
        <v>0</v>
      </c>
      <c r="J62">
        <f>0.1*'Ancillary calculations'!K$24</f>
        <v>0</v>
      </c>
      <c r="K62">
        <f>0.1*'Ancillary calculations'!L$24</f>
        <v>7.4807687979780972</v>
      </c>
      <c r="L62">
        <v>0</v>
      </c>
      <c r="M62">
        <v>0</v>
      </c>
      <c r="N62">
        <v>0</v>
      </c>
      <c r="O62">
        <v>0</v>
      </c>
      <c r="P62">
        <f t="shared" si="0"/>
        <v>18.311725064292752</v>
      </c>
      <c r="Q62">
        <f t="shared" si="1"/>
        <v>2.5782180065646014</v>
      </c>
      <c r="R62">
        <f t="shared" si="2"/>
        <v>0.73793518915806611</v>
      </c>
      <c r="S62" s="12">
        <v>32.915173601483787</v>
      </c>
      <c r="T62" s="12">
        <v>14.934402631426448</v>
      </c>
      <c r="U62" s="12">
        <v>0</v>
      </c>
      <c r="V62">
        <v>4.3154066393252339</v>
      </c>
      <c r="W62">
        <v>10.51613402460729</v>
      </c>
      <c r="X62">
        <v>0</v>
      </c>
      <c r="Y62">
        <v>22.771152754116979</v>
      </c>
      <c r="Z62">
        <v>18.274465265947377</v>
      </c>
      <c r="AA62">
        <v>0</v>
      </c>
      <c r="AB62">
        <v>3.6497718892569213</v>
      </c>
      <c r="AC62">
        <v>11.810261858633837</v>
      </c>
      <c r="AD62">
        <v>0</v>
      </c>
      <c r="AE62">
        <v>4.3739999999999997</v>
      </c>
      <c r="AF62">
        <v>2.6619999999999999</v>
      </c>
      <c r="AG62">
        <v>0</v>
      </c>
      <c r="AH62">
        <v>4.4892000000000003</v>
      </c>
      <c r="AI62">
        <v>5.2857120000000002</v>
      </c>
      <c r="AJ62">
        <v>0</v>
      </c>
      <c r="AK62">
        <v>15.312984655997361</v>
      </c>
      <c r="AL62">
        <v>2.1356211846229995</v>
      </c>
      <c r="AM62">
        <v>0</v>
      </c>
      <c r="AN62" s="91">
        <v>5.6438704846597076</v>
      </c>
      <c r="AO62" s="91">
        <v>3.466121877384932</v>
      </c>
      <c r="AP62">
        <v>0</v>
      </c>
      <c r="AQ62" s="91">
        <v>6.4328007668306659</v>
      </c>
      <c r="AR62" s="91">
        <v>3.1714726373205511</v>
      </c>
      <c r="AS62">
        <v>0</v>
      </c>
      <c r="AT62" s="91">
        <v>15.005649727920137</v>
      </c>
      <c r="AU62" s="91">
        <v>11.085018827071563</v>
      </c>
      <c r="AV62">
        <v>0</v>
      </c>
      <c r="AW62" s="12">
        <v>0</v>
      </c>
      <c r="AX62" s="12">
        <v>0.32178699999999999</v>
      </c>
      <c r="AY62" s="12">
        <v>0</v>
      </c>
      <c r="AZ62" s="12">
        <v>0</v>
      </c>
      <c r="BA62" s="12">
        <v>0</v>
      </c>
      <c r="BB62" s="12">
        <v>0</v>
      </c>
      <c r="BC62" s="12">
        <v>3.6621858516904364</v>
      </c>
      <c r="BD62" s="12">
        <v>5.4932787775356537</v>
      </c>
      <c r="BE62" s="12">
        <v>0</v>
      </c>
      <c r="BF62" s="12">
        <v>21.316397388559821</v>
      </c>
      <c r="BG62" s="12">
        <v>63.949192165679463</v>
      </c>
      <c r="BH62" s="12">
        <v>0</v>
      </c>
      <c r="BI62" s="12">
        <v>0</v>
      </c>
      <c r="BJ62" s="12">
        <v>0</v>
      </c>
      <c r="BK62" s="12">
        <v>0</v>
      </c>
      <c r="BL62" s="12">
        <v>0</v>
      </c>
      <c r="BM62" s="12">
        <v>0</v>
      </c>
      <c r="BN62" s="12">
        <v>0</v>
      </c>
      <c r="BO62" s="12">
        <v>0</v>
      </c>
      <c r="BP62" s="12">
        <v>0</v>
      </c>
      <c r="BQ62" s="12">
        <v>0</v>
      </c>
      <c r="BR62" s="12">
        <v>0</v>
      </c>
      <c r="BS62" s="12">
        <v>0</v>
      </c>
      <c r="BT62" s="12">
        <v>0</v>
      </c>
    </row>
    <row r="63" spans="1:72" x14ac:dyDescent="0.45">
      <c r="A63" s="21">
        <v>2015</v>
      </c>
      <c r="B63" s="2">
        <v>1960</v>
      </c>
      <c r="C63">
        <f>0.1*'Ancillary calculations'!D$25</f>
        <v>0</v>
      </c>
      <c r="D63">
        <f>0.1*'Ancillary calculations'!E$25</f>
        <v>188.78022955349621</v>
      </c>
      <c r="E63">
        <f>0.1*'Ancillary calculations'!F$25</f>
        <v>0</v>
      </c>
      <c r="F63">
        <f>0.1*'Ancillary calculations'!G$25</f>
        <v>0</v>
      </c>
      <c r="G63">
        <f>0.1*'Ancillary calculations'!H$25</f>
        <v>0</v>
      </c>
      <c r="H63">
        <f>0.1*'Ancillary calculations'!I$25</f>
        <v>26.579504957034544</v>
      </c>
      <c r="I63">
        <f>0.1*'Ancillary calculations'!J$25</f>
        <v>0</v>
      </c>
      <c r="J63">
        <f>0.1*'Ancillary calculations'!K$25</f>
        <v>0</v>
      </c>
      <c r="K63">
        <f>0.1*'Ancillary calculations'!L$25</f>
        <v>7.6075614894692496</v>
      </c>
      <c r="L63">
        <v>0</v>
      </c>
      <c r="M63">
        <v>0</v>
      </c>
      <c r="N63">
        <v>0</v>
      </c>
      <c r="O63">
        <v>0</v>
      </c>
      <c r="P63">
        <f t="shared" si="0"/>
        <v>18.622093285721437</v>
      </c>
      <c r="Q63">
        <f t="shared" si="1"/>
        <v>2.6219166168453572</v>
      </c>
      <c r="R63">
        <f t="shared" si="2"/>
        <v>0.7504425652454908</v>
      </c>
      <c r="S63" s="12">
        <v>32.915173601483787</v>
      </c>
      <c r="T63" s="12">
        <v>14.934402631426448</v>
      </c>
      <c r="U63" s="12">
        <v>0</v>
      </c>
      <c r="V63">
        <v>4.3154066393252339</v>
      </c>
      <c r="W63">
        <v>10.51613402460729</v>
      </c>
      <c r="X63">
        <v>0</v>
      </c>
      <c r="Y63">
        <v>22.771152754116979</v>
      </c>
      <c r="Z63">
        <v>18.274465265947377</v>
      </c>
      <c r="AA63">
        <v>0</v>
      </c>
      <c r="AB63">
        <v>3.6497718892569213</v>
      </c>
      <c r="AC63">
        <v>11.810261858633837</v>
      </c>
      <c r="AD63">
        <v>0</v>
      </c>
      <c r="AE63">
        <v>4.3739999999999997</v>
      </c>
      <c r="AF63">
        <v>2.6619999999999999</v>
      </c>
      <c r="AG63">
        <v>0</v>
      </c>
      <c r="AH63">
        <v>4.4892000000000003</v>
      </c>
      <c r="AI63">
        <v>5.2857120000000002</v>
      </c>
      <c r="AJ63">
        <v>0</v>
      </c>
      <c r="AK63">
        <v>15.312984655997361</v>
      </c>
      <c r="AL63">
        <v>2.1356211846229995</v>
      </c>
      <c r="AM63">
        <v>0</v>
      </c>
      <c r="AN63" s="91">
        <v>5.6438704846597076</v>
      </c>
      <c r="AO63" s="91">
        <v>3.466121877384932</v>
      </c>
      <c r="AP63">
        <v>0</v>
      </c>
      <c r="AQ63" s="91">
        <v>6.4328007668306659</v>
      </c>
      <c r="AR63" s="91">
        <v>3.1714726373205511</v>
      </c>
      <c r="AS63">
        <v>0</v>
      </c>
      <c r="AT63" s="91">
        <v>15.005649727920137</v>
      </c>
      <c r="AU63" s="91">
        <v>11.085018827071563</v>
      </c>
      <c r="AV63">
        <v>0</v>
      </c>
      <c r="AW63" s="12">
        <v>0</v>
      </c>
      <c r="AX63" s="12">
        <v>0.36796899999999999</v>
      </c>
      <c r="AY63" s="12">
        <v>0</v>
      </c>
      <c r="AZ63" s="12">
        <v>0</v>
      </c>
      <c r="BA63" s="12">
        <v>0</v>
      </c>
      <c r="BB63" s="12">
        <v>0</v>
      </c>
      <c r="BC63" s="12">
        <v>3.6621858516904364</v>
      </c>
      <c r="BD63" s="12">
        <v>5.4932787775356537</v>
      </c>
      <c r="BE63" s="12">
        <v>0</v>
      </c>
      <c r="BF63" s="12">
        <v>21.316397388559821</v>
      </c>
      <c r="BG63" s="12">
        <v>63.949192165679463</v>
      </c>
      <c r="BH63" s="12">
        <v>0</v>
      </c>
      <c r="BI63" s="12">
        <v>0</v>
      </c>
      <c r="BJ63" s="14">
        <v>11.106515520505624</v>
      </c>
      <c r="BK63" s="12">
        <v>0</v>
      </c>
      <c r="BL63" s="14">
        <v>2.5681124994926736</v>
      </c>
      <c r="BM63" s="14">
        <v>7.7043374984780204</v>
      </c>
      <c r="BN63" s="12">
        <v>0</v>
      </c>
      <c r="BO63" s="14">
        <v>2.5681124994926741</v>
      </c>
      <c r="BP63" s="14">
        <v>7.7043374984780204</v>
      </c>
      <c r="BQ63" s="12">
        <v>0</v>
      </c>
      <c r="BR63" s="97">
        <v>20</v>
      </c>
      <c r="BS63" s="97">
        <v>20</v>
      </c>
      <c r="BT63" s="12">
        <v>0</v>
      </c>
    </row>
    <row r="64" spans="1:72" x14ac:dyDescent="0.45">
      <c r="A64" s="21">
        <v>2015</v>
      </c>
      <c r="B64" s="2">
        <v>1961</v>
      </c>
      <c r="C64">
        <f>0.1*'Ancillary calculations'!D$25</f>
        <v>0</v>
      </c>
      <c r="D64">
        <f>0.1*'Ancillary calculations'!E$25</f>
        <v>188.78022955349621</v>
      </c>
      <c r="E64">
        <f>0.1*'Ancillary calculations'!F$25</f>
        <v>0</v>
      </c>
      <c r="F64">
        <f>0.1*'Ancillary calculations'!G$25</f>
        <v>0</v>
      </c>
      <c r="G64">
        <f>0.1*'Ancillary calculations'!H$25</f>
        <v>0</v>
      </c>
      <c r="H64">
        <f>0.1*'Ancillary calculations'!I$25</f>
        <v>26.579504957034544</v>
      </c>
      <c r="I64">
        <f>0.1*'Ancillary calculations'!J$25</f>
        <v>0</v>
      </c>
      <c r="J64">
        <f>0.1*'Ancillary calculations'!K$25</f>
        <v>0</v>
      </c>
      <c r="K64">
        <f>0.1*'Ancillary calculations'!L$25</f>
        <v>7.6075614894692496</v>
      </c>
      <c r="L64">
        <v>0</v>
      </c>
      <c r="M64">
        <v>0</v>
      </c>
      <c r="N64">
        <v>0</v>
      </c>
      <c r="O64">
        <v>0</v>
      </c>
      <c r="P64">
        <f t="shared" si="0"/>
        <v>18.622093285721437</v>
      </c>
      <c r="Q64">
        <f t="shared" si="1"/>
        <v>2.6219166168453572</v>
      </c>
      <c r="R64">
        <f t="shared" si="2"/>
        <v>0.7504425652454908</v>
      </c>
      <c r="S64" s="12">
        <v>32.915173601483787</v>
      </c>
      <c r="T64" s="12">
        <v>14.934402631426448</v>
      </c>
      <c r="U64" s="12">
        <v>0</v>
      </c>
      <c r="V64">
        <v>4.3154066393252339</v>
      </c>
      <c r="W64">
        <v>10.51613402460729</v>
      </c>
      <c r="X64">
        <v>0</v>
      </c>
      <c r="Y64">
        <v>22.771152754116979</v>
      </c>
      <c r="Z64">
        <v>18.274465265947377</v>
      </c>
      <c r="AA64">
        <v>0</v>
      </c>
      <c r="AB64">
        <v>3.6497718892569213</v>
      </c>
      <c r="AC64">
        <v>11.810261858633837</v>
      </c>
      <c r="AD64">
        <v>0</v>
      </c>
      <c r="AE64">
        <v>4.3739999999999997</v>
      </c>
      <c r="AF64">
        <v>2.6619999999999999</v>
      </c>
      <c r="AG64">
        <v>0</v>
      </c>
      <c r="AH64">
        <v>4.4892000000000003</v>
      </c>
      <c r="AI64">
        <v>5.2857120000000002</v>
      </c>
      <c r="AJ64">
        <v>0</v>
      </c>
      <c r="AK64">
        <v>15.312984655997361</v>
      </c>
      <c r="AL64">
        <v>2.1356211846229995</v>
      </c>
      <c r="AM64">
        <v>0</v>
      </c>
      <c r="AN64" s="91">
        <v>5.6438704846597076</v>
      </c>
      <c r="AO64" s="91">
        <v>3.466121877384932</v>
      </c>
      <c r="AP64">
        <v>0</v>
      </c>
      <c r="AQ64" s="91">
        <v>6.4328007668306659</v>
      </c>
      <c r="AR64" s="91">
        <v>3.1714726373205511</v>
      </c>
      <c r="AS64">
        <v>0</v>
      </c>
      <c r="AT64" s="91">
        <v>15.005649727920137</v>
      </c>
      <c r="AU64" s="91">
        <v>11.085018827071563</v>
      </c>
      <c r="AV64">
        <v>0</v>
      </c>
      <c r="AW64" s="12">
        <v>0</v>
      </c>
      <c r="AX64" s="12">
        <v>0.51875099999999996</v>
      </c>
      <c r="AY64" s="12">
        <v>0</v>
      </c>
      <c r="AZ64" s="12">
        <v>0</v>
      </c>
      <c r="BA64" s="12">
        <v>0</v>
      </c>
      <c r="BB64" s="12">
        <v>0</v>
      </c>
      <c r="BC64" s="12">
        <v>31.64508827543531</v>
      </c>
      <c r="BD64" s="12">
        <v>47.467632413152955</v>
      </c>
      <c r="BE64" s="12">
        <v>0</v>
      </c>
      <c r="BF64" s="12">
        <v>21.316397388559821</v>
      </c>
      <c r="BG64" s="12">
        <v>63.949192165679463</v>
      </c>
      <c r="BH64" s="12">
        <v>0</v>
      </c>
      <c r="BI64" s="12">
        <v>0</v>
      </c>
      <c r="BJ64" s="14">
        <v>22.213031041011249</v>
      </c>
      <c r="BK64" s="12">
        <v>0</v>
      </c>
      <c r="BL64" s="14">
        <v>5.1362249989853472</v>
      </c>
      <c r="BM64" s="14">
        <v>15.408674996956041</v>
      </c>
      <c r="BN64" s="12">
        <v>0</v>
      </c>
      <c r="BO64" s="14">
        <v>5.1362249989853481</v>
      </c>
      <c r="BP64" s="14">
        <v>15.408674996956041</v>
      </c>
      <c r="BQ64" s="12">
        <v>0</v>
      </c>
      <c r="BR64" s="97">
        <v>20</v>
      </c>
      <c r="BS64" s="97">
        <v>20</v>
      </c>
      <c r="BT64" s="12">
        <v>0</v>
      </c>
    </row>
    <row r="65" spans="1:72" x14ac:dyDescent="0.45">
      <c r="A65" s="21">
        <v>2015</v>
      </c>
      <c r="B65" s="2">
        <v>1962</v>
      </c>
      <c r="C65">
        <f>0.1*'Ancillary calculations'!D$25</f>
        <v>0</v>
      </c>
      <c r="D65">
        <f>0.1*'Ancillary calculations'!E$25</f>
        <v>188.78022955349621</v>
      </c>
      <c r="E65">
        <f>0.1*'Ancillary calculations'!F$25</f>
        <v>0</v>
      </c>
      <c r="F65">
        <f>0.1*'Ancillary calculations'!G$25</f>
        <v>0</v>
      </c>
      <c r="G65">
        <f>0.1*'Ancillary calculations'!H$25</f>
        <v>0</v>
      </c>
      <c r="H65">
        <f>0.1*'Ancillary calculations'!I$25</f>
        <v>26.579504957034544</v>
      </c>
      <c r="I65">
        <f>0.1*'Ancillary calculations'!J$25</f>
        <v>0</v>
      </c>
      <c r="J65">
        <f>0.1*'Ancillary calculations'!K$25</f>
        <v>0</v>
      </c>
      <c r="K65">
        <f>0.1*'Ancillary calculations'!L$25</f>
        <v>7.6075614894692496</v>
      </c>
      <c r="L65">
        <v>0</v>
      </c>
      <c r="M65">
        <v>0</v>
      </c>
      <c r="N65">
        <v>0</v>
      </c>
      <c r="O65">
        <v>0</v>
      </c>
      <c r="P65">
        <f t="shared" si="0"/>
        <v>18.622093285721437</v>
      </c>
      <c r="Q65">
        <f t="shared" si="1"/>
        <v>2.6219166168453572</v>
      </c>
      <c r="R65">
        <f t="shared" si="2"/>
        <v>0.7504425652454908</v>
      </c>
      <c r="S65" s="12">
        <v>32.915173601483787</v>
      </c>
      <c r="T65" s="12">
        <v>14.934402631426448</v>
      </c>
      <c r="U65" s="12">
        <v>0</v>
      </c>
      <c r="V65">
        <v>4.3154066393252339</v>
      </c>
      <c r="W65">
        <v>10.51613402460729</v>
      </c>
      <c r="X65">
        <v>0</v>
      </c>
      <c r="Y65">
        <v>22.771152754116979</v>
      </c>
      <c r="Z65">
        <v>18.274465265947377</v>
      </c>
      <c r="AA65">
        <v>0</v>
      </c>
      <c r="AB65">
        <v>3.6497718892569213</v>
      </c>
      <c r="AC65">
        <v>11.810261858633837</v>
      </c>
      <c r="AD65">
        <v>0</v>
      </c>
      <c r="AE65">
        <v>4.3739999999999997</v>
      </c>
      <c r="AF65">
        <v>2.6619999999999999</v>
      </c>
      <c r="AG65">
        <v>0</v>
      </c>
      <c r="AH65">
        <v>4.4892000000000003</v>
      </c>
      <c r="AI65">
        <v>5.2857120000000002</v>
      </c>
      <c r="AJ65">
        <v>0</v>
      </c>
      <c r="AK65">
        <v>15.312984655997361</v>
      </c>
      <c r="AL65">
        <v>2.1356211846229995</v>
      </c>
      <c r="AM65">
        <v>0</v>
      </c>
      <c r="AN65" s="91">
        <v>5.6438704846597076</v>
      </c>
      <c r="AO65" s="91">
        <v>3.466121877384932</v>
      </c>
      <c r="AP65">
        <v>0</v>
      </c>
      <c r="AQ65" s="91">
        <v>6.4328007668306659</v>
      </c>
      <c r="AR65" s="91">
        <v>3.1714726373205511</v>
      </c>
      <c r="AS65">
        <v>0</v>
      </c>
      <c r="AT65" s="91">
        <v>15.005649727920137</v>
      </c>
      <c r="AU65" s="91">
        <v>11.085018827071563</v>
      </c>
      <c r="AV65">
        <v>0</v>
      </c>
      <c r="AW65" s="12">
        <v>0</v>
      </c>
      <c r="AX65" s="12">
        <v>0.80194900000000002</v>
      </c>
      <c r="AY65" s="12">
        <v>0</v>
      </c>
      <c r="AZ65" s="12">
        <v>0</v>
      </c>
      <c r="BA65" s="12">
        <v>0</v>
      </c>
      <c r="BB65" s="12">
        <v>0</v>
      </c>
      <c r="BC65" s="14">
        <v>31.64508827543531</v>
      </c>
      <c r="BD65" s="14">
        <v>47.467632413152955</v>
      </c>
      <c r="BE65" s="12">
        <v>0</v>
      </c>
      <c r="BF65" s="12">
        <v>21.316397388559821</v>
      </c>
      <c r="BG65" s="12">
        <v>63.949192165679463</v>
      </c>
      <c r="BH65" s="12">
        <v>0</v>
      </c>
      <c r="BI65" s="12">
        <v>0</v>
      </c>
      <c r="BJ65" s="14">
        <v>33.319546561516873</v>
      </c>
      <c r="BK65" s="12">
        <v>0</v>
      </c>
      <c r="BL65" s="14">
        <v>7.7043374984780204</v>
      </c>
      <c r="BM65" s="14">
        <v>23.113012495434063</v>
      </c>
      <c r="BN65" s="12">
        <v>0</v>
      </c>
      <c r="BO65" s="14">
        <v>7.7043374984780186</v>
      </c>
      <c r="BP65" s="14">
        <v>23.113012495434063</v>
      </c>
      <c r="BQ65" s="12">
        <v>0</v>
      </c>
      <c r="BR65" s="97">
        <v>20</v>
      </c>
      <c r="BS65" s="97">
        <v>20</v>
      </c>
      <c r="BT65" s="12">
        <v>0</v>
      </c>
    </row>
    <row r="66" spans="1:72" x14ac:dyDescent="0.45">
      <c r="A66" s="21">
        <v>2015</v>
      </c>
      <c r="B66" s="2">
        <v>1963</v>
      </c>
      <c r="C66">
        <f>0.1*'Ancillary calculations'!D$25</f>
        <v>0</v>
      </c>
      <c r="D66">
        <f>0.1*'Ancillary calculations'!E$25</f>
        <v>188.78022955349621</v>
      </c>
      <c r="E66">
        <f>0.1*'Ancillary calculations'!F$25</f>
        <v>0</v>
      </c>
      <c r="F66">
        <f>0.1*'Ancillary calculations'!G$25</f>
        <v>0</v>
      </c>
      <c r="G66">
        <f>0.1*'Ancillary calculations'!H$25</f>
        <v>0</v>
      </c>
      <c r="H66">
        <f>0.1*'Ancillary calculations'!I$25</f>
        <v>26.579504957034544</v>
      </c>
      <c r="I66">
        <f>0.1*'Ancillary calculations'!J$25</f>
        <v>0</v>
      </c>
      <c r="J66">
        <f>0.1*'Ancillary calculations'!K$25</f>
        <v>0</v>
      </c>
      <c r="K66">
        <f>0.1*'Ancillary calculations'!L$25</f>
        <v>7.6075614894692496</v>
      </c>
      <c r="L66">
        <v>0</v>
      </c>
      <c r="M66">
        <v>0</v>
      </c>
      <c r="N66">
        <v>0</v>
      </c>
      <c r="O66">
        <v>0</v>
      </c>
      <c r="P66">
        <f t="shared" si="0"/>
        <v>18.622093285721437</v>
      </c>
      <c r="Q66">
        <f t="shared" si="1"/>
        <v>2.6219166168453572</v>
      </c>
      <c r="R66">
        <f t="shared" si="2"/>
        <v>0.7504425652454908</v>
      </c>
      <c r="S66" s="12">
        <v>32.915173601483787</v>
      </c>
      <c r="T66" s="12">
        <v>14.934402631426448</v>
      </c>
      <c r="U66" s="12">
        <v>0</v>
      </c>
      <c r="V66">
        <v>4.3154066393252339</v>
      </c>
      <c r="W66">
        <v>10.51613402460729</v>
      </c>
      <c r="X66">
        <v>0</v>
      </c>
      <c r="Y66">
        <v>22.771152754116979</v>
      </c>
      <c r="Z66">
        <v>18.274465265947377</v>
      </c>
      <c r="AA66">
        <v>0</v>
      </c>
      <c r="AB66">
        <v>3.6497718892569213</v>
      </c>
      <c r="AC66">
        <v>11.810261858633837</v>
      </c>
      <c r="AD66">
        <v>0</v>
      </c>
      <c r="AE66">
        <v>4.3739999999999997</v>
      </c>
      <c r="AF66">
        <v>2.6619999999999999</v>
      </c>
      <c r="AG66">
        <v>0</v>
      </c>
      <c r="AH66">
        <v>4.4892000000000003</v>
      </c>
      <c r="AI66">
        <v>5.2857120000000002</v>
      </c>
      <c r="AJ66">
        <v>0</v>
      </c>
      <c r="AK66">
        <v>15.312984655997361</v>
      </c>
      <c r="AL66">
        <v>2.1356211846229995</v>
      </c>
      <c r="AM66">
        <v>0</v>
      </c>
      <c r="AN66" s="91">
        <v>5.6438704846597076</v>
      </c>
      <c r="AO66" s="91">
        <v>3.466121877384932</v>
      </c>
      <c r="AP66">
        <v>0</v>
      </c>
      <c r="AQ66" s="91">
        <v>6.4328007668306659</v>
      </c>
      <c r="AR66" s="91">
        <v>3.1714726373205511</v>
      </c>
      <c r="AS66">
        <v>0</v>
      </c>
      <c r="AT66" s="91">
        <v>15.005649727920137</v>
      </c>
      <c r="AU66" s="91">
        <v>11.085018827071563</v>
      </c>
      <c r="AV66">
        <v>0</v>
      </c>
      <c r="AW66" s="12">
        <v>0</v>
      </c>
      <c r="AX66" s="12">
        <v>1.2804199999999999</v>
      </c>
      <c r="AY66" s="12">
        <v>0</v>
      </c>
      <c r="AZ66" s="12">
        <v>0</v>
      </c>
      <c r="BA66" s="12">
        <v>0</v>
      </c>
      <c r="BB66" s="12">
        <v>0</v>
      </c>
      <c r="BC66" s="14">
        <v>31.64508827543531</v>
      </c>
      <c r="BD66" s="14">
        <v>47.467632413152955</v>
      </c>
      <c r="BE66" s="12">
        <v>0</v>
      </c>
      <c r="BF66" s="14">
        <v>21.316397388559821</v>
      </c>
      <c r="BG66" s="14">
        <v>63.949192165679463</v>
      </c>
      <c r="BH66" s="12">
        <v>0</v>
      </c>
      <c r="BI66" s="12">
        <v>0</v>
      </c>
      <c r="BJ66" s="14">
        <v>44.426062082022497</v>
      </c>
      <c r="BK66" s="12">
        <v>0</v>
      </c>
      <c r="BL66" s="14">
        <v>10.272449997970694</v>
      </c>
      <c r="BM66" s="14">
        <v>30.817349993912082</v>
      </c>
      <c r="BN66" s="12">
        <v>0</v>
      </c>
      <c r="BO66" s="14">
        <v>10.272449997970696</v>
      </c>
      <c r="BP66" s="14">
        <v>30.817349993912082</v>
      </c>
      <c r="BQ66" s="12">
        <v>0</v>
      </c>
      <c r="BR66" s="97">
        <v>20</v>
      </c>
      <c r="BS66" s="97">
        <v>20</v>
      </c>
      <c r="BT66" s="12">
        <v>0</v>
      </c>
    </row>
    <row r="67" spans="1:72" x14ac:dyDescent="0.45">
      <c r="A67" s="21">
        <v>2015</v>
      </c>
      <c r="B67" s="2">
        <v>1964</v>
      </c>
      <c r="C67">
        <f>0.1*'Ancillary calculations'!D$25</f>
        <v>0</v>
      </c>
      <c r="D67">
        <f>0.1*'Ancillary calculations'!E$25</f>
        <v>188.78022955349621</v>
      </c>
      <c r="E67">
        <f>0.1*'Ancillary calculations'!F$25</f>
        <v>0</v>
      </c>
      <c r="F67">
        <f>0.1*'Ancillary calculations'!G$25</f>
        <v>0</v>
      </c>
      <c r="G67">
        <f>0.1*'Ancillary calculations'!H$25</f>
        <v>0</v>
      </c>
      <c r="H67">
        <f>0.1*'Ancillary calculations'!I$25</f>
        <v>26.579504957034544</v>
      </c>
      <c r="I67">
        <f>0.1*'Ancillary calculations'!J$25</f>
        <v>0</v>
      </c>
      <c r="J67">
        <f>0.1*'Ancillary calculations'!K$25</f>
        <v>0</v>
      </c>
      <c r="K67">
        <f>0.1*'Ancillary calculations'!L$25</f>
        <v>7.6075614894692496</v>
      </c>
      <c r="L67">
        <v>0</v>
      </c>
      <c r="M67">
        <v>0</v>
      </c>
      <c r="N67">
        <v>0</v>
      </c>
      <c r="O67">
        <v>0</v>
      </c>
      <c r="P67">
        <f t="shared" si="0"/>
        <v>18.622093285721437</v>
      </c>
      <c r="Q67">
        <f t="shared" si="1"/>
        <v>2.6219166168453572</v>
      </c>
      <c r="R67">
        <f t="shared" si="2"/>
        <v>0.7504425652454908</v>
      </c>
      <c r="S67" s="12">
        <v>32.915173601483787</v>
      </c>
      <c r="T67" s="12">
        <v>14.934402631426448</v>
      </c>
      <c r="U67" s="12">
        <v>0</v>
      </c>
      <c r="V67">
        <v>4.3154066393252339</v>
      </c>
      <c r="W67">
        <v>10.51613402460729</v>
      </c>
      <c r="X67">
        <v>0</v>
      </c>
      <c r="Y67">
        <v>22.771152754116979</v>
      </c>
      <c r="Z67">
        <v>18.274465265947377</v>
      </c>
      <c r="AA67">
        <v>0</v>
      </c>
      <c r="AB67">
        <v>3.6497718892569213</v>
      </c>
      <c r="AC67">
        <v>11.810261858633837</v>
      </c>
      <c r="AD67">
        <v>0</v>
      </c>
      <c r="AE67">
        <v>4.3739999999999997</v>
      </c>
      <c r="AF67">
        <v>2.6619999999999999</v>
      </c>
      <c r="AG67">
        <v>0</v>
      </c>
      <c r="AH67">
        <v>4.4892000000000003</v>
      </c>
      <c r="AI67">
        <v>5.2857120000000002</v>
      </c>
      <c r="AJ67">
        <v>0</v>
      </c>
      <c r="AK67">
        <v>15.312984655997361</v>
      </c>
      <c r="AL67">
        <v>2.1356211846229995</v>
      </c>
      <c r="AM67">
        <v>0</v>
      </c>
      <c r="AN67" s="91">
        <v>5.6438704846597076</v>
      </c>
      <c r="AO67" s="91">
        <v>3.466121877384932</v>
      </c>
      <c r="AP67">
        <v>0</v>
      </c>
      <c r="AQ67" s="91">
        <v>6.4328007668306659</v>
      </c>
      <c r="AR67" s="91">
        <v>3.1714726373205511</v>
      </c>
      <c r="AS67">
        <v>0</v>
      </c>
      <c r="AT67" s="91">
        <v>15.005649727920137</v>
      </c>
      <c r="AU67" s="91">
        <v>11.085018827071563</v>
      </c>
      <c r="AV67">
        <v>0</v>
      </c>
      <c r="AW67" s="12">
        <v>0</v>
      </c>
      <c r="AX67" s="12">
        <v>1.8988499999999999</v>
      </c>
      <c r="AY67" s="12">
        <v>0</v>
      </c>
      <c r="AZ67" s="12">
        <v>0</v>
      </c>
      <c r="BA67" s="12">
        <v>0</v>
      </c>
      <c r="BB67" s="12">
        <v>0</v>
      </c>
      <c r="BC67" s="14">
        <v>31.64508827543531</v>
      </c>
      <c r="BD67" s="14">
        <v>47.467632413152955</v>
      </c>
      <c r="BE67" s="12">
        <v>0</v>
      </c>
      <c r="BF67" s="14">
        <v>21.316397388559821</v>
      </c>
      <c r="BG67" s="14">
        <v>63.949192165679463</v>
      </c>
      <c r="BH67" s="12">
        <v>0</v>
      </c>
      <c r="BI67" s="12">
        <v>0</v>
      </c>
      <c r="BJ67" s="14">
        <v>55.532577602528121</v>
      </c>
      <c r="BK67" s="12">
        <v>0</v>
      </c>
      <c r="BL67" s="14">
        <v>12.840562497463369</v>
      </c>
      <c r="BM67" s="14">
        <v>38.521687492390107</v>
      </c>
      <c r="BN67" s="12">
        <v>0</v>
      </c>
      <c r="BO67" s="14">
        <v>12.840562497463367</v>
      </c>
      <c r="BP67" s="14">
        <v>38.521687492390107</v>
      </c>
      <c r="BQ67" s="12">
        <v>0</v>
      </c>
      <c r="BR67" s="97">
        <v>20</v>
      </c>
      <c r="BS67" s="97">
        <v>20</v>
      </c>
      <c r="BT67" s="12">
        <v>0</v>
      </c>
    </row>
    <row r="68" spans="1:72" x14ac:dyDescent="0.45">
      <c r="A68" s="21">
        <v>2015</v>
      </c>
      <c r="B68" s="2">
        <v>1965</v>
      </c>
      <c r="C68">
        <f>0.1*'Ancillary calculations'!D$25</f>
        <v>0</v>
      </c>
      <c r="D68">
        <f>0.1*'Ancillary calculations'!E$25</f>
        <v>188.78022955349621</v>
      </c>
      <c r="E68">
        <f>0.1*'Ancillary calculations'!F$25</f>
        <v>0</v>
      </c>
      <c r="F68">
        <f>0.1*'Ancillary calculations'!G$25</f>
        <v>0</v>
      </c>
      <c r="G68">
        <f>0.1*'Ancillary calculations'!H$25</f>
        <v>0</v>
      </c>
      <c r="H68">
        <f>0.1*'Ancillary calculations'!I$25</f>
        <v>26.579504957034544</v>
      </c>
      <c r="I68">
        <f>0.1*'Ancillary calculations'!J$25</f>
        <v>0</v>
      </c>
      <c r="J68">
        <f>0.1*'Ancillary calculations'!K$25</f>
        <v>0</v>
      </c>
      <c r="K68">
        <f>0.1*'Ancillary calculations'!L$25</f>
        <v>7.6075614894692496</v>
      </c>
      <c r="L68">
        <v>0</v>
      </c>
      <c r="M68">
        <v>0</v>
      </c>
      <c r="N68">
        <v>0</v>
      </c>
      <c r="O68">
        <v>0</v>
      </c>
      <c r="P68">
        <f t="shared" ref="P68:P118" si="3">38.85*56/22055*D68</f>
        <v>18.622093285721437</v>
      </c>
      <c r="Q68">
        <f t="shared" ref="Q68:Q118" si="4">38.85*56/22055*H68</f>
        <v>2.6219166168453572</v>
      </c>
      <c r="R68">
        <f t="shared" ref="R68:R118" si="5">38.85*56/22055*K68</f>
        <v>0.7504425652454908</v>
      </c>
      <c r="S68" s="12">
        <v>32.915173601483787</v>
      </c>
      <c r="T68" s="12">
        <v>14.934402631426448</v>
      </c>
      <c r="U68" s="12">
        <v>0</v>
      </c>
      <c r="V68">
        <v>4.3154066393252339</v>
      </c>
      <c r="W68">
        <v>10.51613402460729</v>
      </c>
      <c r="X68">
        <v>0</v>
      </c>
      <c r="Y68">
        <v>22.771152754116979</v>
      </c>
      <c r="Z68">
        <v>18.274465265947377</v>
      </c>
      <c r="AA68">
        <v>0</v>
      </c>
      <c r="AB68">
        <v>3.6497718892569213</v>
      </c>
      <c r="AC68">
        <v>11.810261858633837</v>
      </c>
      <c r="AD68">
        <v>0</v>
      </c>
      <c r="AE68">
        <v>4.3739999999999997</v>
      </c>
      <c r="AF68">
        <v>2.6619999999999999</v>
      </c>
      <c r="AG68">
        <v>0</v>
      </c>
      <c r="AH68">
        <v>4.4892000000000003</v>
      </c>
      <c r="AI68">
        <v>5.2857120000000002</v>
      </c>
      <c r="AJ68">
        <v>0</v>
      </c>
      <c r="AK68">
        <v>15.312984655997361</v>
      </c>
      <c r="AL68">
        <v>2.1356211846229995</v>
      </c>
      <c r="AM68">
        <v>0</v>
      </c>
      <c r="AN68" s="91">
        <v>5.6438704846597076</v>
      </c>
      <c r="AO68" s="91">
        <v>3.466121877384932</v>
      </c>
      <c r="AP68">
        <v>0</v>
      </c>
      <c r="AQ68" s="91">
        <v>6.4328007668306659</v>
      </c>
      <c r="AR68" s="91">
        <v>3.1714726373205511</v>
      </c>
      <c r="AS68">
        <v>0</v>
      </c>
      <c r="AT68" s="91">
        <v>15.005649727920137</v>
      </c>
      <c r="AU68" s="91">
        <v>11.085018827071563</v>
      </c>
      <c r="AV68">
        <v>0</v>
      </c>
      <c r="AW68" s="12">
        <v>0</v>
      </c>
      <c r="AX68" s="12">
        <v>2.7684099999999998</v>
      </c>
      <c r="AY68" s="12">
        <v>0</v>
      </c>
      <c r="AZ68" s="12">
        <v>0</v>
      </c>
      <c r="BA68" s="12">
        <v>0</v>
      </c>
      <c r="BB68" s="12">
        <v>0</v>
      </c>
      <c r="BC68" s="14">
        <v>31.64508827543531</v>
      </c>
      <c r="BD68" s="14">
        <v>47.467632413152955</v>
      </c>
      <c r="BE68" s="12">
        <v>0</v>
      </c>
      <c r="BF68" s="14">
        <v>21.316397388559821</v>
      </c>
      <c r="BG68" s="14">
        <v>63.949192165679463</v>
      </c>
      <c r="BH68" s="12">
        <v>0</v>
      </c>
      <c r="BI68" s="12">
        <v>0</v>
      </c>
      <c r="BJ68" s="14">
        <v>66.639093123033746</v>
      </c>
      <c r="BK68" s="12">
        <v>0</v>
      </c>
      <c r="BL68" s="14">
        <v>15.408674996956043</v>
      </c>
      <c r="BM68" s="14">
        <v>46.226024990868126</v>
      </c>
      <c r="BN68" s="12">
        <v>0</v>
      </c>
      <c r="BO68" s="14">
        <v>15.408674996956044</v>
      </c>
      <c r="BP68" s="14">
        <v>46.226024990868126</v>
      </c>
      <c r="BQ68" s="12">
        <v>0</v>
      </c>
      <c r="BR68" s="97">
        <v>20</v>
      </c>
      <c r="BS68" s="97">
        <v>20</v>
      </c>
      <c r="BT68" s="12">
        <v>0</v>
      </c>
    </row>
    <row r="69" spans="1:72" x14ac:dyDescent="0.45">
      <c r="A69" s="21">
        <v>2015</v>
      </c>
      <c r="B69" s="2">
        <v>1966</v>
      </c>
      <c r="C69">
        <f>0.1*'Ancillary calculations'!D$25</f>
        <v>0</v>
      </c>
      <c r="D69">
        <f>0.1*'Ancillary calculations'!E$25</f>
        <v>188.78022955349621</v>
      </c>
      <c r="E69">
        <f>0.1*'Ancillary calculations'!F$25</f>
        <v>0</v>
      </c>
      <c r="F69">
        <f>0.1*'Ancillary calculations'!G$25</f>
        <v>0</v>
      </c>
      <c r="G69">
        <f>0.1*'Ancillary calculations'!H$25</f>
        <v>0</v>
      </c>
      <c r="H69">
        <f>0.1*'Ancillary calculations'!I$25</f>
        <v>26.579504957034544</v>
      </c>
      <c r="I69">
        <f>0.1*'Ancillary calculations'!J$25</f>
        <v>0</v>
      </c>
      <c r="J69">
        <f>0.1*'Ancillary calculations'!K$25</f>
        <v>0</v>
      </c>
      <c r="K69">
        <f>0.1*'Ancillary calculations'!L$25</f>
        <v>7.6075614894692496</v>
      </c>
      <c r="L69">
        <v>0</v>
      </c>
      <c r="M69">
        <v>0</v>
      </c>
      <c r="N69">
        <v>0</v>
      </c>
      <c r="O69">
        <v>0</v>
      </c>
      <c r="P69">
        <f t="shared" si="3"/>
        <v>18.622093285721437</v>
      </c>
      <c r="Q69">
        <f t="shared" si="4"/>
        <v>2.6219166168453572</v>
      </c>
      <c r="R69">
        <f t="shared" si="5"/>
        <v>0.7504425652454908</v>
      </c>
      <c r="S69" s="12">
        <v>32.915173601483787</v>
      </c>
      <c r="T69" s="12">
        <v>14.934402631426448</v>
      </c>
      <c r="U69" s="12">
        <v>0</v>
      </c>
      <c r="V69">
        <v>4.3154066393252339</v>
      </c>
      <c r="W69">
        <v>10.51613402460729</v>
      </c>
      <c r="X69">
        <v>0</v>
      </c>
      <c r="Y69">
        <v>22.771152754116979</v>
      </c>
      <c r="Z69">
        <v>18.274465265947377</v>
      </c>
      <c r="AA69">
        <v>0</v>
      </c>
      <c r="AB69">
        <v>3.6497718892569213</v>
      </c>
      <c r="AC69">
        <v>11.810261858633837</v>
      </c>
      <c r="AD69">
        <v>0</v>
      </c>
      <c r="AE69">
        <v>4.3739999999999997</v>
      </c>
      <c r="AF69">
        <v>2.6619999999999999</v>
      </c>
      <c r="AG69">
        <v>0</v>
      </c>
      <c r="AH69">
        <v>4.4892000000000003</v>
      </c>
      <c r="AI69">
        <v>5.2857120000000002</v>
      </c>
      <c r="AJ69">
        <v>0</v>
      </c>
      <c r="AK69">
        <v>15.312984655997361</v>
      </c>
      <c r="AL69">
        <v>2.1356211846229995</v>
      </c>
      <c r="AM69">
        <v>0</v>
      </c>
      <c r="AN69" s="91">
        <v>5.6438704846597076</v>
      </c>
      <c r="AO69" s="91">
        <v>3.466121877384932</v>
      </c>
      <c r="AP69">
        <v>0</v>
      </c>
      <c r="AQ69" s="91">
        <v>6.4328007668306659</v>
      </c>
      <c r="AR69" s="91">
        <v>3.1714726373205511</v>
      </c>
      <c r="AS69">
        <v>0</v>
      </c>
      <c r="AT69" s="91">
        <v>15.005649727920137</v>
      </c>
      <c r="AU69" s="91">
        <v>11.085018827071563</v>
      </c>
      <c r="AV69">
        <v>0</v>
      </c>
      <c r="AW69" s="12">
        <v>0</v>
      </c>
      <c r="AX69" s="12">
        <v>4.0065499999999998</v>
      </c>
      <c r="AY69" s="12">
        <v>0</v>
      </c>
      <c r="AZ69" s="12">
        <v>0</v>
      </c>
      <c r="BA69" s="12">
        <v>0</v>
      </c>
      <c r="BB69" s="12">
        <v>0</v>
      </c>
      <c r="BC69" s="14">
        <v>31.64508827543531</v>
      </c>
      <c r="BD69" s="14">
        <v>47.467632413152955</v>
      </c>
      <c r="BE69" s="12">
        <v>0</v>
      </c>
      <c r="BF69" s="14">
        <v>53.993189610445761</v>
      </c>
      <c r="BG69" s="14">
        <v>161.97956883133728</v>
      </c>
      <c r="BH69" s="12">
        <v>0</v>
      </c>
      <c r="BI69" s="12">
        <v>0</v>
      </c>
      <c r="BJ69" s="14">
        <v>77.74560864353937</v>
      </c>
      <c r="BK69" s="12">
        <v>0</v>
      </c>
      <c r="BL69" s="14">
        <v>17.976787496448715</v>
      </c>
      <c r="BM69" s="14">
        <v>53.930362489346145</v>
      </c>
      <c r="BN69" s="12">
        <v>0</v>
      </c>
      <c r="BO69" s="14">
        <v>17.976787496448715</v>
      </c>
      <c r="BP69" s="14">
        <v>53.930362489346145</v>
      </c>
      <c r="BQ69" s="12">
        <v>0</v>
      </c>
      <c r="BR69" s="97">
        <v>20</v>
      </c>
      <c r="BS69" s="97">
        <v>20</v>
      </c>
      <c r="BT69" s="12">
        <v>0</v>
      </c>
    </row>
    <row r="70" spans="1:72" x14ac:dyDescent="0.45">
      <c r="A70" s="21">
        <v>2015</v>
      </c>
      <c r="B70" s="2">
        <v>1967</v>
      </c>
      <c r="C70">
        <f>0.1*'Ancillary calculations'!D$25</f>
        <v>0</v>
      </c>
      <c r="D70">
        <f>0.1*'Ancillary calculations'!E$25</f>
        <v>188.78022955349621</v>
      </c>
      <c r="E70">
        <f>0.1*'Ancillary calculations'!F$25</f>
        <v>0</v>
      </c>
      <c r="F70">
        <f>0.1*'Ancillary calculations'!G$25</f>
        <v>0</v>
      </c>
      <c r="G70">
        <f>0.1*'Ancillary calculations'!H$25</f>
        <v>0</v>
      </c>
      <c r="H70">
        <f>0.1*'Ancillary calculations'!I$25</f>
        <v>26.579504957034544</v>
      </c>
      <c r="I70">
        <f>0.1*'Ancillary calculations'!J$25</f>
        <v>0</v>
      </c>
      <c r="J70">
        <f>0.1*'Ancillary calculations'!K$25</f>
        <v>0</v>
      </c>
      <c r="K70">
        <f>0.1*'Ancillary calculations'!L$25</f>
        <v>7.6075614894692496</v>
      </c>
      <c r="L70">
        <v>0</v>
      </c>
      <c r="M70">
        <v>0</v>
      </c>
      <c r="N70">
        <v>0</v>
      </c>
      <c r="O70">
        <v>0</v>
      </c>
      <c r="P70">
        <f t="shared" si="3"/>
        <v>18.622093285721437</v>
      </c>
      <c r="Q70">
        <f t="shared" si="4"/>
        <v>2.6219166168453572</v>
      </c>
      <c r="R70">
        <f t="shared" si="5"/>
        <v>0.7504425652454908</v>
      </c>
      <c r="S70" s="12">
        <v>32.915173601483787</v>
      </c>
      <c r="T70" s="12">
        <v>14.934402631426448</v>
      </c>
      <c r="U70" s="12">
        <v>0</v>
      </c>
      <c r="V70">
        <v>4.3154066393252339</v>
      </c>
      <c r="W70">
        <v>10.51613402460729</v>
      </c>
      <c r="X70">
        <v>0</v>
      </c>
      <c r="Y70">
        <v>22.771152754116979</v>
      </c>
      <c r="Z70">
        <v>18.274465265947377</v>
      </c>
      <c r="AA70">
        <v>0</v>
      </c>
      <c r="AB70">
        <v>3.6497718892569213</v>
      </c>
      <c r="AC70">
        <v>11.810261858633837</v>
      </c>
      <c r="AD70">
        <v>0</v>
      </c>
      <c r="AE70">
        <v>4.3739999999999997</v>
      </c>
      <c r="AF70">
        <v>2.6619999999999999</v>
      </c>
      <c r="AG70">
        <v>0</v>
      </c>
      <c r="AH70">
        <v>4.4892000000000003</v>
      </c>
      <c r="AI70">
        <v>5.2857120000000002</v>
      </c>
      <c r="AJ70">
        <v>0</v>
      </c>
      <c r="AK70">
        <v>15.312984655997361</v>
      </c>
      <c r="AL70">
        <v>2.1356211846229995</v>
      </c>
      <c r="AM70">
        <v>0</v>
      </c>
      <c r="AN70" s="91">
        <v>5.6438704846597076</v>
      </c>
      <c r="AO70" s="91">
        <v>3.466121877384932</v>
      </c>
      <c r="AP70">
        <v>0</v>
      </c>
      <c r="AQ70" s="91">
        <v>6.4328007668306659</v>
      </c>
      <c r="AR70" s="91">
        <v>3.1714726373205511</v>
      </c>
      <c r="AS70">
        <v>0</v>
      </c>
      <c r="AT70" s="91">
        <v>15.005649727920137</v>
      </c>
      <c r="AU70" s="91">
        <v>11.085018827071563</v>
      </c>
      <c r="AV70">
        <v>0</v>
      </c>
      <c r="AW70" s="12">
        <v>0</v>
      </c>
      <c r="AX70" s="12">
        <v>5.7131299999999996</v>
      </c>
      <c r="AY70" s="12">
        <v>0</v>
      </c>
      <c r="AZ70" s="12">
        <v>0</v>
      </c>
      <c r="BA70" s="12">
        <v>0</v>
      </c>
      <c r="BB70" s="12">
        <v>0</v>
      </c>
      <c r="BC70" s="14">
        <v>31.64508827543531</v>
      </c>
      <c r="BD70" s="14">
        <v>47.467632413152955</v>
      </c>
      <c r="BE70" s="12">
        <v>0</v>
      </c>
      <c r="BF70" s="14">
        <v>53.993189610445761</v>
      </c>
      <c r="BG70" s="14">
        <v>161.97956883133728</v>
      </c>
      <c r="BH70" s="12">
        <v>0</v>
      </c>
      <c r="BI70" s="12">
        <v>0</v>
      </c>
      <c r="BJ70" s="14">
        <v>88.852124164044994</v>
      </c>
      <c r="BK70" s="12">
        <v>0</v>
      </c>
      <c r="BL70" s="14">
        <v>20.544899995941389</v>
      </c>
      <c r="BM70" s="14">
        <v>61.634699987824163</v>
      </c>
      <c r="BN70" s="12">
        <v>0</v>
      </c>
      <c r="BO70" s="14">
        <v>20.544899995941392</v>
      </c>
      <c r="BP70" s="14">
        <v>61.634699987824163</v>
      </c>
      <c r="BQ70" s="12">
        <v>0</v>
      </c>
      <c r="BR70" s="97">
        <v>20</v>
      </c>
      <c r="BS70" s="97">
        <v>20</v>
      </c>
      <c r="BT70" s="12">
        <v>0</v>
      </c>
    </row>
    <row r="71" spans="1:72" x14ac:dyDescent="0.45">
      <c r="A71" s="21">
        <v>2015</v>
      </c>
      <c r="B71" s="2">
        <v>1968</v>
      </c>
      <c r="C71">
        <f>0.1*'Ancillary calculations'!D$25</f>
        <v>0</v>
      </c>
      <c r="D71">
        <f>0.1*'Ancillary calculations'!E$25</f>
        <v>188.78022955349621</v>
      </c>
      <c r="E71">
        <f>0.1*'Ancillary calculations'!F$25</f>
        <v>0</v>
      </c>
      <c r="F71">
        <f>0.1*'Ancillary calculations'!G$25</f>
        <v>0</v>
      </c>
      <c r="G71">
        <f>0.1*'Ancillary calculations'!H$25</f>
        <v>0</v>
      </c>
      <c r="H71">
        <f>0.1*'Ancillary calculations'!I$25</f>
        <v>26.579504957034544</v>
      </c>
      <c r="I71">
        <f>0.1*'Ancillary calculations'!J$25</f>
        <v>0</v>
      </c>
      <c r="J71">
        <f>0.1*'Ancillary calculations'!K$25</f>
        <v>0</v>
      </c>
      <c r="K71">
        <f>0.1*'Ancillary calculations'!L$25</f>
        <v>7.6075614894692496</v>
      </c>
      <c r="L71">
        <v>0</v>
      </c>
      <c r="M71">
        <v>0</v>
      </c>
      <c r="N71">
        <v>0</v>
      </c>
      <c r="O71">
        <v>0</v>
      </c>
      <c r="P71">
        <f t="shared" si="3"/>
        <v>18.622093285721437</v>
      </c>
      <c r="Q71">
        <f t="shared" si="4"/>
        <v>2.6219166168453572</v>
      </c>
      <c r="R71">
        <f t="shared" si="5"/>
        <v>0.7504425652454908</v>
      </c>
      <c r="S71" s="12">
        <v>32.915173601483787</v>
      </c>
      <c r="T71" s="12">
        <v>14.934402631426448</v>
      </c>
      <c r="U71" s="12">
        <v>0</v>
      </c>
      <c r="V71">
        <v>4.3154066393252339</v>
      </c>
      <c r="W71">
        <v>10.51613402460729</v>
      </c>
      <c r="X71">
        <v>0</v>
      </c>
      <c r="Y71">
        <v>22.771152754116979</v>
      </c>
      <c r="Z71">
        <v>18.274465265947377</v>
      </c>
      <c r="AA71">
        <v>0</v>
      </c>
      <c r="AB71">
        <v>3.6497718892569213</v>
      </c>
      <c r="AC71">
        <v>11.810261858633837</v>
      </c>
      <c r="AD71">
        <v>0</v>
      </c>
      <c r="AE71">
        <v>4.3739999999999997</v>
      </c>
      <c r="AF71">
        <v>2.6619999999999999</v>
      </c>
      <c r="AG71">
        <v>0</v>
      </c>
      <c r="AH71">
        <v>4.4892000000000003</v>
      </c>
      <c r="AI71">
        <v>5.2857120000000002</v>
      </c>
      <c r="AJ71">
        <v>0</v>
      </c>
      <c r="AK71">
        <v>15.312984655997361</v>
      </c>
      <c r="AL71">
        <v>2.1356211846229995</v>
      </c>
      <c r="AM71">
        <v>0</v>
      </c>
      <c r="AN71" s="91">
        <v>5.6438704846597076</v>
      </c>
      <c r="AO71" s="91">
        <v>3.466121877384932</v>
      </c>
      <c r="AP71">
        <v>0</v>
      </c>
      <c r="AQ71" s="91">
        <v>6.4328007668306659</v>
      </c>
      <c r="AR71" s="91">
        <v>3.1714726373205511</v>
      </c>
      <c r="AS71">
        <v>0</v>
      </c>
      <c r="AT71" s="91">
        <v>15.005649727920137</v>
      </c>
      <c r="AU71" s="91">
        <v>11.085018827071563</v>
      </c>
      <c r="AV71">
        <v>0</v>
      </c>
      <c r="AW71" s="12">
        <v>0</v>
      </c>
      <c r="AX71" s="12">
        <v>8.01098</v>
      </c>
      <c r="AY71" s="12">
        <v>0</v>
      </c>
      <c r="AZ71" s="12">
        <v>0</v>
      </c>
      <c r="BA71" s="12">
        <v>0</v>
      </c>
      <c r="BB71" s="12">
        <v>0</v>
      </c>
      <c r="BC71" s="14">
        <v>31.64508827543531</v>
      </c>
      <c r="BD71" s="14">
        <v>47.467632413152955</v>
      </c>
      <c r="BE71" s="12">
        <v>0</v>
      </c>
      <c r="BF71" s="14">
        <v>53.993189610445761</v>
      </c>
      <c r="BG71" s="14">
        <v>161.97956883133728</v>
      </c>
      <c r="BH71" s="12">
        <v>0</v>
      </c>
      <c r="BI71" s="12">
        <v>0</v>
      </c>
      <c r="BJ71" s="14">
        <v>99.958639684550619</v>
      </c>
      <c r="BK71" s="12">
        <v>0</v>
      </c>
      <c r="BL71" s="14">
        <v>23.113012495434063</v>
      </c>
      <c r="BM71" s="14">
        <v>69.339037486302189</v>
      </c>
      <c r="BN71" s="12">
        <v>0</v>
      </c>
      <c r="BO71" s="14">
        <v>23.113012495434063</v>
      </c>
      <c r="BP71" s="14">
        <v>69.339037486302189</v>
      </c>
      <c r="BQ71" s="12">
        <v>0</v>
      </c>
      <c r="BR71" s="97">
        <v>20</v>
      </c>
      <c r="BS71" s="97">
        <v>20</v>
      </c>
      <c r="BT71" s="12">
        <v>0</v>
      </c>
    </row>
    <row r="72" spans="1:72" x14ac:dyDescent="0.45">
      <c r="A72" s="21">
        <v>2015</v>
      </c>
      <c r="B72" s="2">
        <v>1969</v>
      </c>
      <c r="C72">
        <f>0.1*'Ancillary calculations'!D$25</f>
        <v>0</v>
      </c>
      <c r="D72">
        <f>0.1*'Ancillary calculations'!E$25</f>
        <v>188.78022955349621</v>
      </c>
      <c r="E72">
        <f>0.1*'Ancillary calculations'!F$25</f>
        <v>0</v>
      </c>
      <c r="F72">
        <f>0.1*'Ancillary calculations'!G$25</f>
        <v>0</v>
      </c>
      <c r="G72">
        <f>0.1*'Ancillary calculations'!H$25</f>
        <v>0</v>
      </c>
      <c r="H72">
        <f>0.1*'Ancillary calculations'!I$25</f>
        <v>26.579504957034544</v>
      </c>
      <c r="I72">
        <f>0.1*'Ancillary calculations'!J$25</f>
        <v>0</v>
      </c>
      <c r="J72">
        <f>0.1*'Ancillary calculations'!K$25</f>
        <v>0</v>
      </c>
      <c r="K72">
        <f>0.1*'Ancillary calculations'!L$25</f>
        <v>7.6075614894692496</v>
      </c>
      <c r="L72">
        <v>0</v>
      </c>
      <c r="M72">
        <v>0</v>
      </c>
      <c r="N72">
        <v>0</v>
      </c>
      <c r="O72">
        <v>0</v>
      </c>
      <c r="P72">
        <f t="shared" si="3"/>
        <v>18.622093285721437</v>
      </c>
      <c r="Q72">
        <f t="shared" si="4"/>
        <v>2.6219166168453572</v>
      </c>
      <c r="R72">
        <f t="shared" si="5"/>
        <v>0.7504425652454908</v>
      </c>
      <c r="S72" s="12">
        <v>32.915173601483787</v>
      </c>
      <c r="T72" s="12">
        <v>14.934402631426448</v>
      </c>
      <c r="U72" s="12">
        <v>0</v>
      </c>
      <c r="V72">
        <v>4.3154066393252339</v>
      </c>
      <c r="W72">
        <v>10.51613402460729</v>
      </c>
      <c r="X72">
        <v>0</v>
      </c>
      <c r="Y72">
        <v>22.771152754116979</v>
      </c>
      <c r="Z72">
        <v>18.274465265947377</v>
      </c>
      <c r="AA72">
        <v>0</v>
      </c>
      <c r="AB72">
        <v>3.6497718892569213</v>
      </c>
      <c r="AC72">
        <v>11.810261858633837</v>
      </c>
      <c r="AD72">
        <v>0</v>
      </c>
      <c r="AE72">
        <v>4.3739999999999997</v>
      </c>
      <c r="AF72">
        <v>2.6619999999999999</v>
      </c>
      <c r="AG72">
        <v>0</v>
      </c>
      <c r="AH72">
        <v>4.4892000000000003</v>
      </c>
      <c r="AI72">
        <v>5.2857120000000002</v>
      </c>
      <c r="AJ72">
        <v>0</v>
      </c>
      <c r="AK72">
        <v>15.312984655997361</v>
      </c>
      <c r="AL72">
        <v>2.1356211846229995</v>
      </c>
      <c r="AM72">
        <v>0</v>
      </c>
      <c r="AN72" s="91">
        <v>5.6438704846597076</v>
      </c>
      <c r="AO72" s="91">
        <v>3.466121877384932</v>
      </c>
      <c r="AP72">
        <v>0</v>
      </c>
      <c r="AQ72" s="91">
        <v>6.4328007668306659</v>
      </c>
      <c r="AR72" s="91">
        <v>3.1714726373205511</v>
      </c>
      <c r="AS72">
        <v>0</v>
      </c>
      <c r="AT72" s="91">
        <v>15.005649727920137</v>
      </c>
      <c r="AU72" s="91">
        <v>11.085018827071563</v>
      </c>
      <c r="AV72">
        <v>0</v>
      </c>
      <c r="AW72" s="12">
        <v>0</v>
      </c>
      <c r="AX72" s="12">
        <v>11.2654</v>
      </c>
      <c r="AY72" s="12">
        <v>0</v>
      </c>
      <c r="AZ72" s="12">
        <v>0</v>
      </c>
      <c r="BA72" s="12">
        <v>0</v>
      </c>
      <c r="BB72" s="12">
        <v>0</v>
      </c>
      <c r="BC72" s="14">
        <v>31.64508827543531</v>
      </c>
      <c r="BD72" s="14">
        <v>47.467632413152955</v>
      </c>
      <c r="BE72" s="12">
        <v>0</v>
      </c>
      <c r="BF72" s="14">
        <v>53.993189610445761</v>
      </c>
      <c r="BG72" s="14">
        <v>161.97956883133728</v>
      </c>
      <c r="BH72" s="12">
        <v>0</v>
      </c>
      <c r="BI72" s="12">
        <v>0</v>
      </c>
      <c r="BJ72" s="14">
        <v>111.06515520505624</v>
      </c>
      <c r="BK72" s="12">
        <v>0</v>
      </c>
      <c r="BL72" s="14">
        <v>25.681124994926737</v>
      </c>
      <c r="BM72" s="14">
        <v>77.043374984780215</v>
      </c>
      <c r="BN72" s="12">
        <v>0</v>
      </c>
      <c r="BO72" s="14">
        <v>25.681124994926734</v>
      </c>
      <c r="BP72" s="14">
        <v>77.043374984780215</v>
      </c>
      <c r="BQ72" s="12">
        <v>0</v>
      </c>
      <c r="BR72" s="97">
        <v>20</v>
      </c>
      <c r="BS72" s="97">
        <v>20</v>
      </c>
      <c r="BT72" s="12">
        <v>0</v>
      </c>
    </row>
    <row r="73" spans="1:72" x14ac:dyDescent="0.45">
      <c r="A73" s="21">
        <v>2015</v>
      </c>
      <c r="B73" s="2">
        <v>1970</v>
      </c>
      <c r="C73">
        <f>0.1*'Ancillary calculations'!D$26</f>
        <v>0</v>
      </c>
      <c r="D73">
        <f>0.1*'Ancillary calculations'!E$26</f>
        <v>254.8533098972199</v>
      </c>
      <c r="E73">
        <f>0.1*'Ancillary calculations'!F$26</f>
        <v>0</v>
      </c>
      <c r="F73">
        <f>0.1*'Ancillary calculations'!G$26</f>
        <v>0</v>
      </c>
      <c r="G73">
        <f>0.1*'Ancillary calculations'!H$26</f>
        <v>0</v>
      </c>
      <c r="H73">
        <f>0.1*'Ancillary calculations'!I$26</f>
        <v>35.882331691996633</v>
      </c>
      <c r="I73">
        <f>0.1*'Ancillary calculations'!J$26</f>
        <v>0</v>
      </c>
      <c r="J73">
        <f>0.1*'Ancillary calculations'!K$26</f>
        <v>0</v>
      </c>
      <c r="K73">
        <f>0.1*'Ancillary calculations'!L$26</f>
        <v>10.270208010783488</v>
      </c>
      <c r="L73">
        <v>0</v>
      </c>
      <c r="M73">
        <v>0</v>
      </c>
      <c r="N73">
        <v>0</v>
      </c>
      <c r="O73">
        <v>0</v>
      </c>
      <c r="P73">
        <f t="shared" si="3"/>
        <v>25.139825935723945</v>
      </c>
      <c r="Q73">
        <f t="shared" si="4"/>
        <v>3.5395874327412318</v>
      </c>
      <c r="R73">
        <f t="shared" si="5"/>
        <v>1.0130974630814127</v>
      </c>
      <c r="S73" s="12">
        <v>32.915173601483787</v>
      </c>
      <c r="T73" s="12">
        <v>14.934402631426448</v>
      </c>
      <c r="U73" s="12">
        <v>0</v>
      </c>
      <c r="V73">
        <v>14.561634295442236</v>
      </c>
      <c r="W73">
        <v>26.290335061518228</v>
      </c>
      <c r="X73">
        <v>0</v>
      </c>
      <c r="Y73">
        <v>28.655120196857844</v>
      </c>
      <c r="Z73">
        <v>23.035207268597389</v>
      </c>
      <c r="AA73">
        <v>0</v>
      </c>
      <c r="AB73">
        <v>9.9487532029248182</v>
      </c>
      <c r="AC73">
        <v>29.525654646584588</v>
      </c>
      <c r="AD73">
        <v>0</v>
      </c>
      <c r="AE73">
        <v>7.1350000000000016</v>
      </c>
      <c r="AF73">
        <v>5.0370000000000008</v>
      </c>
      <c r="AG73">
        <v>0</v>
      </c>
      <c r="AH73">
        <v>9.2570000000000014</v>
      </c>
      <c r="AI73">
        <v>13.214280000000002</v>
      </c>
      <c r="AJ73">
        <v>0</v>
      </c>
      <c r="AK73">
        <v>14.492657977231483</v>
      </c>
      <c r="AL73">
        <v>4.6254743441676291</v>
      </c>
      <c r="AM73">
        <v>0</v>
      </c>
      <c r="AN73" s="91">
        <v>5.6228611803340298</v>
      </c>
      <c r="AO73" s="91">
        <v>6.6278048459256791</v>
      </c>
      <c r="AP73">
        <v>0</v>
      </c>
      <c r="AQ73" s="91">
        <v>11.092661578083835</v>
      </c>
      <c r="AR73" s="91">
        <v>6.5555775977744783</v>
      </c>
      <c r="AS73">
        <v>0</v>
      </c>
      <c r="AT73" s="91">
        <v>28.592124832410846</v>
      </c>
      <c r="AU73" s="91">
        <v>27.06420446153475</v>
      </c>
      <c r="AV73">
        <v>0</v>
      </c>
      <c r="AW73" s="12">
        <v>0</v>
      </c>
      <c r="AX73" s="12">
        <v>15.551</v>
      </c>
      <c r="AY73" s="12">
        <v>0</v>
      </c>
      <c r="AZ73" s="12">
        <v>0</v>
      </c>
      <c r="BA73" s="12">
        <v>0</v>
      </c>
      <c r="BB73" s="12">
        <v>0</v>
      </c>
      <c r="BC73" s="14">
        <v>31.64508827543531</v>
      </c>
      <c r="BD73" s="14">
        <v>47.467632413152955</v>
      </c>
      <c r="BE73" s="12">
        <v>0</v>
      </c>
      <c r="BF73" s="14">
        <v>44.485074322279395</v>
      </c>
      <c r="BG73" s="14">
        <v>133.45522296683819</v>
      </c>
      <c r="BH73" s="12">
        <v>0</v>
      </c>
      <c r="BI73" s="12">
        <v>0</v>
      </c>
      <c r="BJ73" s="14">
        <v>122.17167072556187</v>
      </c>
      <c r="BK73" s="12">
        <v>0</v>
      </c>
      <c r="BL73" s="14">
        <v>28.249237494419411</v>
      </c>
      <c r="BM73" s="14">
        <v>84.747712483258226</v>
      </c>
      <c r="BN73" s="12">
        <v>0</v>
      </c>
      <c r="BO73" s="14">
        <v>28.249237494419418</v>
      </c>
      <c r="BP73" s="14">
        <v>84.747712483258226</v>
      </c>
      <c r="BQ73" s="12">
        <v>0</v>
      </c>
      <c r="BR73" s="97">
        <v>20</v>
      </c>
      <c r="BS73" s="97">
        <v>20</v>
      </c>
      <c r="BT73" s="12">
        <v>0</v>
      </c>
    </row>
    <row r="74" spans="1:72" x14ac:dyDescent="0.45">
      <c r="A74" s="21">
        <v>2015</v>
      </c>
      <c r="B74" s="2">
        <v>1971</v>
      </c>
      <c r="C74">
        <f>0.1*'Ancillary calculations'!D$26</f>
        <v>0</v>
      </c>
      <c r="D74">
        <f>0.1*'Ancillary calculations'!E$26</f>
        <v>254.8533098972199</v>
      </c>
      <c r="E74">
        <f>0.1*'Ancillary calculations'!F$26</f>
        <v>0</v>
      </c>
      <c r="F74">
        <f>0.1*'Ancillary calculations'!G$26</f>
        <v>0</v>
      </c>
      <c r="G74">
        <f>0.1*'Ancillary calculations'!H$26</f>
        <v>0</v>
      </c>
      <c r="H74">
        <f>0.1*'Ancillary calculations'!I$26</f>
        <v>35.882331691996633</v>
      </c>
      <c r="I74">
        <f>0.1*'Ancillary calculations'!J$26</f>
        <v>0</v>
      </c>
      <c r="J74">
        <f>0.1*'Ancillary calculations'!K$26</f>
        <v>0</v>
      </c>
      <c r="K74">
        <f>0.1*'Ancillary calculations'!L$26</f>
        <v>10.270208010783488</v>
      </c>
      <c r="L74">
        <v>0</v>
      </c>
      <c r="M74">
        <v>0</v>
      </c>
      <c r="N74">
        <v>0</v>
      </c>
      <c r="O74">
        <v>0</v>
      </c>
      <c r="P74">
        <f t="shared" si="3"/>
        <v>25.139825935723945</v>
      </c>
      <c r="Q74">
        <f t="shared" si="4"/>
        <v>3.5395874327412318</v>
      </c>
      <c r="R74">
        <f t="shared" si="5"/>
        <v>1.0130974630814127</v>
      </c>
      <c r="S74" s="12">
        <v>32.915173601483787</v>
      </c>
      <c r="T74" s="12">
        <v>14.934402631426448</v>
      </c>
      <c r="U74" s="12">
        <v>0</v>
      </c>
      <c r="V74">
        <v>14.561634295442236</v>
      </c>
      <c r="W74">
        <v>26.290335061518228</v>
      </c>
      <c r="X74">
        <v>0</v>
      </c>
      <c r="Y74">
        <v>28.655120196857844</v>
      </c>
      <c r="Z74">
        <v>23.035207268597389</v>
      </c>
      <c r="AA74">
        <v>0</v>
      </c>
      <c r="AB74">
        <v>9.9487532029248182</v>
      </c>
      <c r="AC74">
        <v>29.525654646584588</v>
      </c>
      <c r="AD74">
        <v>0</v>
      </c>
      <c r="AE74">
        <v>7.1350000000000016</v>
      </c>
      <c r="AF74">
        <v>5.0370000000000008</v>
      </c>
      <c r="AG74">
        <v>0</v>
      </c>
      <c r="AH74">
        <v>9.2570000000000014</v>
      </c>
      <c r="AI74">
        <v>13.214280000000002</v>
      </c>
      <c r="AJ74">
        <v>0</v>
      </c>
      <c r="AK74">
        <v>14.492657977231483</v>
      </c>
      <c r="AL74">
        <v>4.6254743441676291</v>
      </c>
      <c r="AM74">
        <v>0</v>
      </c>
      <c r="AN74" s="91">
        <v>5.6228611803340298</v>
      </c>
      <c r="AO74" s="91">
        <v>6.6278048459256791</v>
      </c>
      <c r="AP74">
        <v>0</v>
      </c>
      <c r="AQ74" s="91">
        <v>11.092661578083835</v>
      </c>
      <c r="AR74" s="91">
        <v>6.5555775977744783</v>
      </c>
      <c r="AS74">
        <v>0</v>
      </c>
      <c r="AT74" s="91">
        <v>28.592124832410846</v>
      </c>
      <c r="AU74" s="91">
        <v>27.06420446153475</v>
      </c>
      <c r="AV74">
        <v>0</v>
      </c>
      <c r="AW74" s="12">
        <v>0</v>
      </c>
      <c r="AX74" s="12">
        <v>21.085599999999999</v>
      </c>
      <c r="AY74" s="12">
        <v>0</v>
      </c>
      <c r="AZ74" s="12">
        <v>0</v>
      </c>
      <c r="BA74" s="12">
        <v>0</v>
      </c>
      <c r="BB74" s="12">
        <v>0</v>
      </c>
      <c r="BC74" s="14">
        <v>71.905593254130494</v>
      </c>
      <c r="BD74" s="14">
        <v>107.85838988119572</v>
      </c>
      <c r="BE74" s="12">
        <v>0</v>
      </c>
      <c r="BF74" s="14">
        <v>22.401954662977214</v>
      </c>
      <c r="BG74" s="14">
        <v>67.20586398893164</v>
      </c>
      <c r="BH74" s="12">
        <v>0</v>
      </c>
      <c r="BI74" s="12">
        <v>0</v>
      </c>
      <c r="BJ74" s="14">
        <v>133.27818624606749</v>
      </c>
      <c r="BK74" s="12">
        <v>0</v>
      </c>
      <c r="BL74" s="14">
        <v>30.817349993912085</v>
      </c>
      <c r="BM74" s="14">
        <v>92.452049981736252</v>
      </c>
      <c r="BN74" s="12">
        <v>0</v>
      </c>
      <c r="BO74" s="14">
        <v>30.817349993912089</v>
      </c>
      <c r="BP74" s="14">
        <v>92.452049981736252</v>
      </c>
      <c r="BQ74" s="12">
        <v>0</v>
      </c>
      <c r="BR74" s="97">
        <v>20</v>
      </c>
      <c r="BS74" s="97">
        <v>20</v>
      </c>
      <c r="BT74" s="12">
        <v>0</v>
      </c>
    </row>
    <row r="75" spans="1:72" x14ac:dyDescent="0.45">
      <c r="A75" s="21">
        <v>2015</v>
      </c>
      <c r="B75" s="2">
        <v>1972</v>
      </c>
      <c r="C75">
        <f>0.1*'Ancillary calculations'!D$26</f>
        <v>0</v>
      </c>
      <c r="D75">
        <f>0.1*'Ancillary calculations'!E$26</f>
        <v>254.8533098972199</v>
      </c>
      <c r="E75">
        <f>0.1*'Ancillary calculations'!F$26</f>
        <v>0</v>
      </c>
      <c r="F75">
        <f>0.1*'Ancillary calculations'!G$26</f>
        <v>0</v>
      </c>
      <c r="G75">
        <f>0.1*'Ancillary calculations'!H$26</f>
        <v>0</v>
      </c>
      <c r="H75">
        <f>0.1*'Ancillary calculations'!I$26</f>
        <v>35.882331691996633</v>
      </c>
      <c r="I75">
        <f>0.1*'Ancillary calculations'!J$26</f>
        <v>0</v>
      </c>
      <c r="J75">
        <f>0.1*'Ancillary calculations'!K$26</f>
        <v>0</v>
      </c>
      <c r="K75">
        <f>0.1*'Ancillary calculations'!L$26</f>
        <v>10.270208010783488</v>
      </c>
      <c r="L75">
        <v>0</v>
      </c>
      <c r="M75">
        <v>0</v>
      </c>
      <c r="N75">
        <v>0</v>
      </c>
      <c r="O75">
        <v>0</v>
      </c>
      <c r="P75">
        <f t="shared" si="3"/>
        <v>25.139825935723945</v>
      </c>
      <c r="Q75">
        <f t="shared" si="4"/>
        <v>3.5395874327412318</v>
      </c>
      <c r="R75">
        <f t="shared" si="5"/>
        <v>1.0130974630814127</v>
      </c>
      <c r="S75" s="12">
        <v>32.915173601483787</v>
      </c>
      <c r="T75" s="12">
        <v>14.934402631426448</v>
      </c>
      <c r="U75" s="12">
        <v>0</v>
      </c>
      <c r="V75">
        <v>14.561634295442236</v>
      </c>
      <c r="W75">
        <v>26.290335061518228</v>
      </c>
      <c r="X75">
        <v>0</v>
      </c>
      <c r="Y75">
        <v>28.655120196857844</v>
      </c>
      <c r="Z75">
        <v>23.035207268597389</v>
      </c>
      <c r="AA75">
        <v>0</v>
      </c>
      <c r="AB75">
        <v>9.9487532029248182</v>
      </c>
      <c r="AC75">
        <v>29.525654646584588</v>
      </c>
      <c r="AD75">
        <v>0</v>
      </c>
      <c r="AE75">
        <v>7.1350000000000016</v>
      </c>
      <c r="AF75">
        <v>5.0370000000000008</v>
      </c>
      <c r="AG75">
        <v>0</v>
      </c>
      <c r="AH75">
        <v>9.2570000000000014</v>
      </c>
      <c r="AI75">
        <v>13.214280000000002</v>
      </c>
      <c r="AJ75">
        <v>0</v>
      </c>
      <c r="AK75">
        <v>14.492657977231483</v>
      </c>
      <c r="AL75">
        <v>4.6254743441676291</v>
      </c>
      <c r="AM75">
        <v>0</v>
      </c>
      <c r="AN75" s="91">
        <v>5.6228611803340298</v>
      </c>
      <c r="AO75" s="91">
        <v>6.6278048459256791</v>
      </c>
      <c r="AP75">
        <v>0</v>
      </c>
      <c r="AQ75" s="91">
        <v>11.092661578083835</v>
      </c>
      <c r="AR75" s="91">
        <v>6.5555775977744783</v>
      </c>
      <c r="AS75">
        <v>0</v>
      </c>
      <c r="AT75" s="91">
        <v>28.592124832410846</v>
      </c>
      <c r="AU75" s="91">
        <v>27.06420446153475</v>
      </c>
      <c r="AV75">
        <v>0</v>
      </c>
      <c r="AW75" s="12">
        <v>0</v>
      </c>
      <c r="AX75" s="12">
        <v>27.8583</v>
      </c>
      <c r="AY75" s="12">
        <v>0</v>
      </c>
      <c r="AZ75" s="12">
        <v>0</v>
      </c>
      <c r="BA75" s="12">
        <v>0</v>
      </c>
      <c r="BB75" s="12">
        <v>0</v>
      </c>
      <c r="BC75" s="14">
        <v>71.905593254130494</v>
      </c>
      <c r="BD75" s="14">
        <v>107.85838988119572</v>
      </c>
      <c r="BE75" s="12">
        <v>0</v>
      </c>
      <c r="BF75" s="14">
        <v>22.401954662977214</v>
      </c>
      <c r="BG75" s="14">
        <v>67.20586398893164</v>
      </c>
      <c r="BH75" s="12">
        <v>0</v>
      </c>
      <c r="BI75" s="12">
        <v>0</v>
      </c>
      <c r="BJ75" s="14">
        <v>144.38470176657313</v>
      </c>
      <c r="BK75" s="12">
        <v>0</v>
      </c>
      <c r="BL75" s="14">
        <v>33.385462493404759</v>
      </c>
      <c r="BM75" s="14">
        <v>100.15638748021428</v>
      </c>
      <c r="BN75" s="12">
        <v>0</v>
      </c>
      <c r="BO75" s="14">
        <v>33.385462493404759</v>
      </c>
      <c r="BP75" s="14">
        <v>100.15638748021428</v>
      </c>
      <c r="BQ75" s="12">
        <v>0</v>
      </c>
      <c r="BR75" s="97">
        <v>20</v>
      </c>
      <c r="BS75" s="97">
        <v>20</v>
      </c>
      <c r="BT75" s="12">
        <v>0</v>
      </c>
    </row>
    <row r="76" spans="1:72" x14ac:dyDescent="0.45">
      <c r="A76" s="21">
        <v>2015</v>
      </c>
      <c r="B76" s="2">
        <v>1973</v>
      </c>
      <c r="C76">
        <f>0.1*'Ancillary calculations'!D$26</f>
        <v>0</v>
      </c>
      <c r="D76">
        <f>0.1*'Ancillary calculations'!E$26</f>
        <v>254.8533098972199</v>
      </c>
      <c r="E76">
        <f>0.1*'Ancillary calculations'!F$26</f>
        <v>0</v>
      </c>
      <c r="F76">
        <f>0.1*'Ancillary calculations'!G$26</f>
        <v>0</v>
      </c>
      <c r="G76">
        <f>0.1*'Ancillary calculations'!H$26</f>
        <v>0</v>
      </c>
      <c r="H76">
        <f>0.1*'Ancillary calculations'!I$26</f>
        <v>35.882331691996633</v>
      </c>
      <c r="I76">
        <f>0.1*'Ancillary calculations'!J$26</f>
        <v>0</v>
      </c>
      <c r="J76">
        <f>0.1*'Ancillary calculations'!K$26</f>
        <v>0</v>
      </c>
      <c r="K76">
        <f>0.1*'Ancillary calculations'!L$26</f>
        <v>10.270208010783488</v>
      </c>
      <c r="L76">
        <v>0</v>
      </c>
      <c r="M76">
        <v>0</v>
      </c>
      <c r="N76">
        <v>0</v>
      </c>
      <c r="O76">
        <v>0</v>
      </c>
      <c r="P76">
        <f t="shared" si="3"/>
        <v>25.139825935723945</v>
      </c>
      <c r="Q76">
        <f t="shared" si="4"/>
        <v>3.5395874327412318</v>
      </c>
      <c r="R76">
        <f t="shared" si="5"/>
        <v>1.0130974630814127</v>
      </c>
      <c r="S76" s="12">
        <v>32.915173601483787</v>
      </c>
      <c r="T76" s="12">
        <v>14.934402631426448</v>
      </c>
      <c r="U76" s="12">
        <v>0</v>
      </c>
      <c r="V76">
        <v>14.561634295442236</v>
      </c>
      <c r="W76">
        <v>26.290335061518228</v>
      </c>
      <c r="X76">
        <v>0</v>
      </c>
      <c r="Y76">
        <v>28.655120196857844</v>
      </c>
      <c r="Z76">
        <v>23.035207268597389</v>
      </c>
      <c r="AA76">
        <v>0</v>
      </c>
      <c r="AB76">
        <v>9.9487532029248182</v>
      </c>
      <c r="AC76">
        <v>29.525654646584588</v>
      </c>
      <c r="AD76">
        <v>0</v>
      </c>
      <c r="AE76">
        <v>7.1350000000000016</v>
      </c>
      <c r="AF76">
        <v>5.0370000000000008</v>
      </c>
      <c r="AG76">
        <v>0</v>
      </c>
      <c r="AH76">
        <v>9.2570000000000014</v>
      </c>
      <c r="AI76">
        <v>13.214280000000002</v>
      </c>
      <c r="AJ76">
        <v>0</v>
      </c>
      <c r="AK76">
        <v>14.492657977231483</v>
      </c>
      <c r="AL76">
        <v>4.6254743441676291</v>
      </c>
      <c r="AM76">
        <v>0</v>
      </c>
      <c r="AN76" s="91">
        <v>5.6228611803340298</v>
      </c>
      <c r="AO76" s="91">
        <v>6.6278048459256791</v>
      </c>
      <c r="AP76">
        <v>0</v>
      </c>
      <c r="AQ76" s="91">
        <v>11.092661578083835</v>
      </c>
      <c r="AR76" s="91">
        <v>6.5555775977744783</v>
      </c>
      <c r="AS76">
        <v>0</v>
      </c>
      <c r="AT76" s="91">
        <v>28.592124832410846</v>
      </c>
      <c r="AU76" s="91">
        <v>27.06420446153475</v>
      </c>
      <c r="AV76">
        <v>0</v>
      </c>
      <c r="AW76" s="12">
        <v>0</v>
      </c>
      <c r="AX76" s="12">
        <v>36.441099999999999</v>
      </c>
      <c r="AY76" s="12">
        <v>0</v>
      </c>
      <c r="AZ76" s="12">
        <v>0</v>
      </c>
      <c r="BA76" s="12">
        <v>0</v>
      </c>
      <c r="BB76" s="12">
        <v>0</v>
      </c>
      <c r="BC76" s="14">
        <v>71.905593254130494</v>
      </c>
      <c r="BD76" s="14">
        <v>107.85838988119572</v>
      </c>
      <c r="BE76" s="12">
        <v>0</v>
      </c>
      <c r="BF76" s="14">
        <v>22.401954662977214</v>
      </c>
      <c r="BG76" s="14">
        <v>67.20586398893164</v>
      </c>
      <c r="BH76" s="12">
        <v>0</v>
      </c>
      <c r="BI76" s="12">
        <v>0</v>
      </c>
      <c r="BJ76" s="14">
        <v>155.49121728707877</v>
      </c>
      <c r="BK76" s="12">
        <v>0</v>
      </c>
      <c r="BL76" s="14">
        <v>35.95357499289743</v>
      </c>
      <c r="BM76" s="14">
        <v>107.86072497869229</v>
      </c>
      <c r="BN76" s="12">
        <v>0</v>
      </c>
      <c r="BO76" s="14">
        <v>35.95357499289743</v>
      </c>
      <c r="BP76" s="14">
        <v>107.86072497869229</v>
      </c>
      <c r="BQ76" s="12">
        <v>0</v>
      </c>
      <c r="BR76" s="97">
        <v>20</v>
      </c>
      <c r="BS76" s="97">
        <v>20</v>
      </c>
      <c r="BT76" s="12">
        <v>0</v>
      </c>
    </row>
    <row r="77" spans="1:72" x14ac:dyDescent="0.45">
      <c r="A77" s="21">
        <v>2015</v>
      </c>
      <c r="B77" s="2">
        <v>1974</v>
      </c>
      <c r="C77">
        <f>0.1*'Ancillary calculations'!D$26</f>
        <v>0</v>
      </c>
      <c r="D77">
        <f>0.1*'Ancillary calculations'!E$26</f>
        <v>254.8533098972199</v>
      </c>
      <c r="E77">
        <f>0.1*'Ancillary calculations'!F$26</f>
        <v>0</v>
      </c>
      <c r="F77">
        <f>0.1*'Ancillary calculations'!G$26</f>
        <v>0</v>
      </c>
      <c r="G77">
        <f>0.1*'Ancillary calculations'!H$26</f>
        <v>0</v>
      </c>
      <c r="H77">
        <f>0.1*'Ancillary calculations'!I$26</f>
        <v>35.882331691996633</v>
      </c>
      <c r="I77">
        <f>0.1*'Ancillary calculations'!J$26</f>
        <v>0</v>
      </c>
      <c r="J77">
        <f>0.1*'Ancillary calculations'!K$26</f>
        <v>0</v>
      </c>
      <c r="K77">
        <f>0.1*'Ancillary calculations'!L$26</f>
        <v>10.270208010783488</v>
      </c>
      <c r="L77">
        <v>0</v>
      </c>
      <c r="M77">
        <v>0</v>
      </c>
      <c r="N77">
        <v>0</v>
      </c>
      <c r="O77">
        <v>0</v>
      </c>
      <c r="P77">
        <f t="shared" si="3"/>
        <v>25.139825935723945</v>
      </c>
      <c r="Q77">
        <f t="shared" si="4"/>
        <v>3.5395874327412318</v>
      </c>
      <c r="R77">
        <f t="shared" si="5"/>
        <v>1.0130974630814127</v>
      </c>
      <c r="S77" s="12">
        <v>32.915173601483787</v>
      </c>
      <c r="T77" s="12">
        <v>14.934402631426448</v>
      </c>
      <c r="U77" s="12">
        <v>0</v>
      </c>
      <c r="V77">
        <v>14.561634295442236</v>
      </c>
      <c r="W77">
        <v>26.290335061518228</v>
      </c>
      <c r="X77">
        <v>0</v>
      </c>
      <c r="Y77">
        <v>28.655120196857844</v>
      </c>
      <c r="Z77">
        <v>23.035207268597389</v>
      </c>
      <c r="AA77">
        <v>0</v>
      </c>
      <c r="AB77">
        <v>9.9487532029248182</v>
      </c>
      <c r="AC77">
        <v>29.525654646584588</v>
      </c>
      <c r="AD77">
        <v>0</v>
      </c>
      <c r="AE77">
        <v>7.1350000000000016</v>
      </c>
      <c r="AF77">
        <v>5.0370000000000008</v>
      </c>
      <c r="AG77">
        <v>0</v>
      </c>
      <c r="AH77">
        <v>9.2570000000000014</v>
      </c>
      <c r="AI77">
        <v>13.214280000000002</v>
      </c>
      <c r="AJ77">
        <v>0</v>
      </c>
      <c r="AK77">
        <v>14.492657977231483</v>
      </c>
      <c r="AL77">
        <v>4.6254743441676291</v>
      </c>
      <c r="AM77">
        <v>0</v>
      </c>
      <c r="AN77" s="91">
        <v>5.6228611803340298</v>
      </c>
      <c r="AO77" s="91">
        <v>6.6278048459256791</v>
      </c>
      <c r="AP77">
        <v>0</v>
      </c>
      <c r="AQ77" s="91">
        <v>11.092661578083835</v>
      </c>
      <c r="AR77" s="91">
        <v>6.5555775977744783</v>
      </c>
      <c r="AS77">
        <v>0</v>
      </c>
      <c r="AT77" s="91">
        <v>28.592124832410846</v>
      </c>
      <c r="AU77" s="91">
        <v>27.06420446153475</v>
      </c>
      <c r="AV77">
        <v>0</v>
      </c>
      <c r="AW77" s="12">
        <v>0</v>
      </c>
      <c r="AX77" s="12">
        <v>46.693100000000001</v>
      </c>
      <c r="AY77" s="12">
        <v>0</v>
      </c>
      <c r="AZ77" s="12">
        <v>0</v>
      </c>
      <c r="BA77" s="12">
        <v>0</v>
      </c>
      <c r="BB77" s="12">
        <v>0</v>
      </c>
      <c r="BC77" s="14">
        <v>71.905593254130494</v>
      </c>
      <c r="BD77" s="14">
        <v>107.85838988119572</v>
      </c>
      <c r="BE77" s="12">
        <v>0</v>
      </c>
      <c r="BF77" s="14">
        <v>22.401954662977214</v>
      </c>
      <c r="BG77" s="14">
        <v>67.20586398893164</v>
      </c>
      <c r="BH77" s="12">
        <v>0</v>
      </c>
      <c r="BI77" s="12">
        <v>0</v>
      </c>
      <c r="BJ77" s="14">
        <v>166.59773280758441</v>
      </c>
      <c r="BK77" s="12">
        <v>0</v>
      </c>
      <c r="BL77" s="14">
        <v>38.5216874923901</v>
      </c>
      <c r="BM77" s="14">
        <v>115.5650624771703</v>
      </c>
      <c r="BN77" s="12">
        <v>0</v>
      </c>
      <c r="BO77" s="14">
        <v>38.5216874923901</v>
      </c>
      <c r="BP77" s="14">
        <v>115.5650624771703</v>
      </c>
      <c r="BQ77" s="12">
        <v>0</v>
      </c>
      <c r="BR77" s="97">
        <v>20</v>
      </c>
      <c r="BS77" s="97">
        <v>20</v>
      </c>
      <c r="BT77" s="12">
        <v>0</v>
      </c>
    </row>
    <row r="78" spans="1:72" x14ac:dyDescent="0.45">
      <c r="A78" s="21">
        <v>2015</v>
      </c>
      <c r="B78" s="2">
        <v>1975</v>
      </c>
      <c r="C78">
        <f>0.1*'Ancillary calculations'!D$26</f>
        <v>0</v>
      </c>
      <c r="D78">
        <f>0.1*'Ancillary calculations'!E$26</f>
        <v>254.8533098972199</v>
      </c>
      <c r="E78">
        <f>0.1*'Ancillary calculations'!F$26</f>
        <v>0</v>
      </c>
      <c r="F78">
        <f>0.1*'Ancillary calculations'!G$26</f>
        <v>0</v>
      </c>
      <c r="G78">
        <f>0.1*'Ancillary calculations'!H$26</f>
        <v>0</v>
      </c>
      <c r="H78">
        <f>0.1*'Ancillary calculations'!I$26</f>
        <v>35.882331691996633</v>
      </c>
      <c r="I78">
        <f>0.1*'Ancillary calculations'!J$26</f>
        <v>0</v>
      </c>
      <c r="J78">
        <f>0.1*'Ancillary calculations'!K$26</f>
        <v>0</v>
      </c>
      <c r="K78">
        <f>0.1*'Ancillary calculations'!L$26</f>
        <v>10.270208010783488</v>
      </c>
      <c r="L78">
        <v>0</v>
      </c>
      <c r="M78">
        <v>0</v>
      </c>
      <c r="N78">
        <v>0</v>
      </c>
      <c r="O78">
        <v>0</v>
      </c>
      <c r="P78">
        <f t="shared" si="3"/>
        <v>25.139825935723945</v>
      </c>
      <c r="Q78">
        <f t="shared" si="4"/>
        <v>3.5395874327412318</v>
      </c>
      <c r="R78">
        <f t="shared" si="5"/>
        <v>1.0130974630814127</v>
      </c>
      <c r="S78" s="12">
        <v>32.915173601483787</v>
      </c>
      <c r="T78" s="12">
        <v>14.934402631426448</v>
      </c>
      <c r="U78" s="12">
        <v>0</v>
      </c>
      <c r="V78">
        <v>14.561634295442236</v>
      </c>
      <c r="W78">
        <v>26.290335061518228</v>
      </c>
      <c r="X78">
        <v>0</v>
      </c>
      <c r="Y78">
        <v>28.655120196857844</v>
      </c>
      <c r="Z78">
        <v>23.035207268597389</v>
      </c>
      <c r="AA78">
        <v>0</v>
      </c>
      <c r="AB78">
        <v>9.9487532029248182</v>
      </c>
      <c r="AC78">
        <v>29.525654646584588</v>
      </c>
      <c r="AD78">
        <v>0</v>
      </c>
      <c r="AE78">
        <v>7.1350000000000016</v>
      </c>
      <c r="AF78">
        <v>5.0370000000000008</v>
      </c>
      <c r="AG78">
        <v>0</v>
      </c>
      <c r="AH78">
        <v>9.2570000000000014</v>
      </c>
      <c r="AI78">
        <v>13.214280000000002</v>
      </c>
      <c r="AJ78">
        <v>0</v>
      </c>
      <c r="AK78">
        <v>14.492657977231483</v>
      </c>
      <c r="AL78">
        <v>4.6254743441676291</v>
      </c>
      <c r="AM78">
        <v>0</v>
      </c>
      <c r="AN78" s="91">
        <v>5.6228611803340298</v>
      </c>
      <c r="AO78" s="91">
        <v>6.6278048459256791</v>
      </c>
      <c r="AP78">
        <v>0</v>
      </c>
      <c r="AQ78" s="91">
        <v>11.092661578083835</v>
      </c>
      <c r="AR78" s="91">
        <v>6.5555775977744783</v>
      </c>
      <c r="AS78">
        <v>0</v>
      </c>
      <c r="AT78" s="91">
        <v>28.592124832410846</v>
      </c>
      <c r="AU78" s="91">
        <v>27.06420446153475</v>
      </c>
      <c r="AV78">
        <v>0</v>
      </c>
      <c r="AW78" s="12">
        <v>0</v>
      </c>
      <c r="AX78" s="12">
        <v>59.233499999999999</v>
      </c>
      <c r="AY78" s="12">
        <v>0</v>
      </c>
      <c r="AZ78" s="12">
        <v>0</v>
      </c>
      <c r="BA78" s="12">
        <v>0</v>
      </c>
      <c r="BB78" s="12">
        <v>0</v>
      </c>
      <c r="BC78" s="14">
        <v>71.905593254130494</v>
      </c>
      <c r="BD78" s="14">
        <v>107.85838988119572</v>
      </c>
      <c r="BE78" s="12">
        <v>0</v>
      </c>
      <c r="BF78" s="14">
        <v>22.401954662977214</v>
      </c>
      <c r="BG78" s="14">
        <v>67.20586398893164</v>
      </c>
      <c r="BH78" s="12">
        <v>0</v>
      </c>
      <c r="BI78" s="12">
        <v>0</v>
      </c>
      <c r="BJ78" s="14">
        <v>177.70424832809005</v>
      </c>
      <c r="BK78" s="12">
        <v>0</v>
      </c>
      <c r="BL78" s="14">
        <v>41.089799991882771</v>
      </c>
      <c r="BM78" s="14">
        <v>123.26939997564831</v>
      </c>
      <c r="BN78" s="12">
        <v>0</v>
      </c>
      <c r="BO78" s="14">
        <v>41.089799991882771</v>
      </c>
      <c r="BP78" s="14">
        <v>123.26939997564831</v>
      </c>
      <c r="BQ78" s="12">
        <v>0</v>
      </c>
      <c r="BR78" s="97">
        <v>20</v>
      </c>
      <c r="BS78" s="97">
        <v>20</v>
      </c>
      <c r="BT78" s="12">
        <v>0</v>
      </c>
    </row>
    <row r="79" spans="1:72" x14ac:dyDescent="0.45">
      <c r="A79" s="21">
        <v>2015</v>
      </c>
      <c r="B79" s="2">
        <v>1976</v>
      </c>
      <c r="C79">
        <f>0.1*'Ancillary calculations'!D$26</f>
        <v>0</v>
      </c>
      <c r="D79">
        <f>0.1*'Ancillary calculations'!E$26</f>
        <v>254.8533098972199</v>
      </c>
      <c r="E79">
        <f>0.1*'Ancillary calculations'!F$26</f>
        <v>0</v>
      </c>
      <c r="F79">
        <f>0.1*'Ancillary calculations'!G$26</f>
        <v>0</v>
      </c>
      <c r="G79">
        <f>0.1*'Ancillary calculations'!H$26</f>
        <v>0</v>
      </c>
      <c r="H79">
        <f>0.1*'Ancillary calculations'!I$26</f>
        <v>35.882331691996633</v>
      </c>
      <c r="I79">
        <f>0.1*'Ancillary calculations'!J$26</f>
        <v>0</v>
      </c>
      <c r="J79">
        <f>0.1*'Ancillary calculations'!K$26</f>
        <v>0</v>
      </c>
      <c r="K79">
        <f>0.1*'Ancillary calculations'!L$26</f>
        <v>10.270208010783488</v>
      </c>
      <c r="L79">
        <v>0</v>
      </c>
      <c r="M79">
        <v>0</v>
      </c>
      <c r="N79">
        <v>0</v>
      </c>
      <c r="O79">
        <v>0</v>
      </c>
      <c r="P79">
        <f t="shared" si="3"/>
        <v>25.139825935723945</v>
      </c>
      <c r="Q79">
        <f t="shared" si="4"/>
        <v>3.5395874327412318</v>
      </c>
      <c r="R79">
        <f t="shared" si="5"/>
        <v>1.0130974630814127</v>
      </c>
      <c r="S79" s="12">
        <v>32.915173601483787</v>
      </c>
      <c r="T79" s="12">
        <v>14.934402631426448</v>
      </c>
      <c r="U79" s="12">
        <v>0</v>
      </c>
      <c r="V79">
        <v>14.561634295442236</v>
      </c>
      <c r="W79">
        <v>26.290335061518228</v>
      </c>
      <c r="X79">
        <v>0</v>
      </c>
      <c r="Y79">
        <v>28.655120196857844</v>
      </c>
      <c r="Z79">
        <v>23.035207268597389</v>
      </c>
      <c r="AA79">
        <v>0</v>
      </c>
      <c r="AB79">
        <v>9.9487532029248182</v>
      </c>
      <c r="AC79">
        <v>29.525654646584588</v>
      </c>
      <c r="AD79">
        <v>0</v>
      </c>
      <c r="AE79">
        <v>7.1350000000000016</v>
      </c>
      <c r="AF79">
        <v>5.0370000000000008</v>
      </c>
      <c r="AG79">
        <v>0</v>
      </c>
      <c r="AH79">
        <v>9.2570000000000014</v>
      </c>
      <c r="AI79">
        <v>13.214280000000002</v>
      </c>
      <c r="AJ79">
        <v>0</v>
      </c>
      <c r="AK79">
        <v>14.492657977231483</v>
      </c>
      <c r="AL79">
        <v>4.6254743441676291</v>
      </c>
      <c r="AM79">
        <v>0</v>
      </c>
      <c r="AN79" s="91">
        <v>5.6228611803340298</v>
      </c>
      <c r="AO79" s="91">
        <v>6.6278048459256791</v>
      </c>
      <c r="AP79">
        <v>0</v>
      </c>
      <c r="AQ79" s="91">
        <v>11.092661578083835</v>
      </c>
      <c r="AR79" s="91">
        <v>6.5555775977744783</v>
      </c>
      <c r="AS79">
        <v>0</v>
      </c>
      <c r="AT79" s="91">
        <v>28.592124832410846</v>
      </c>
      <c r="AU79" s="91">
        <v>27.06420446153475</v>
      </c>
      <c r="AV79">
        <v>0</v>
      </c>
      <c r="AW79" s="12">
        <v>0</v>
      </c>
      <c r="AX79" s="12">
        <v>74.596299999999999</v>
      </c>
      <c r="AY79" s="12">
        <v>0</v>
      </c>
      <c r="AZ79" s="12">
        <v>0</v>
      </c>
      <c r="BA79" s="12">
        <v>0</v>
      </c>
      <c r="BB79" s="12">
        <v>0</v>
      </c>
      <c r="BC79" s="14">
        <v>71.905593254130494</v>
      </c>
      <c r="BD79" s="14">
        <v>107.85838988119572</v>
      </c>
      <c r="BE79" s="12">
        <v>0</v>
      </c>
      <c r="BF79" s="14">
        <v>22.401954662977214</v>
      </c>
      <c r="BG79" s="14">
        <v>67.20586398893164</v>
      </c>
      <c r="BH79" s="12">
        <v>0</v>
      </c>
      <c r="BI79" s="12">
        <v>0</v>
      </c>
      <c r="BJ79" s="14">
        <v>188.81076384859568</v>
      </c>
      <c r="BK79" s="12">
        <v>0</v>
      </c>
      <c r="BL79" s="14">
        <v>43.657912491375441</v>
      </c>
      <c r="BM79" s="14">
        <v>130.97373747412632</v>
      </c>
      <c r="BN79" s="12">
        <v>0</v>
      </c>
      <c r="BO79" s="14">
        <v>43.657912491375441</v>
      </c>
      <c r="BP79" s="14">
        <v>130.97373747412632</v>
      </c>
      <c r="BQ79" s="12">
        <v>0</v>
      </c>
      <c r="BR79" s="97">
        <v>20</v>
      </c>
      <c r="BS79" s="97">
        <v>20</v>
      </c>
      <c r="BT79" s="12">
        <v>0</v>
      </c>
    </row>
    <row r="80" spans="1:72" x14ac:dyDescent="0.45">
      <c r="A80" s="21">
        <v>2015</v>
      </c>
      <c r="B80" s="2">
        <v>1977</v>
      </c>
      <c r="C80">
        <f>0.1*'Ancillary calculations'!D$26</f>
        <v>0</v>
      </c>
      <c r="D80">
        <f>0.1*'Ancillary calculations'!E$26</f>
        <v>254.8533098972199</v>
      </c>
      <c r="E80">
        <f>0.1*'Ancillary calculations'!F$26</f>
        <v>0</v>
      </c>
      <c r="F80">
        <f>0.1*'Ancillary calculations'!G$26</f>
        <v>0</v>
      </c>
      <c r="G80">
        <f>0.1*'Ancillary calculations'!H$26</f>
        <v>0</v>
      </c>
      <c r="H80">
        <f>0.1*'Ancillary calculations'!I$26</f>
        <v>35.882331691996633</v>
      </c>
      <c r="I80">
        <f>0.1*'Ancillary calculations'!J$26</f>
        <v>0</v>
      </c>
      <c r="J80">
        <f>0.1*'Ancillary calculations'!K$26</f>
        <v>0</v>
      </c>
      <c r="K80">
        <f>0.1*'Ancillary calculations'!L$26</f>
        <v>10.270208010783488</v>
      </c>
      <c r="L80">
        <v>0</v>
      </c>
      <c r="M80">
        <v>0</v>
      </c>
      <c r="N80">
        <v>0</v>
      </c>
      <c r="O80">
        <v>0</v>
      </c>
      <c r="P80">
        <f t="shared" si="3"/>
        <v>25.139825935723945</v>
      </c>
      <c r="Q80">
        <f t="shared" si="4"/>
        <v>3.5395874327412318</v>
      </c>
      <c r="R80">
        <f t="shared" si="5"/>
        <v>1.0130974630814127</v>
      </c>
      <c r="S80" s="12">
        <v>61.24604274766363</v>
      </c>
      <c r="T80" s="12">
        <v>27.788796530422431</v>
      </c>
      <c r="U80" s="12">
        <v>0</v>
      </c>
      <c r="V80">
        <v>14.561634295442236</v>
      </c>
      <c r="W80">
        <v>26.290335061518228</v>
      </c>
      <c r="X80">
        <v>0</v>
      </c>
      <c r="Y80">
        <v>28.655120196857844</v>
      </c>
      <c r="Z80">
        <v>23.035207268597389</v>
      </c>
      <c r="AA80">
        <v>0</v>
      </c>
      <c r="AB80">
        <v>9.9487532029248182</v>
      </c>
      <c r="AC80">
        <v>29.525654646584588</v>
      </c>
      <c r="AD80">
        <v>0</v>
      </c>
      <c r="AE80">
        <v>7.1350000000000016</v>
      </c>
      <c r="AF80">
        <v>5.0370000000000008</v>
      </c>
      <c r="AG80">
        <v>0</v>
      </c>
      <c r="AH80">
        <v>9.2570000000000014</v>
      </c>
      <c r="AI80">
        <v>13.214280000000002</v>
      </c>
      <c r="AJ80">
        <v>0</v>
      </c>
      <c r="AK80">
        <v>14.492657977231483</v>
      </c>
      <c r="AL80">
        <v>4.6254743441676291</v>
      </c>
      <c r="AM80">
        <v>0</v>
      </c>
      <c r="AN80" s="91">
        <v>5.6228611803340298</v>
      </c>
      <c r="AO80" s="91">
        <v>6.6278048459256791</v>
      </c>
      <c r="AP80">
        <v>0</v>
      </c>
      <c r="AQ80" s="91">
        <v>11.092661578083835</v>
      </c>
      <c r="AR80" s="91">
        <v>6.5555775977744783</v>
      </c>
      <c r="AS80">
        <v>0</v>
      </c>
      <c r="AT80" s="91">
        <v>28.592124832410846</v>
      </c>
      <c r="AU80" s="91">
        <v>27.06420446153475</v>
      </c>
      <c r="AV80">
        <v>0</v>
      </c>
      <c r="AW80" s="12">
        <v>0</v>
      </c>
      <c r="AX80" s="12">
        <v>93.985600000000005</v>
      </c>
      <c r="AY80" s="12">
        <v>0</v>
      </c>
      <c r="AZ80" s="12">
        <v>0</v>
      </c>
      <c r="BA80" s="12">
        <v>0</v>
      </c>
      <c r="BB80" s="12">
        <v>0</v>
      </c>
      <c r="BC80" s="14">
        <v>71.905593254130494</v>
      </c>
      <c r="BD80" s="14">
        <v>107.85838988119572</v>
      </c>
      <c r="BE80" s="12">
        <v>0</v>
      </c>
      <c r="BF80" s="14">
        <v>22.401954662977214</v>
      </c>
      <c r="BG80" s="14">
        <v>67.20586398893164</v>
      </c>
      <c r="BH80" s="12">
        <v>0</v>
      </c>
      <c r="BI80" s="12">
        <v>0</v>
      </c>
      <c r="BJ80" s="14">
        <v>199.91727936910132</v>
      </c>
      <c r="BK80" s="12">
        <v>0</v>
      </c>
      <c r="BL80" s="14">
        <v>46.226024990868112</v>
      </c>
      <c r="BM80" s="14">
        <v>138.67807497260435</v>
      </c>
      <c r="BN80" s="12">
        <v>0</v>
      </c>
      <c r="BO80" s="14">
        <v>46.226024990868098</v>
      </c>
      <c r="BP80" s="14">
        <v>138.67807497260435</v>
      </c>
      <c r="BQ80" s="12">
        <v>0</v>
      </c>
      <c r="BR80" s="97">
        <v>20</v>
      </c>
      <c r="BS80" s="97">
        <v>20</v>
      </c>
      <c r="BT80" s="12">
        <v>0</v>
      </c>
    </row>
    <row r="81" spans="1:72" x14ac:dyDescent="0.45">
      <c r="A81" s="21">
        <v>2015</v>
      </c>
      <c r="B81" s="2">
        <v>1978</v>
      </c>
      <c r="C81">
        <f>0.1*'Ancillary calculations'!D$26</f>
        <v>0</v>
      </c>
      <c r="D81">
        <f>0.1*'Ancillary calculations'!E$26</f>
        <v>254.8533098972199</v>
      </c>
      <c r="E81">
        <f>0.1*'Ancillary calculations'!F$26</f>
        <v>0</v>
      </c>
      <c r="F81">
        <f>0.1*'Ancillary calculations'!G$26</f>
        <v>0</v>
      </c>
      <c r="G81">
        <f>0.1*'Ancillary calculations'!H$26</f>
        <v>0</v>
      </c>
      <c r="H81">
        <f>0.1*'Ancillary calculations'!I$26</f>
        <v>35.882331691996633</v>
      </c>
      <c r="I81">
        <f>0.1*'Ancillary calculations'!J$26</f>
        <v>0</v>
      </c>
      <c r="J81">
        <f>0.1*'Ancillary calculations'!K$26</f>
        <v>0</v>
      </c>
      <c r="K81">
        <f>0.1*'Ancillary calculations'!L$26</f>
        <v>10.270208010783488</v>
      </c>
      <c r="L81">
        <v>0</v>
      </c>
      <c r="M81">
        <v>0</v>
      </c>
      <c r="N81">
        <v>0</v>
      </c>
      <c r="O81">
        <v>0</v>
      </c>
      <c r="P81">
        <f t="shared" si="3"/>
        <v>25.139825935723945</v>
      </c>
      <c r="Q81">
        <f t="shared" si="4"/>
        <v>3.5395874327412318</v>
      </c>
      <c r="R81">
        <f t="shared" si="5"/>
        <v>1.0130974630814127</v>
      </c>
      <c r="S81" s="12">
        <v>74.849165961673847</v>
      </c>
      <c r="T81" s="12">
        <v>33.960859348094274</v>
      </c>
      <c r="U81" s="12">
        <v>0</v>
      </c>
      <c r="V81">
        <v>14.561634295442236</v>
      </c>
      <c r="W81">
        <v>26.290335061518228</v>
      </c>
      <c r="X81">
        <v>0</v>
      </c>
      <c r="Y81">
        <v>28.655120196857844</v>
      </c>
      <c r="Z81">
        <v>23.035207268597389</v>
      </c>
      <c r="AA81">
        <v>0</v>
      </c>
      <c r="AB81">
        <v>9.9487532029248182</v>
      </c>
      <c r="AC81">
        <v>29.525654646584588</v>
      </c>
      <c r="AD81">
        <v>0</v>
      </c>
      <c r="AE81">
        <v>7.1350000000000016</v>
      </c>
      <c r="AF81">
        <v>5.0370000000000008</v>
      </c>
      <c r="AG81">
        <v>0</v>
      </c>
      <c r="AH81">
        <v>9.2570000000000014</v>
      </c>
      <c r="AI81">
        <v>13.214280000000002</v>
      </c>
      <c r="AJ81">
        <v>0</v>
      </c>
      <c r="AK81">
        <v>14.492657977231483</v>
      </c>
      <c r="AL81">
        <v>4.6254743441676291</v>
      </c>
      <c r="AM81">
        <v>0</v>
      </c>
      <c r="AN81" s="91">
        <v>5.6228611803340298</v>
      </c>
      <c r="AO81" s="91">
        <v>6.6278048459256791</v>
      </c>
      <c r="AP81">
        <v>0</v>
      </c>
      <c r="AQ81" s="91">
        <v>11.092661578083835</v>
      </c>
      <c r="AR81" s="91">
        <v>6.5555775977744783</v>
      </c>
      <c r="AS81">
        <v>0</v>
      </c>
      <c r="AT81" s="91">
        <v>28.592124832410846</v>
      </c>
      <c r="AU81" s="91">
        <v>27.06420446153475</v>
      </c>
      <c r="AV81">
        <v>0</v>
      </c>
      <c r="AW81" s="12">
        <v>0</v>
      </c>
      <c r="AX81" s="12">
        <v>117.608</v>
      </c>
      <c r="AY81" s="12">
        <v>0</v>
      </c>
      <c r="AZ81" s="12">
        <v>0</v>
      </c>
      <c r="BA81" s="12">
        <v>0</v>
      </c>
      <c r="BB81" s="12">
        <v>0</v>
      </c>
      <c r="BC81" s="14">
        <v>71.905593254130494</v>
      </c>
      <c r="BD81" s="14">
        <v>107.85838988119572</v>
      </c>
      <c r="BE81" s="12">
        <v>0</v>
      </c>
      <c r="BF81" s="14">
        <v>22.401954662977214</v>
      </c>
      <c r="BG81" s="14">
        <v>67.20586398893164</v>
      </c>
      <c r="BH81" s="12">
        <v>0</v>
      </c>
      <c r="BI81" s="12">
        <v>0</v>
      </c>
      <c r="BJ81" s="14">
        <v>211.02379488960696</v>
      </c>
      <c r="BK81" s="12">
        <v>0</v>
      </c>
      <c r="BL81" s="14">
        <v>48.794137490360782</v>
      </c>
      <c r="BM81" s="14">
        <v>146.38241247108235</v>
      </c>
      <c r="BN81" s="12">
        <v>0</v>
      </c>
      <c r="BO81" s="14">
        <v>48.794137490360782</v>
      </c>
      <c r="BP81" s="14">
        <v>146.38241247108235</v>
      </c>
      <c r="BQ81" s="12">
        <v>0</v>
      </c>
      <c r="BR81" s="97">
        <v>20</v>
      </c>
      <c r="BS81" s="97">
        <v>20</v>
      </c>
      <c r="BT81" s="12">
        <v>0</v>
      </c>
    </row>
    <row r="82" spans="1:72" x14ac:dyDescent="0.45">
      <c r="A82" s="21">
        <v>2015</v>
      </c>
      <c r="B82" s="2">
        <v>1979</v>
      </c>
      <c r="C82">
        <f>0.1*'Ancillary calculations'!D$26</f>
        <v>0</v>
      </c>
      <c r="D82">
        <f>0.1*'Ancillary calculations'!E$26</f>
        <v>254.8533098972199</v>
      </c>
      <c r="E82">
        <f>0.1*'Ancillary calculations'!F$26</f>
        <v>0</v>
      </c>
      <c r="F82">
        <f>0.1*'Ancillary calculations'!G$26</f>
        <v>0</v>
      </c>
      <c r="G82">
        <f>0.1*'Ancillary calculations'!H$26</f>
        <v>0</v>
      </c>
      <c r="H82">
        <f>0.1*'Ancillary calculations'!I$26</f>
        <v>35.882331691996633</v>
      </c>
      <c r="I82">
        <f>0.1*'Ancillary calculations'!J$26</f>
        <v>0</v>
      </c>
      <c r="J82">
        <f>0.1*'Ancillary calculations'!K$26</f>
        <v>0</v>
      </c>
      <c r="K82">
        <f>0.1*'Ancillary calculations'!L$26</f>
        <v>10.270208010783488</v>
      </c>
      <c r="L82">
        <v>0</v>
      </c>
      <c r="M82">
        <v>0</v>
      </c>
      <c r="N82">
        <v>0</v>
      </c>
      <c r="O82">
        <v>0</v>
      </c>
      <c r="P82">
        <f t="shared" si="3"/>
        <v>25.139825935723945</v>
      </c>
      <c r="Q82">
        <f t="shared" si="4"/>
        <v>3.5395874327412318</v>
      </c>
      <c r="R82">
        <f t="shared" si="5"/>
        <v>1.0130974630814127</v>
      </c>
      <c r="S82" s="12">
        <v>66.527011080509084</v>
      </c>
      <c r="T82" s="12">
        <v>30.184898350252158</v>
      </c>
      <c r="U82" s="12">
        <v>0</v>
      </c>
      <c r="V82">
        <v>14.561634295442236</v>
      </c>
      <c r="W82">
        <v>26.290335061518228</v>
      </c>
      <c r="X82">
        <v>0</v>
      </c>
      <c r="Y82">
        <v>28.655120196857844</v>
      </c>
      <c r="Z82">
        <v>23.035207268597389</v>
      </c>
      <c r="AA82">
        <v>0</v>
      </c>
      <c r="AB82">
        <v>9.9487532029248182</v>
      </c>
      <c r="AC82">
        <v>29.525654646584588</v>
      </c>
      <c r="AD82">
        <v>0</v>
      </c>
      <c r="AE82">
        <v>7.1350000000000016</v>
      </c>
      <c r="AF82">
        <v>5.0370000000000008</v>
      </c>
      <c r="AG82">
        <v>0</v>
      </c>
      <c r="AH82">
        <v>9.2570000000000014</v>
      </c>
      <c r="AI82">
        <v>13.214280000000002</v>
      </c>
      <c r="AJ82">
        <v>0</v>
      </c>
      <c r="AK82">
        <v>14.492657977231483</v>
      </c>
      <c r="AL82">
        <v>4.6254743441676291</v>
      </c>
      <c r="AM82">
        <v>0</v>
      </c>
      <c r="AN82" s="91">
        <v>5.6228611803340298</v>
      </c>
      <c r="AO82" s="91">
        <v>6.6278048459256791</v>
      </c>
      <c r="AP82">
        <v>0</v>
      </c>
      <c r="AQ82" s="91">
        <v>11.092661578083835</v>
      </c>
      <c r="AR82" s="91">
        <v>6.5555775977744783</v>
      </c>
      <c r="AS82">
        <v>0</v>
      </c>
      <c r="AT82" s="91">
        <v>28.592124832410846</v>
      </c>
      <c r="AU82" s="91">
        <v>27.06420446153475</v>
      </c>
      <c r="AV82">
        <v>0</v>
      </c>
      <c r="AW82" s="12">
        <v>0</v>
      </c>
      <c r="AX82" s="12">
        <v>146.5</v>
      </c>
      <c r="AY82" s="12">
        <v>0</v>
      </c>
      <c r="AZ82" s="12">
        <v>0</v>
      </c>
      <c r="BA82" s="12">
        <v>0</v>
      </c>
      <c r="BB82" s="12">
        <v>0</v>
      </c>
      <c r="BC82" s="14">
        <v>71.905593254130494</v>
      </c>
      <c r="BD82" s="14">
        <v>107.85838988119572</v>
      </c>
      <c r="BE82" s="12">
        <v>0</v>
      </c>
      <c r="BF82" s="14">
        <v>22.401954662977214</v>
      </c>
      <c r="BG82" s="14">
        <v>67.20586398893164</v>
      </c>
      <c r="BH82" s="12">
        <v>0</v>
      </c>
      <c r="BI82" s="12">
        <v>0</v>
      </c>
      <c r="BJ82" s="14">
        <v>222.1303104101126</v>
      </c>
      <c r="BK82" s="12">
        <v>0</v>
      </c>
      <c r="BL82" s="14">
        <v>51.362249989853453</v>
      </c>
      <c r="BM82" s="14">
        <v>154.08674996956034</v>
      </c>
      <c r="BN82" s="12">
        <v>0</v>
      </c>
      <c r="BO82" s="14">
        <v>51.362249989853467</v>
      </c>
      <c r="BP82" s="14">
        <v>154.08674996956034</v>
      </c>
      <c r="BQ82" s="12">
        <v>0</v>
      </c>
      <c r="BR82" s="97">
        <v>20</v>
      </c>
      <c r="BS82" s="97">
        <v>20</v>
      </c>
      <c r="BT82" s="12">
        <v>0</v>
      </c>
    </row>
    <row r="83" spans="1:72" x14ac:dyDescent="0.45">
      <c r="A83" s="21">
        <v>2015</v>
      </c>
      <c r="B83" s="2">
        <v>1980</v>
      </c>
      <c r="C83">
        <f>0.1*'Ancillary calculations'!D$27</f>
        <v>0</v>
      </c>
      <c r="D83">
        <f>0.1*'Ancillary calculations'!E$27</f>
        <v>230.46919691322665</v>
      </c>
      <c r="E83">
        <f>0.1*'Ancillary calculations'!F$27</f>
        <v>0</v>
      </c>
      <c r="F83">
        <f>0.1*'Ancillary calculations'!G$27</f>
        <v>0</v>
      </c>
      <c r="G83">
        <f>0.1*'Ancillary calculations'!H$27</f>
        <v>0</v>
      </c>
      <c r="H83">
        <f>0.1*'Ancillary calculations'!I$27</f>
        <v>32.449145635046342</v>
      </c>
      <c r="I83">
        <f>0.1*'Ancillary calculations'!J$27</f>
        <v>0</v>
      </c>
      <c r="J83">
        <f>0.1*'Ancillary calculations'!K$27</f>
        <v>0</v>
      </c>
      <c r="K83">
        <f>0.1*'Ancillary calculations'!L$27</f>
        <v>9.2875646517270436</v>
      </c>
      <c r="L83">
        <v>0</v>
      </c>
      <c r="M83">
        <v>0</v>
      </c>
      <c r="N83">
        <v>0</v>
      </c>
      <c r="O83">
        <v>0</v>
      </c>
      <c r="P83">
        <f t="shared" si="3"/>
        <v>22.734472219651593</v>
      </c>
      <c r="Q83">
        <f t="shared" si="4"/>
        <v>3.2009232030653738</v>
      </c>
      <c r="R83">
        <f t="shared" si="5"/>
        <v>0.91616529840387007</v>
      </c>
      <c r="S83" s="12">
        <v>69.780882654830805</v>
      </c>
      <c r="T83" s="12">
        <v>31.661257818691467</v>
      </c>
      <c r="U83" s="12">
        <v>0</v>
      </c>
      <c r="V83">
        <v>12.860790838040703</v>
      </c>
      <c r="W83">
        <v>26.290335061518228</v>
      </c>
      <c r="X83">
        <v>0</v>
      </c>
      <c r="Y83">
        <v>22.892296043914442</v>
      </c>
      <c r="Z83">
        <v>13.562369865606664</v>
      </c>
      <c r="AA83">
        <v>0</v>
      </c>
      <c r="AB83">
        <v>7.3795387788263227</v>
      </c>
      <c r="AC83">
        <v>29.525654646584588</v>
      </c>
      <c r="AD83">
        <v>0</v>
      </c>
      <c r="AE83">
        <v>6.9090000000000007</v>
      </c>
      <c r="AF83">
        <v>4.6475</v>
      </c>
      <c r="AG83">
        <v>0</v>
      </c>
      <c r="AH83">
        <v>12.154000000000002</v>
      </c>
      <c r="AI83">
        <v>13.21428</v>
      </c>
      <c r="AJ83">
        <v>0</v>
      </c>
      <c r="AK83">
        <v>10.414123081999671</v>
      </c>
      <c r="AL83">
        <v>3.1149975251608648</v>
      </c>
      <c r="AM83">
        <v>0</v>
      </c>
      <c r="AN83" s="91">
        <v>5.1113805957828813</v>
      </c>
      <c r="AO83" s="91">
        <v>6.1203599310101717</v>
      </c>
      <c r="AP83">
        <v>0</v>
      </c>
      <c r="AQ83" s="91">
        <v>10.431935027023966</v>
      </c>
      <c r="AR83" s="91">
        <v>6.3991524489117539</v>
      </c>
      <c r="AS83">
        <v>0</v>
      </c>
      <c r="AT83" s="91">
        <v>26.100216810610124</v>
      </c>
      <c r="AU83" s="91">
        <v>25.25367344704101</v>
      </c>
      <c r="AV83">
        <v>0</v>
      </c>
      <c r="AW83" s="12">
        <v>0</v>
      </c>
      <c r="AX83" s="12">
        <v>182.459</v>
      </c>
      <c r="AY83" s="12">
        <v>0</v>
      </c>
      <c r="AZ83" s="12">
        <v>0</v>
      </c>
      <c r="BA83" s="12">
        <v>0</v>
      </c>
      <c r="BB83" s="12">
        <v>0</v>
      </c>
      <c r="BC83" s="14">
        <v>71.905593254130494</v>
      </c>
      <c r="BD83" s="14">
        <v>107.85838988119572</v>
      </c>
      <c r="BE83" s="12">
        <v>0</v>
      </c>
      <c r="BF83" s="14">
        <v>22.401954662977214</v>
      </c>
      <c r="BG83" s="14">
        <v>67.20586398893164</v>
      </c>
      <c r="BH83" s="12">
        <v>0</v>
      </c>
      <c r="BI83" s="12">
        <v>0</v>
      </c>
      <c r="BJ83" s="14">
        <v>233.23682593061824</v>
      </c>
      <c r="BK83" s="12">
        <v>0</v>
      </c>
      <c r="BL83" s="14">
        <v>53.930362489346123</v>
      </c>
      <c r="BM83" s="14">
        <v>161.79108746803837</v>
      </c>
      <c r="BN83" s="12">
        <v>0</v>
      </c>
      <c r="BO83" s="14">
        <v>53.930362489346123</v>
      </c>
      <c r="BP83" s="14">
        <v>161.79108746803837</v>
      </c>
      <c r="BQ83" s="12">
        <v>0</v>
      </c>
      <c r="BR83" s="97">
        <v>20</v>
      </c>
      <c r="BS83" s="97">
        <v>20</v>
      </c>
      <c r="BT83" s="12">
        <v>0</v>
      </c>
    </row>
    <row r="84" spans="1:72" x14ac:dyDescent="0.45">
      <c r="A84" s="21">
        <v>2015</v>
      </c>
      <c r="B84" s="2">
        <v>1981</v>
      </c>
      <c r="C84">
        <f>0.1*'Ancillary calculations'!D$27</f>
        <v>0</v>
      </c>
      <c r="D84">
        <f>0.1*'Ancillary calculations'!E$27</f>
        <v>230.46919691322665</v>
      </c>
      <c r="E84">
        <f>0.1*'Ancillary calculations'!F$27</f>
        <v>0</v>
      </c>
      <c r="F84">
        <f>0.1*'Ancillary calculations'!G$27</f>
        <v>0</v>
      </c>
      <c r="G84">
        <f>0.1*'Ancillary calculations'!H$27</f>
        <v>0</v>
      </c>
      <c r="H84">
        <f>0.1*'Ancillary calculations'!I$27</f>
        <v>32.449145635046342</v>
      </c>
      <c r="I84">
        <f>0.1*'Ancillary calculations'!J$27</f>
        <v>0</v>
      </c>
      <c r="J84">
        <f>0.1*'Ancillary calculations'!K$27</f>
        <v>0</v>
      </c>
      <c r="K84">
        <f>0.1*'Ancillary calculations'!L$27</f>
        <v>9.2875646517270436</v>
      </c>
      <c r="L84">
        <v>0</v>
      </c>
      <c r="M84">
        <v>0</v>
      </c>
      <c r="N84">
        <v>0</v>
      </c>
      <c r="O84">
        <v>0</v>
      </c>
      <c r="P84">
        <f t="shared" si="3"/>
        <v>22.734472219651593</v>
      </c>
      <c r="Q84">
        <f t="shared" si="4"/>
        <v>3.2009232030653738</v>
      </c>
      <c r="R84">
        <f t="shared" si="5"/>
        <v>0.91616529840387007</v>
      </c>
      <c r="S84" s="12">
        <v>73.013591073261196</v>
      </c>
      <c r="T84" s="12">
        <v>33.128015056413126</v>
      </c>
      <c r="U84" s="12">
        <v>0</v>
      </c>
      <c r="V84">
        <v>12.860790838040703</v>
      </c>
      <c r="W84">
        <v>26.290335061518228</v>
      </c>
      <c r="X84">
        <v>0</v>
      </c>
      <c r="Y84">
        <v>22.892296043914442</v>
      </c>
      <c r="Z84">
        <v>13.562369865606664</v>
      </c>
      <c r="AA84">
        <v>0</v>
      </c>
      <c r="AB84">
        <v>7.3795387788263227</v>
      </c>
      <c r="AC84">
        <v>29.525654646584588</v>
      </c>
      <c r="AD84">
        <v>0</v>
      </c>
      <c r="AE84">
        <v>6.9090000000000007</v>
      </c>
      <c r="AF84">
        <v>4.6475</v>
      </c>
      <c r="AG84">
        <v>0</v>
      </c>
      <c r="AH84">
        <v>12.154000000000002</v>
      </c>
      <c r="AI84">
        <v>13.21428</v>
      </c>
      <c r="AJ84">
        <v>0</v>
      </c>
      <c r="AK84">
        <v>10.414123081999671</v>
      </c>
      <c r="AL84">
        <v>3.1149975251608648</v>
      </c>
      <c r="AM84">
        <v>0</v>
      </c>
      <c r="AN84" s="91">
        <v>5.1113805957828813</v>
      </c>
      <c r="AO84" s="91">
        <v>6.1203599310101717</v>
      </c>
      <c r="AP84">
        <v>0</v>
      </c>
      <c r="AQ84" s="91">
        <v>10.431935027023966</v>
      </c>
      <c r="AR84" s="91">
        <v>6.3991524489117539</v>
      </c>
      <c r="AS84">
        <v>0</v>
      </c>
      <c r="AT84" s="91">
        <v>26.100216810610124</v>
      </c>
      <c r="AU84" s="91">
        <v>25.25367344704101</v>
      </c>
      <c r="AV84">
        <v>0</v>
      </c>
      <c r="AW84" s="12">
        <v>0</v>
      </c>
      <c r="AX84" s="12">
        <v>225.57499999999999</v>
      </c>
      <c r="AY84" s="12">
        <v>0</v>
      </c>
      <c r="AZ84" s="12">
        <v>0</v>
      </c>
      <c r="BA84" s="12">
        <v>0</v>
      </c>
      <c r="BB84" s="12">
        <v>0</v>
      </c>
      <c r="BC84" s="14">
        <v>101.72818953464545</v>
      </c>
      <c r="BD84" s="14">
        <v>152.59228430196816</v>
      </c>
      <c r="BE84" s="12">
        <v>0</v>
      </c>
      <c r="BF84" s="14">
        <v>45.092379091184227</v>
      </c>
      <c r="BG84" s="14">
        <v>135.27713727355268</v>
      </c>
      <c r="BH84" s="12">
        <v>0</v>
      </c>
      <c r="BI84" s="12">
        <v>0</v>
      </c>
      <c r="BJ84" s="14">
        <v>244.34334145112388</v>
      </c>
      <c r="BK84" s="12">
        <v>0</v>
      </c>
      <c r="BL84" s="14">
        <v>56.498474988838794</v>
      </c>
      <c r="BM84" s="14">
        <v>169.4954249665164</v>
      </c>
      <c r="BN84" s="12">
        <v>0</v>
      </c>
      <c r="BO84" s="14">
        <v>56.49847498883878</v>
      </c>
      <c r="BP84" s="14">
        <v>169.4954249665164</v>
      </c>
      <c r="BQ84" s="12">
        <v>0</v>
      </c>
      <c r="BR84" s="97">
        <v>20</v>
      </c>
      <c r="BS84" s="97">
        <v>20</v>
      </c>
      <c r="BT84" s="12">
        <v>0</v>
      </c>
    </row>
    <row r="85" spans="1:72" x14ac:dyDescent="0.45">
      <c r="A85" s="21">
        <v>2015</v>
      </c>
      <c r="B85" s="2">
        <v>1982</v>
      </c>
      <c r="C85">
        <f>0.1*'Ancillary calculations'!D$27</f>
        <v>0</v>
      </c>
      <c r="D85">
        <f>0.1*'Ancillary calculations'!E$27</f>
        <v>230.46919691322665</v>
      </c>
      <c r="E85">
        <f>0.1*'Ancillary calculations'!F$27</f>
        <v>0</v>
      </c>
      <c r="F85">
        <f>0.1*'Ancillary calculations'!G$27</f>
        <v>0</v>
      </c>
      <c r="G85">
        <f>0.1*'Ancillary calculations'!H$27</f>
        <v>0</v>
      </c>
      <c r="H85">
        <f>0.1*'Ancillary calculations'!I$27</f>
        <v>32.449145635046342</v>
      </c>
      <c r="I85">
        <f>0.1*'Ancillary calculations'!J$27</f>
        <v>0</v>
      </c>
      <c r="J85">
        <f>0.1*'Ancillary calculations'!K$27</f>
        <v>0</v>
      </c>
      <c r="K85">
        <f>0.1*'Ancillary calculations'!L$27</f>
        <v>9.2875646517270436</v>
      </c>
      <c r="L85">
        <v>0</v>
      </c>
      <c r="M85">
        <v>0</v>
      </c>
      <c r="N85">
        <v>0</v>
      </c>
      <c r="O85">
        <v>0</v>
      </c>
      <c r="P85">
        <f t="shared" si="3"/>
        <v>22.734472219651593</v>
      </c>
      <c r="Q85">
        <f t="shared" si="4"/>
        <v>3.2009232030653738</v>
      </c>
      <c r="R85">
        <f t="shared" si="5"/>
        <v>0.91616529840387007</v>
      </c>
      <c r="S85" s="12">
        <v>60.462187481715496</v>
      </c>
      <c r="T85" s="12">
        <v>27.433142621736803</v>
      </c>
      <c r="U85" s="12">
        <v>0</v>
      </c>
      <c r="V85">
        <v>12.860790838040703</v>
      </c>
      <c r="W85">
        <v>26.290335061518228</v>
      </c>
      <c r="X85">
        <v>0</v>
      </c>
      <c r="Y85">
        <v>22.892296043914442</v>
      </c>
      <c r="Z85">
        <v>13.562369865606664</v>
      </c>
      <c r="AA85">
        <v>0</v>
      </c>
      <c r="AB85">
        <v>7.3795387788263227</v>
      </c>
      <c r="AC85">
        <v>29.525654646584588</v>
      </c>
      <c r="AD85">
        <v>0</v>
      </c>
      <c r="AE85">
        <v>6.9090000000000007</v>
      </c>
      <c r="AF85">
        <v>4.6475</v>
      </c>
      <c r="AG85">
        <v>0</v>
      </c>
      <c r="AH85">
        <v>12.154000000000002</v>
      </c>
      <c r="AI85">
        <v>13.21428</v>
      </c>
      <c r="AJ85">
        <v>0</v>
      </c>
      <c r="AK85">
        <v>10.414123081999671</v>
      </c>
      <c r="AL85">
        <v>3.1149975251608648</v>
      </c>
      <c r="AM85">
        <v>0</v>
      </c>
      <c r="AN85" s="91">
        <v>5.1113805957828813</v>
      </c>
      <c r="AO85" s="91">
        <v>6.1203599310101717</v>
      </c>
      <c r="AP85">
        <v>0</v>
      </c>
      <c r="AQ85" s="91">
        <v>10.431935027023966</v>
      </c>
      <c r="AR85" s="91">
        <v>6.3991524489117539</v>
      </c>
      <c r="AS85">
        <v>0</v>
      </c>
      <c r="AT85" s="91">
        <v>26.100216810610124</v>
      </c>
      <c r="AU85" s="91">
        <v>25.25367344704101</v>
      </c>
      <c r="AV85">
        <v>0</v>
      </c>
      <c r="AW85" s="12">
        <v>0</v>
      </c>
      <c r="AX85" s="12">
        <v>276.58800000000002</v>
      </c>
      <c r="AY85" s="12">
        <v>0</v>
      </c>
      <c r="AZ85" s="12">
        <v>0</v>
      </c>
      <c r="BA85" s="12">
        <v>0</v>
      </c>
      <c r="BB85" s="12">
        <v>0</v>
      </c>
      <c r="BC85" s="14">
        <v>101.72818953464545</v>
      </c>
      <c r="BD85" s="14">
        <v>152.59228430196816</v>
      </c>
      <c r="BE85" s="12">
        <v>0</v>
      </c>
      <c r="BF85" s="14">
        <v>32.585696506550221</v>
      </c>
      <c r="BG85" s="14">
        <v>97.757089519650663</v>
      </c>
      <c r="BH85" s="12">
        <v>0</v>
      </c>
      <c r="BI85" s="12">
        <v>0</v>
      </c>
      <c r="BJ85" s="14">
        <v>255.44985697162952</v>
      </c>
      <c r="BK85" s="12">
        <v>0</v>
      </c>
      <c r="BL85" s="14">
        <v>59.066587488331464</v>
      </c>
      <c r="BM85" s="14">
        <v>177.19976246499439</v>
      </c>
      <c r="BN85" s="12">
        <v>0</v>
      </c>
      <c r="BO85" s="14">
        <v>59.066587488331464</v>
      </c>
      <c r="BP85" s="14">
        <v>177.19976246499439</v>
      </c>
      <c r="BQ85" s="12">
        <v>0</v>
      </c>
      <c r="BR85" s="97">
        <v>20</v>
      </c>
      <c r="BS85" s="97">
        <v>20</v>
      </c>
      <c r="BT85" s="12">
        <v>0</v>
      </c>
    </row>
    <row r="86" spans="1:72" x14ac:dyDescent="0.45">
      <c r="A86" s="21">
        <v>2015</v>
      </c>
      <c r="B86" s="2">
        <v>1983</v>
      </c>
      <c r="C86">
        <f>0.1*'Ancillary calculations'!D$27</f>
        <v>0</v>
      </c>
      <c r="D86">
        <f>0.1*'Ancillary calculations'!E$27</f>
        <v>230.46919691322665</v>
      </c>
      <c r="E86">
        <f>0.1*'Ancillary calculations'!F$27</f>
        <v>0</v>
      </c>
      <c r="F86">
        <f>0.1*'Ancillary calculations'!G$27</f>
        <v>0</v>
      </c>
      <c r="G86">
        <f>0.1*'Ancillary calculations'!H$27</f>
        <v>0</v>
      </c>
      <c r="H86">
        <f>0.1*'Ancillary calculations'!I$27</f>
        <v>32.449145635046342</v>
      </c>
      <c r="I86">
        <f>0.1*'Ancillary calculations'!J$27</f>
        <v>0</v>
      </c>
      <c r="J86">
        <f>0.1*'Ancillary calculations'!K$27</f>
        <v>0</v>
      </c>
      <c r="K86">
        <f>0.1*'Ancillary calculations'!L$27</f>
        <v>9.2875646517270436</v>
      </c>
      <c r="L86">
        <v>0</v>
      </c>
      <c r="M86">
        <v>0</v>
      </c>
      <c r="N86">
        <v>0</v>
      </c>
      <c r="O86">
        <v>0</v>
      </c>
      <c r="P86">
        <f t="shared" si="3"/>
        <v>22.734472219651593</v>
      </c>
      <c r="Q86">
        <f t="shared" si="4"/>
        <v>3.2009232030653738</v>
      </c>
      <c r="R86">
        <f t="shared" si="5"/>
        <v>0.91616529840387007</v>
      </c>
      <c r="S86" s="12">
        <v>59.122898605276326</v>
      </c>
      <c r="T86" s="12">
        <v>26.825475180492273</v>
      </c>
      <c r="U86" s="12">
        <v>0</v>
      </c>
      <c r="V86">
        <v>12.860790838040703</v>
      </c>
      <c r="W86">
        <v>26.290335061518228</v>
      </c>
      <c r="X86">
        <v>0</v>
      </c>
      <c r="Y86">
        <v>22.892296043914442</v>
      </c>
      <c r="Z86">
        <v>13.562369865606664</v>
      </c>
      <c r="AA86">
        <v>0</v>
      </c>
      <c r="AB86">
        <v>7.3795387788263227</v>
      </c>
      <c r="AC86">
        <v>29.525654646584588</v>
      </c>
      <c r="AD86">
        <v>0</v>
      </c>
      <c r="AE86">
        <v>6.9090000000000007</v>
      </c>
      <c r="AF86">
        <v>4.6475</v>
      </c>
      <c r="AG86">
        <v>0</v>
      </c>
      <c r="AH86">
        <v>12.154000000000002</v>
      </c>
      <c r="AI86">
        <v>13.21428</v>
      </c>
      <c r="AJ86">
        <v>0</v>
      </c>
      <c r="AK86">
        <v>10.414123081999671</v>
      </c>
      <c r="AL86">
        <v>3.1149975251608648</v>
      </c>
      <c r="AM86">
        <v>0</v>
      </c>
      <c r="AN86" s="91">
        <v>5.1113805957828813</v>
      </c>
      <c r="AO86" s="91">
        <v>6.1203599310101717</v>
      </c>
      <c r="AP86">
        <v>0</v>
      </c>
      <c r="AQ86" s="91">
        <v>10.431935027023966</v>
      </c>
      <c r="AR86" s="91">
        <v>6.3991524489117539</v>
      </c>
      <c r="AS86">
        <v>0</v>
      </c>
      <c r="AT86" s="91">
        <v>26.100216810610124</v>
      </c>
      <c r="AU86" s="91">
        <v>25.25367344704101</v>
      </c>
      <c r="AV86">
        <v>0</v>
      </c>
      <c r="AW86" s="12">
        <v>0</v>
      </c>
      <c r="AX86" s="12">
        <v>333.798</v>
      </c>
      <c r="AY86" s="12">
        <v>0</v>
      </c>
      <c r="AZ86" s="12">
        <v>0</v>
      </c>
      <c r="BA86" s="12">
        <v>0</v>
      </c>
      <c r="BB86" s="12">
        <v>0</v>
      </c>
      <c r="BC86" s="14">
        <v>101.72818953464545</v>
      </c>
      <c r="BD86" s="14">
        <v>152.59228430196816</v>
      </c>
      <c r="BE86" s="12">
        <v>0</v>
      </c>
      <c r="BF86" s="14">
        <v>32.585696506550221</v>
      </c>
      <c r="BG86" s="14">
        <v>97.757089519650663</v>
      </c>
      <c r="BH86" s="12">
        <v>0</v>
      </c>
      <c r="BI86" s="12">
        <v>0</v>
      </c>
      <c r="BJ86" s="14">
        <v>266.55637249213515</v>
      </c>
      <c r="BK86" s="12">
        <v>0</v>
      </c>
      <c r="BL86" s="14">
        <v>61.634699987824135</v>
      </c>
      <c r="BM86" s="14">
        <v>184.90409996347239</v>
      </c>
      <c r="BN86" s="12">
        <v>0</v>
      </c>
      <c r="BO86" s="14">
        <v>61.634699987824149</v>
      </c>
      <c r="BP86" s="14">
        <v>184.90409996347239</v>
      </c>
      <c r="BQ86" s="12">
        <v>0</v>
      </c>
      <c r="BR86" s="97">
        <v>20</v>
      </c>
      <c r="BS86" s="97">
        <v>20</v>
      </c>
      <c r="BT86" s="12">
        <v>0</v>
      </c>
    </row>
    <row r="87" spans="1:72" x14ac:dyDescent="0.45">
      <c r="A87" s="21">
        <v>2015</v>
      </c>
      <c r="B87" s="2">
        <v>1984</v>
      </c>
      <c r="C87">
        <f>0.1*'Ancillary calculations'!D$27</f>
        <v>0</v>
      </c>
      <c r="D87">
        <f>0.1*'Ancillary calculations'!E$27</f>
        <v>230.46919691322665</v>
      </c>
      <c r="E87">
        <f>0.1*'Ancillary calculations'!F$27</f>
        <v>0</v>
      </c>
      <c r="F87">
        <f>0.1*'Ancillary calculations'!G$27</f>
        <v>0</v>
      </c>
      <c r="G87">
        <f>0.1*'Ancillary calculations'!H$27</f>
        <v>0</v>
      </c>
      <c r="H87">
        <f>0.1*'Ancillary calculations'!I$27</f>
        <v>32.449145635046342</v>
      </c>
      <c r="I87">
        <f>0.1*'Ancillary calculations'!J$27</f>
        <v>0</v>
      </c>
      <c r="J87">
        <f>0.1*'Ancillary calculations'!K$27</f>
        <v>0</v>
      </c>
      <c r="K87">
        <f>0.1*'Ancillary calculations'!L$27</f>
        <v>9.2875646517270436</v>
      </c>
      <c r="L87">
        <v>0</v>
      </c>
      <c r="M87">
        <v>0</v>
      </c>
      <c r="N87">
        <v>0</v>
      </c>
      <c r="O87">
        <v>0</v>
      </c>
      <c r="P87">
        <f t="shared" si="3"/>
        <v>22.734472219651593</v>
      </c>
      <c r="Q87">
        <f t="shared" si="4"/>
        <v>3.2009232030653738</v>
      </c>
      <c r="R87">
        <f t="shared" si="5"/>
        <v>0.91616529840387007</v>
      </c>
      <c r="S87" s="12">
        <v>60.141491517599427</v>
      </c>
      <c r="T87" s="12">
        <v>27.287635181661599</v>
      </c>
      <c r="U87" s="12">
        <v>0</v>
      </c>
      <c r="V87">
        <v>12.860790838040703</v>
      </c>
      <c r="W87">
        <v>26.290335061518228</v>
      </c>
      <c r="X87">
        <v>0</v>
      </c>
      <c r="Y87">
        <v>22.892296043914442</v>
      </c>
      <c r="Z87">
        <v>13.562369865606664</v>
      </c>
      <c r="AA87">
        <v>0</v>
      </c>
      <c r="AB87">
        <v>7.3795387788263227</v>
      </c>
      <c r="AC87">
        <v>29.525654646584588</v>
      </c>
      <c r="AD87">
        <v>0</v>
      </c>
      <c r="AE87">
        <v>6.9090000000000007</v>
      </c>
      <c r="AF87">
        <v>4.6475</v>
      </c>
      <c r="AG87">
        <v>0</v>
      </c>
      <c r="AH87">
        <v>12.154000000000002</v>
      </c>
      <c r="AI87">
        <v>13.21428</v>
      </c>
      <c r="AJ87">
        <v>0</v>
      </c>
      <c r="AK87">
        <v>10.414123081999671</v>
      </c>
      <c r="AL87">
        <v>3.1149975251608648</v>
      </c>
      <c r="AM87">
        <v>0</v>
      </c>
      <c r="AN87" s="91">
        <v>5.1113805957828813</v>
      </c>
      <c r="AO87" s="91">
        <v>6.1203599310101717</v>
      </c>
      <c r="AP87">
        <v>0</v>
      </c>
      <c r="AQ87" s="91">
        <v>10.431935027023966</v>
      </c>
      <c r="AR87" s="91">
        <v>6.3991524489117539</v>
      </c>
      <c r="AS87">
        <v>0</v>
      </c>
      <c r="AT87" s="91">
        <v>26.100216810610124</v>
      </c>
      <c r="AU87" s="91">
        <v>25.25367344704101</v>
      </c>
      <c r="AV87">
        <v>0</v>
      </c>
      <c r="AW87" s="12">
        <v>0</v>
      </c>
      <c r="AX87" s="12">
        <v>395.59500000000003</v>
      </c>
      <c r="AY87" s="12">
        <v>0</v>
      </c>
      <c r="AZ87" s="12">
        <v>0</v>
      </c>
      <c r="BA87" s="12">
        <v>0</v>
      </c>
      <c r="BB87" s="12">
        <v>0</v>
      </c>
      <c r="BC87" s="14">
        <v>101.72818953464545</v>
      </c>
      <c r="BD87" s="14">
        <v>152.59228430196816</v>
      </c>
      <c r="BE87" s="12">
        <v>0</v>
      </c>
      <c r="BF87" s="14">
        <v>32.585696506550221</v>
      </c>
      <c r="BG87" s="14">
        <v>97.757089519650663</v>
      </c>
      <c r="BH87" s="12">
        <v>0</v>
      </c>
      <c r="BI87" s="12">
        <v>0</v>
      </c>
      <c r="BJ87" s="14">
        <v>277.66288801264079</v>
      </c>
      <c r="BK87" s="12">
        <v>0</v>
      </c>
      <c r="BL87" s="14">
        <v>64.202812487316805</v>
      </c>
      <c r="BM87" s="14">
        <v>192.60843746195042</v>
      </c>
      <c r="BN87" s="12">
        <v>0</v>
      </c>
      <c r="BO87" s="14">
        <v>64.202812487316805</v>
      </c>
      <c r="BP87" s="14">
        <v>192.60843746195042</v>
      </c>
      <c r="BQ87" s="12">
        <v>0</v>
      </c>
      <c r="BR87" s="97">
        <v>20</v>
      </c>
      <c r="BS87" s="97">
        <v>20</v>
      </c>
      <c r="BT87" s="12">
        <v>0</v>
      </c>
    </row>
    <row r="88" spans="1:72" x14ac:dyDescent="0.45">
      <c r="A88" s="21">
        <v>2015</v>
      </c>
      <c r="B88" s="2">
        <v>1985</v>
      </c>
      <c r="C88">
        <f>0.1*'Ancillary calculations'!D$27</f>
        <v>0</v>
      </c>
      <c r="D88">
        <f>0.1*'Ancillary calculations'!E$27</f>
        <v>230.46919691322665</v>
      </c>
      <c r="E88">
        <f>0.1*'Ancillary calculations'!F$27</f>
        <v>0</v>
      </c>
      <c r="F88">
        <f>0.1*'Ancillary calculations'!G$27</f>
        <v>0</v>
      </c>
      <c r="G88">
        <f>0.1*'Ancillary calculations'!H$27</f>
        <v>0</v>
      </c>
      <c r="H88">
        <f>0.1*'Ancillary calculations'!I$27</f>
        <v>32.449145635046342</v>
      </c>
      <c r="I88">
        <f>0.1*'Ancillary calculations'!J$27</f>
        <v>0</v>
      </c>
      <c r="J88">
        <f>0.1*'Ancillary calculations'!K$27</f>
        <v>0</v>
      </c>
      <c r="K88">
        <f>0.1*'Ancillary calculations'!L$27</f>
        <v>9.2875646517270436</v>
      </c>
      <c r="L88">
        <v>0</v>
      </c>
      <c r="M88">
        <v>0</v>
      </c>
      <c r="N88">
        <v>0</v>
      </c>
      <c r="O88">
        <v>0</v>
      </c>
      <c r="P88">
        <f t="shared" si="3"/>
        <v>22.734472219651593</v>
      </c>
      <c r="Q88">
        <f t="shared" si="4"/>
        <v>3.2009232030653738</v>
      </c>
      <c r="R88">
        <f t="shared" si="5"/>
        <v>0.91616529840387007</v>
      </c>
      <c r="S88" s="12">
        <v>56.989143477793668</v>
      </c>
      <c r="T88" s="12">
        <v>25.857339372475145</v>
      </c>
      <c r="U88" s="12">
        <v>0</v>
      </c>
      <c r="V88">
        <v>12.860790838040703</v>
      </c>
      <c r="W88">
        <v>26.290335061518228</v>
      </c>
      <c r="X88">
        <v>0</v>
      </c>
      <c r="Y88">
        <v>22.892296043914442</v>
      </c>
      <c r="Z88">
        <v>13.562369865606664</v>
      </c>
      <c r="AA88">
        <v>0</v>
      </c>
      <c r="AB88">
        <v>7.3795387788263227</v>
      </c>
      <c r="AC88">
        <v>29.525654646584588</v>
      </c>
      <c r="AD88">
        <v>0</v>
      </c>
      <c r="AE88">
        <v>6.9090000000000007</v>
      </c>
      <c r="AF88">
        <v>4.6475</v>
      </c>
      <c r="AG88">
        <v>0</v>
      </c>
      <c r="AH88">
        <v>12.154000000000002</v>
      </c>
      <c r="AI88">
        <v>13.21428</v>
      </c>
      <c r="AJ88">
        <v>0</v>
      </c>
      <c r="AK88">
        <v>10.414123081999671</v>
      </c>
      <c r="AL88">
        <v>3.1149975251608648</v>
      </c>
      <c r="AM88">
        <v>0</v>
      </c>
      <c r="AN88" s="91">
        <v>5.1113805957828813</v>
      </c>
      <c r="AO88" s="91">
        <v>6.1203599310101717</v>
      </c>
      <c r="AP88">
        <v>0</v>
      </c>
      <c r="AQ88" s="91">
        <v>10.431935027023966</v>
      </c>
      <c r="AR88" s="91">
        <v>6.3991524489117539</v>
      </c>
      <c r="AS88">
        <v>0</v>
      </c>
      <c r="AT88" s="91">
        <v>26.100216810610124</v>
      </c>
      <c r="AU88" s="91">
        <v>25.25367344704101</v>
      </c>
      <c r="AV88">
        <v>0</v>
      </c>
      <c r="AW88" s="12">
        <v>0</v>
      </c>
      <c r="AX88" s="12">
        <v>472.18200000000002</v>
      </c>
      <c r="AY88" s="12">
        <v>0</v>
      </c>
      <c r="AZ88" s="12">
        <v>0</v>
      </c>
      <c r="BA88" s="12">
        <v>0</v>
      </c>
      <c r="BB88" s="12">
        <v>0</v>
      </c>
      <c r="BC88" s="14">
        <v>101.72818953464545</v>
      </c>
      <c r="BD88" s="14">
        <v>152.59228430196816</v>
      </c>
      <c r="BE88" s="12">
        <v>0</v>
      </c>
      <c r="BF88" s="14">
        <v>32.585696506550221</v>
      </c>
      <c r="BG88" s="14">
        <v>97.757089519650663</v>
      </c>
      <c r="BH88" s="12">
        <v>0</v>
      </c>
      <c r="BI88" s="12">
        <v>0</v>
      </c>
      <c r="BJ88" s="14">
        <v>288.76940353314643</v>
      </c>
      <c r="BK88" s="12">
        <v>0</v>
      </c>
      <c r="BL88" s="14">
        <v>66.770924986809476</v>
      </c>
      <c r="BM88" s="14">
        <v>200.31277496042844</v>
      </c>
      <c r="BN88" s="12">
        <v>0</v>
      </c>
      <c r="BO88" s="14">
        <v>66.770924986809462</v>
      </c>
      <c r="BP88" s="14">
        <v>200.31277496042844</v>
      </c>
      <c r="BQ88" s="12">
        <v>0</v>
      </c>
      <c r="BR88" s="97">
        <v>20</v>
      </c>
      <c r="BS88" s="97">
        <v>20</v>
      </c>
      <c r="BT88" s="12">
        <v>0</v>
      </c>
    </row>
    <row r="89" spans="1:72" x14ac:dyDescent="0.45">
      <c r="A89" s="21">
        <v>2015</v>
      </c>
      <c r="B89" s="2">
        <v>1986</v>
      </c>
      <c r="C89">
        <f>0.1*'Ancillary calculations'!D$27</f>
        <v>0</v>
      </c>
      <c r="D89">
        <f>0.1*'Ancillary calculations'!E$27</f>
        <v>230.46919691322665</v>
      </c>
      <c r="E89">
        <f>0.1*'Ancillary calculations'!F$27</f>
        <v>0</v>
      </c>
      <c r="F89">
        <f>0.1*'Ancillary calculations'!G$27</f>
        <v>0</v>
      </c>
      <c r="G89">
        <f>0.1*'Ancillary calculations'!H$27</f>
        <v>0</v>
      </c>
      <c r="H89">
        <f>0.1*'Ancillary calculations'!I$27</f>
        <v>32.449145635046342</v>
      </c>
      <c r="I89">
        <f>0.1*'Ancillary calculations'!J$27</f>
        <v>0</v>
      </c>
      <c r="J89">
        <f>0.1*'Ancillary calculations'!K$27</f>
        <v>0</v>
      </c>
      <c r="K89">
        <f>0.1*'Ancillary calculations'!L$27</f>
        <v>9.2875646517270436</v>
      </c>
      <c r="L89">
        <v>0</v>
      </c>
      <c r="M89">
        <v>0</v>
      </c>
      <c r="N89">
        <v>0</v>
      </c>
      <c r="O89">
        <v>0</v>
      </c>
      <c r="P89">
        <f t="shared" si="3"/>
        <v>22.734472219651593</v>
      </c>
      <c r="Q89">
        <f t="shared" si="4"/>
        <v>3.2009232030653738</v>
      </c>
      <c r="R89">
        <f t="shared" si="5"/>
        <v>0.91616529840387007</v>
      </c>
      <c r="S89" s="12">
        <v>54.426284474840308</v>
      </c>
      <c r="T89" s="12">
        <v>24.694508858466964</v>
      </c>
      <c r="U89" s="12">
        <v>0</v>
      </c>
      <c r="V89">
        <v>12.860790838040703</v>
      </c>
      <c r="W89">
        <v>26.290335061518228</v>
      </c>
      <c r="X89">
        <v>0</v>
      </c>
      <c r="Y89">
        <v>22.892296043914442</v>
      </c>
      <c r="Z89">
        <v>13.562369865606664</v>
      </c>
      <c r="AA89">
        <v>0</v>
      </c>
      <c r="AB89">
        <v>7.3795387788263227</v>
      </c>
      <c r="AC89">
        <v>29.525654646584588</v>
      </c>
      <c r="AD89">
        <v>0</v>
      </c>
      <c r="AE89">
        <v>6.9090000000000007</v>
      </c>
      <c r="AF89">
        <v>4.6475</v>
      </c>
      <c r="AG89">
        <v>0</v>
      </c>
      <c r="AH89">
        <v>12.154000000000002</v>
      </c>
      <c r="AI89">
        <v>13.21428</v>
      </c>
      <c r="AJ89">
        <v>0</v>
      </c>
      <c r="AK89">
        <v>10.414123081999671</v>
      </c>
      <c r="AL89">
        <v>3.1149975251608648</v>
      </c>
      <c r="AM89">
        <v>0</v>
      </c>
      <c r="AN89" s="91">
        <v>5.1113805957828813</v>
      </c>
      <c r="AO89" s="91">
        <v>6.1203599310101717</v>
      </c>
      <c r="AP89">
        <v>0</v>
      </c>
      <c r="AQ89" s="91">
        <v>10.431935027023966</v>
      </c>
      <c r="AR89" s="91">
        <v>6.3991524489117539</v>
      </c>
      <c r="AS89">
        <v>0</v>
      </c>
      <c r="AT89" s="91">
        <v>26.100216810610124</v>
      </c>
      <c r="AU89" s="91">
        <v>25.25367344704101</v>
      </c>
      <c r="AV89">
        <v>0</v>
      </c>
      <c r="AW89" s="12">
        <v>0</v>
      </c>
      <c r="AX89" s="12">
        <v>559.86699999999996</v>
      </c>
      <c r="AY89" s="12">
        <v>0</v>
      </c>
      <c r="AZ89" s="12">
        <v>0</v>
      </c>
      <c r="BA89" s="12">
        <v>32.95003334359</v>
      </c>
      <c r="BB89" s="12">
        <v>0</v>
      </c>
      <c r="BC89" s="14">
        <v>101.72818953464545</v>
      </c>
      <c r="BD89" s="14">
        <v>152.59228430196816</v>
      </c>
      <c r="BE89" s="12">
        <v>0</v>
      </c>
      <c r="BF89" s="14">
        <v>32.585696506550221</v>
      </c>
      <c r="BG89" s="14">
        <v>97.757089519650663</v>
      </c>
      <c r="BH89" s="12">
        <v>0</v>
      </c>
      <c r="BI89" s="12">
        <v>0</v>
      </c>
      <c r="BJ89" s="14">
        <v>299.87591905365207</v>
      </c>
      <c r="BK89" s="12">
        <v>0</v>
      </c>
      <c r="BL89" s="14">
        <v>69.339037486302146</v>
      </c>
      <c r="BM89" s="14">
        <v>208.01711245890644</v>
      </c>
      <c r="BN89" s="12">
        <v>0</v>
      </c>
      <c r="BO89" s="14">
        <v>69.339037486302146</v>
      </c>
      <c r="BP89" s="14">
        <v>208.01711245890644</v>
      </c>
      <c r="BQ89" s="12">
        <v>0</v>
      </c>
      <c r="BR89" s="97">
        <v>20</v>
      </c>
      <c r="BS89" s="97">
        <v>20</v>
      </c>
      <c r="BT89" s="12">
        <v>0</v>
      </c>
    </row>
    <row r="90" spans="1:72" x14ac:dyDescent="0.45">
      <c r="A90" s="21">
        <v>2015</v>
      </c>
      <c r="B90" s="2">
        <v>1987</v>
      </c>
      <c r="C90">
        <f>0.1*'Ancillary calculations'!D$27</f>
        <v>0</v>
      </c>
      <c r="D90">
        <f>0.1*'Ancillary calculations'!E$27</f>
        <v>230.46919691322665</v>
      </c>
      <c r="E90">
        <f>0.1*'Ancillary calculations'!F$27</f>
        <v>0</v>
      </c>
      <c r="F90">
        <f>0.1*'Ancillary calculations'!G$27</f>
        <v>0</v>
      </c>
      <c r="G90">
        <f>0.1*'Ancillary calculations'!H$27</f>
        <v>0</v>
      </c>
      <c r="H90">
        <f>0.1*'Ancillary calculations'!I$27</f>
        <v>32.449145635046342</v>
      </c>
      <c r="I90">
        <f>0.1*'Ancillary calculations'!J$27</f>
        <v>0</v>
      </c>
      <c r="J90">
        <f>0.1*'Ancillary calculations'!K$27</f>
        <v>0</v>
      </c>
      <c r="K90">
        <f>0.1*'Ancillary calculations'!L$27</f>
        <v>9.2875646517270436</v>
      </c>
      <c r="L90">
        <v>0</v>
      </c>
      <c r="M90">
        <v>0</v>
      </c>
      <c r="N90">
        <v>0</v>
      </c>
      <c r="O90">
        <v>0</v>
      </c>
      <c r="P90">
        <f t="shared" si="3"/>
        <v>22.734472219651593</v>
      </c>
      <c r="Q90">
        <f t="shared" si="4"/>
        <v>3.2009232030653738</v>
      </c>
      <c r="R90">
        <f t="shared" si="5"/>
        <v>0.91616529840387007</v>
      </c>
      <c r="S90" s="12">
        <v>60.036206845262036</v>
      </c>
      <c r="T90" s="12">
        <v>27.239865004094217</v>
      </c>
      <c r="U90" s="12">
        <v>0</v>
      </c>
      <c r="V90">
        <v>12.860790838040703</v>
      </c>
      <c r="W90">
        <v>26.290335061518228</v>
      </c>
      <c r="X90">
        <v>0</v>
      </c>
      <c r="Y90">
        <v>22.892296043914442</v>
      </c>
      <c r="Z90">
        <v>13.562369865606664</v>
      </c>
      <c r="AA90">
        <v>0</v>
      </c>
      <c r="AB90">
        <v>7.3795387788263227</v>
      </c>
      <c r="AC90">
        <v>29.525654646584588</v>
      </c>
      <c r="AD90">
        <v>0</v>
      </c>
      <c r="AE90">
        <v>6.9090000000000007</v>
      </c>
      <c r="AF90">
        <v>4.6475</v>
      </c>
      <c r="AG90">
        <v>0</v>
      </c>
      <c r="AH90">
        <v>12.154000000000002</v>
      </c>
      <c r="AI90">
        <v>13.21428</v>
      </c>
      <c r="AJ90">
        <v>0</v>
      </c>
      <c r="AK90">
        <v>10.414123081999671</v>
      </c>
      <c r="AL90">
        <v>3.1149975251608648</v>
      </c>
      <c r="AM90">
        <v>0</v>
      </c>
      <c r="AN90" s="91">
        <v>5.1113805957828813</v>
      </c>
      <c r="AO90" s="91">
        <v>6.1203599310101717</v>
      </c>
      <c r="AP90">
        <v>0</v>
      </c>
      <c r="AQ90" s="91">
        <v>10.431935027023966</v>
      </c>
      <c r="AR90" s="91">
        <v>6.3991524489117539</v>
      </c>
      <c r="AS90">
        <v>0</v>
      </c>
      <c r="AT90" s="91">
        <v>26.100216810610124</v>
      </c>
      <c r="AU90" s="91">
        <v>25.25367344704101</v>
      </c>
      <c r="AV90">
        <v>0</v>
      </c>
      <c r="AW90" s="12">
        <v>0</v>
      </c>
      <c r="AX90" s="12">
        <v>655.08500000000004</v>
      </c>
      <c r="AY90" s="12">
        <v>0</v>
      </c>
      <c r="AZ90" s="12">
        <v>0</v>
      </c>
      <c r="BA90" s="12">
        <v>65.900066687180001</v>
      </c>
      <c r="BB90" s="12">
        <v>0</v>
      </c>
      <c r="BC90" s="14">
        <v>101.72818953464545</v>
      </c>
      <c r="BD90" s="14">
        <v>152.59228430196816</v>
      </c>
      <c r="BE90" s="12">
        <v>0</v>
      </c>
      <c r="BF90" s="14">
        <v>32.585696506550221</v>
      </c>
      <c r="BG90" s="14">
        <v>97.757089519650663</v>
      </c>
      <c r="BH90" s="12">
        <v>0</v>
      </c>
      <c r="BI90" s="12">
        <v>0</v>
      </c>
      <c r="BJ90" s="14">
        <v>310.98243457415771</v>
      </c>
      <c r="BK90" s="12">
        <v>0</v>
      </c>
      <c r="BL90" s="14">
        <v>71.907149985794817</v>
      </c>
      <c r="BM90" s="14">
        <v>215.72144995738444</v>
      </c>
      <c r="BN90" s="12">
        <v>0</v>
      </c>
      <c r="BO90" s="14">
        <v>71.907149985794831</v>
      </c>
      <c r="BP90" s="14">
        <v>215.72144995738444</v>
      </c>
      <c r="BQ90" s="12">
        <v>0</v>
      </c>
      <c r="BR90" s="97">
        <v>20</v>
      </c>
      <c r="BS90" s="97">
        <v>20</v>
      </c>
      <c r="BT90" s="12">
        <v>0</v>
      </c>
    </row>
    <row r="91" spans="1:72" x14ac:dyDescent="0.45">
      <c r="A91" s="21">
        <v>2015</v>
      </c>
      <c r="B91" s="2">
        <v>1988</v>
      </c>
      <c r="C91">
        <f>0.1*'Ancillary calculations'!D$27</f>
        <v>0</v>
      </c>
      <c r="D91">
        <f>0.1*'Ancillary calculations'!E$27</f>
        <v>230.46919691322665</v>
      </c>
      <c r="E91">
        <f>0.1*'Ancillary calculations'!F$27</f>
        <v>0</v>
      </c>
      <c r="F91">
        <f>0.1*'Ancillary calculations'!G$27</f>
        <v>0</v>
      </c>
      <c r="G91">
        <f>0.1*'Ancillary calculations'!H$27</f>
        <v>0</v>
      </c>
      <c r="H91">
        <f>0.1*'Ancillary calculations'!I$27</f>
        <v>32.449145635046342</v>
      </c>
      <c r="I91">
        <f>0.1*'Ancillary calculations'!J$27</f>
        <v>0</v>
      </c>
      <c r="J91">
        <f>0.1*'Ancillary calculations'!K$27</f>
        <v>0</v>
      </c>
      <c r="K91">
        <f>0.1*'Ancillary calculations'!L$27</f>
        <v>9.2875646517270436</v>
      </c>
      <c r="L91">
        <v>0</v>
      </c>
      <c r="M91">
        <v>0</v>
      </c>
      <c r="N91">
        <v>0</v>
      </c>
      <c r="O91">
        <v>0</v>
      </c>
      <c r="P91">
        <f t="shared" si="3"/>
        <v>22.734472219651593</v>
      </c>
      <c r="Q91">
        <f t="shared" si="4"/>
        <v>3.2009232030653738</v>
      </c>
      <c r="R91">
        <f t="shared" si="5"/>
        <v>0.91616529840387007</v>
      </c>
      <c r="S91" s="12">
        <v>65.558527047000482</v>
      </c>
      <c r="T91" s="12">
        <v>29.745473947584774</v>
      </c>
      <c r="U91" s="12">
        <v>0</v>
      </c>
      <c r="V91">
        <v>12.860790838040703</v>
      </c>
      <c r="W91">
        <v>26.290335061518228</v>
      </c>
      <c r="X91">
        <v>0</v>
      </c>
      <c r="Y91">
        <v>22.892296043914442</v>
      </c>
      <c r="Z91">
        <v>13.562369865606664</v>
      </c>
      <c r="AA91">
        <v>0</v>
      </c>
      <c r="AB91">
        <v>7.3795387788263227</v>
      </c>
      <c r="AC91">
        <v>29.525654646584588</v>
      </c>
      <c r="AD91">
        <v>0</v>
      </c>
      <c r="AE91">
        <v>6.9090000000000007</v>
      </c>
      <c r="AF91">
        <v>4.6475</v>
      </c>
      <c r="AG91">
        <v>0</v>
      </c>
      <c r="AH91">
        <v>12.154000000000002</v>
      </c>
      <c r="AI91">
        <v>13.21428</v>
      </c>
      <c r="AJ91">
        <v>0</v>
      </c>
      <c r="AK91">
        <v>10.414123081999671</v>
      </c>
      <c r="AL91">
        <v>3.1149975251608648</v>
      </c>
      <c r="AM91">
        <v>0</v>
      </c>
      <c r="AN91" s="91">
        <v>5.1113805957828813</v>
      </c>
      <c r="AO91" s="91">
        <v>6.1203599310101717</v>
      </c>
      <c r="AP91">
        <v>0</v>
      </c>
      <c r="AQ91" s="91">
        <v>10.431935027023966</v>
      </c>
      <c r="AR91" s="91">
        <v>6.3991524489117539</v>
      </c>
      <c r="AS91">
        <v>0</v>
      </c>
      <c r="AT91" s="91">
        <v>26.100216810610124</v>
      </c>
      <c r="AU91" s="91">
        <v>25.25367344704101</v>
      </c>
      <c r="AV91">
        <v>0</v>
      </c>
      <c r="AW91" s="12">
        <v>0</v>
      </c>
      <c r="AX91" s="12">
        <v>750.38599999999997</v>
      </c>
      <c r="AY91" s="12">
        <v>0</v>
      </c>
      <c r="AZ91" s="12">
        <v>0</v>
      </c>
      <c r="BA91" s="12">
        <v>98.850100030770022</v>
      </c>
      <c r="BB91" s="12">
        <v>0</v>
      </c>
      <c r="BC91" s="14">
        <v>101.72818953464545</v>
      </c>
      <c r="BD91" s="14">
        <v>152.59228430196816</v>
      </c>
      <c r="BE91" s="12">
        <v>0</v>
      </c>
      <c r="BF91" s="14">
        <v>32.585696506550221</v>
      </c>
      <c r="BG91" s="14">
        <v>97.757089519650663</v>
      </c>
      <c r="BH91" s="12">
        <v>0</v>
      </c>
      <c r="BI91" s="12">
        <v>0</v>
      </c>
      <c r="BJ91" s="14">
        <v>322.08895009466335</v>
      </c>
      <c r="BK91" s="12">
        <v>0</v>
      </c>
      <c r="BL91" s="14">
        <v>74.475262485287487</v>
      </c>
      <c r="BM91" s="14">
        <v>223.42578745586246</v>
      </c>
      <c r="BN91" s="12">
        <v>0</v>
      </c>
      <c r="BO91" s="14">
        <v>74.475262485287487</v>
      </c>
      <c r="BP91" s="14">
        <v>223.42578745586246</v>
      </c>
      <c r="BQ91" s="12">
        <v>0</v>
      </c>
      <c r="BR91" s="97">
        <v>20</v>
      </c>
      <c r="BS91" s="97">
        <v>20</v>
      </c>
      <c r="BT91" s="12">
        <v>0</v>
      </c>
    </row>
    <row r="92" spans="1:72" x14ac:dyDescent="0.45">
      <c r="A92" s="21">
        <v>2015</v>
      </c>
      <c r="B92" s="2">
        <v>1989</v>
      </c>
      <c r="C92">
        <f>0.1*'Ancillary calculations'!D$27</f>
        <v>0</v>
      </c>
      <c r="D92">
        <f>0.1*'Ancillary calculations'!E$27</f>
        <v>230.46919691322665</v>
      </c>
      <c r="E92">
        <f>0.1*'Ancillary calculations'!F$27</f>
        <v>0</v>
      </c>
      <c r="F92">
        <f>0.1*'Ancillary calculations'!G$27</f>
        <v>0</v>
      </c>
      <c r="G92">
        <f>0.1*'Ancillary calculations'!H$27</f>
        <v>0</v>
      </c>
      <c r="H92">
        <f>0.1*'Ancillary calculations'!I$27</f>
        <v>32.449145635046342</v>
      </c>
      <c r="I92">
        <f>0.1*'Ancillary calculations'!J$27</f>
        <v>0</v>
      </c>
      <c r="J92">
        <f>0.1*'Ancillary calculations'!K$27</f>
        <v>0</v>
      </c>
      <c r="K92">
        <f>0.1*'Ancillary calculations'!L$27</f>
        <v>9.2875646517270436</v>
      </c>
      <c r="L92">
        <v>0</v>
      </c>
      <c r="M92">
        <v>0</v>
      </c>
      <c r="N92">
        <v>0</v>
      </c>
      <c r="O92">
        <v>0</v>
      </c>
      <c r="P92">
        <f t="shared" si="3"/>
        <v>22.734472219651593</v>
      </c>
      <c r="Q92">
        <f t="shared" si="4"/>
        <v>3.2009232030653738</v>
      </c>
      <c r="R92">
        <f t="shared" si="5"/>
        <v>0.91616529840387007</v>
      </c>
      <c r="S92" s="12">
        <v>73.164352556713752</v>
      </c>
      <c r="T92" s="12">
        <v>33.196419152422216</v>
      </c>
      <c r="U92" s="12">
        <v>0</v>
      </c>
      <c r="V92">
        <v>12.860790838040703</v>
      </c>
      <c r="W92">
        <v>26.290335061518228</v>
      </c>
      <c r="X92">
        <v>0</v>
      </c>
      <c r="Y92">
        <v>22.892296043914442</v>
      </c>
      <c r="Z92">
        <v>13.562369865606664</v>
      </c>
      <c r="AA92">
        <v>0</v>
      </c>
      <c r="AB92">
        <v>7.3795387788263227</v>
      </c>
      <c r="AC92">
        <v>29.525654646584588</v>
      </c>
      <c r="AD92">
        <v>0</v>
      </c>
      <c r="AE92">
        <v>6.9090000000000007</v>
      </c>
      <c r="AF92">
        <v>4.6475</v>
      </c>
      <c r="AG92">
        <v>0</v>
      </c>
      <c r="AH92">
        <v>12.154000000000002</v>
      </c>
      <c r="AI92">
        <v>13.21428</v>
      </c>
      <c r="AJ92">
        <v>0</v>
      </c>
      <c r="AK92">
        <v>10.414123081999671</v>
      </c>
      <c r="AL92">
        <v>3.1149975251608648</v>
      </c>
      <c r="AM92">
        <v>0</v>
      </c>
      <c r="AN92" s="91">
        <v>5.1113805957828813</v>
      </c>
      <c r="AO92" s="91">
        <v>6.1203599310101717</v>
      </c>
      <c r="AP92">
        <v>0</v>
      </c>
      <c r="AQ92" s="91">
        <v>10.431935027023966</v>
      </c>
      <c r="AR92" s="91">
        <v>6.3991524489117539</v>
      </c>
      <c r="AS92">
        <v>0</v>
      </c>
      <c r="AT92" s="91">
        <v>26.100216810610124</v>
      </c>
      <c r="AU92" s="91">
        <v>25.25367344704101</v>
      </c>
      <c r="AV92">
        <v>0</v>
      </c>
      <c r="AW92" s="12">
        <v>0</v>
      </c>
      <c r="AX92" s="12">
        <v>849.90300000000002</v>
      </c>
      <c r="AY92" s="12">
        <v>0</v>
      </c>
      <c r="AZ92" s="12">
        <v>0</v>
      </c>
      <c r="BA92" s="12">
        <v>131.80013337436</v>
      </c>
      <c r="BB92" s="12">
        <v>0</v>
      </c>
      <c r="BC92" s="14">
        <v>101.72818953464545</v>
      </c>
      <c r="BD92" s="14">
        <v>152.59228430196816</v>
      </c>
      <c r="BE92" s="12">
        <v>0</v>
      </c>
      <c r="BF92" s="14">
        <v>32.585696506550221</v>
      </c>
      <c r="BG92" s="14">
        <v>97.757089519650663</v>
      </c>
      <c r="BH92" s="12">
        <v>0</v>
      </c>
      <c r="BI92" s="12">
        <v>0</v>
      </c>
      <c r="BJ92" s="14">
        <v>333.19546561516898</v>
      </c>
      <c r="BK92" s="12">
        <v>0</v>
      </c>
      <c r="BL92" s="14">
        <v>77.043374984780158</v>
      </c>
      <c r="BM92" s="14">
        <v>231.13012495434049</v>
      </c>
      <c r="BN92" s="12">
        <v>0</v>
      </c>
      <c r="BO92" s="14">
        <v>77.043374984780144</v>
      </c>
      <c r="BP92" s="14">
        <v>231.13012495434049</v>
      </c>
      <c r="BQ92" s="12">
        <v>0</v>
      </c>
      <c r="BR92" s="97">
        <v>20</v>
      </c>
      <c r="BS92" s="97">
        <v>20</v>
      </c>
      <c r="BT92" s="12">
        <v>0</v>
      </c>
    </row>
    <row r="93" spans="1:72" x14ac:dyDescent="0.45">
      <c r="A93" s="21">
        <v>2015</v>
      </c>
      <c r="B93" s="2">
        <v>1990</v>
      </c>
      <c r="C93">
        <f>0.1*'Ancillary calculations'!D$28</f>
        <v>0</v>
      </c>
      <c r="D93">
        <f>0.1*'Ancillary calculations'!E$28</f>
        <v>288.67643435888795</v>
      </c>
      <c r="E93">
        <f>0.1*'Ancillary calculations'!F$28</f>
        <v>0</v>
      </c>
      <c r="F93">
        <f>0.1*'Ancillary calculations'!G$28</f>
        <v>0</v>
      </c>
      <c r="G93">
        <f>0.1*'Ancillary calculations'!H$28</f>
        <v>0</v>
      </c>
      <c r="H93">
        <f>0.1*'Ancillary calculations'!I$28</f>
        <v>40.644492996798661</v>
      </c>
      <c r="I93">
        <f>0.1*'Ancillary calculations'!J$28</f>
        <v>0</v>
      </c>
      <c r="J93">
        <f>0.1*'Ancillary calculations'!K$28</f>
        <v>0</v>
      </c>
      <c r="K93">
        <f>0.1*'Ancillary calculations'!L$28</f>
        <v>11.633229444313395</v>
      </c>
      <c r="L93">
        <v>0</v>
      </c>
      <c r="M93">
        <v>0</v>
      </c>
      <c r="N93">
        <v>0</v>
      </c>
      <c r="O93">
        <v>0</v>
      </c>
      <c r="P93">
        <f t="shared" si="3"/>
        <v>28.476284316082367</v>
      </c>
      <c r="Q93">
        <f t="shared" si="4"/>
        <v>4.0093474932593587</v>
      </c>
      <c r="R93">
        <f t="shared" si="5"/>
        <v>1.1475517560212296</v>
      </c>
      <c r="S93" s="12">
        <v>75.712086408585265</v>
      </c>
      <c r="T93" s="12">
        <v>34.352387023114183</v>
      </c>
      <c r="U93" s="12">
        <v>0</v>
      </c>
      <c r="V93">
        <v>1.0330418633444247</v>
      </c>
      <c r="W93">
        <v>24.808481002863111</v>
      </c>
      <c r="X93">
        <v>0</v>
      </c>
      <c r="Y93">
        <v>23.788567102025368</v>
      </c>
      <c r="Z93">
        <v>12.001703577512778</v>
      </c>
      <c r="AA93">
        <v>0</v>
      </c>
      <c r="AB93">
        <v>4.922817323917255</v>
      </c>
      <c r="AC93">
        <v>29.525654646584591</v>
      </c>
      <c r="AD93">
        <v>0</v>
      </c>
      <c r="AE93">
        <v>7.0220000000000002</v>
      </c>
      <c r="AF93">
        <v>4.5074999999999994</v>
      </c>
      <c r="AG93">
        <v>0</v>
      </c>
      <c r="AH93">
        <v>11.833</v>
      </c>
      <c r="AI93">
        <v>13.21428</v>
      </c>
      <c r="AJ93">
        <v>0</v>
      </c>
      <c r="AK93">
        <v>10.414123081999671</v>
      </c>
      <c r="AL93">
        <v>2.7982181158224719</v>
      </c>
      <c r="AM93">
        <v>0</v>
      </c>
      <c r="AN93" s="91">
        <v>5.3996027252192071</v>
      </c>
      <c r="AO93" s="91">
        <v>4.210624222441754</v>
      </c>
      <c r="AP93">
        <v>0</v>
      </c>
      <c r="AQ93" s="91">
        <v>5.2590657525495459</v>
      </c>
      <c r="AR93" s="91">
        <v>6.116244371679973</v>
      </c>
      <c r="AS93">
        <v>0</v>
      </c>
      <c r="AT93" s="91">
        <v>23.505891629413757</v>
      </c>
      <c r="AU93" s="91">
        <v>23.558138249572721</v>
      </c>
      <c r="AV93">
        <v>0</v>
      </c>
      <c r="AW93" s="12">
        <v>0</v>
      </c>
      <c r="AX93" s="12">
        <v>949.90499999999997</v>
      </c>
      <c r="AY93" s="12">
        <v>0</v>
      </c>
      <c r="AZ93" s="12">
        <v>0</v>
      </c>
      <c r="BA93" s="12">
        <v>164.75016671795001</v>
      </c>
      <c r="BB93" s="12">
        <v>0</v>
      </c>
      <c r="BC93" s="14">
        <v>101.72818953464545</v>
      </c>
      <c r="BD93" s="14">
        <v>152.59228430196816</v>
      </c>
      <c r="BE93" s="12">
        <v>0</v>
      </c>
      <c r="BF93" s="14">
        <v>9.3676760603571285</v>
      </c>
      <c r="BG93" s="14">
        <v>28.103028181071387</v>
      </c>
      <c r="BH93" s="12">
        <v>0</v>
      </c>
      <c r="BI93" s="12">
        <v>0</v>
      </c>
      <c r="BJ93" s="14">
        <v>344.30198113567462</v>
      </c>
      <c r="BK93" s="12">
        <v>0</v>
      </c>
      <c r="BL93" s="14">
        <v>79.611487484272828</v>
      </c>
      <c r="BM93" s="14">
        <v>238.83446245281849</v>
      </c>
      <c r="BN93" s="12">
        <v>0</v>
      </c>
      <c r="BO93" s="14">
        <v>79.611487484272828</v>
      </c>
      <c r="BP93" s="14">
        <v>238.83446245281849</v>
      </c>
      <c r="BQ93" s="12">
        <v>0</v>
      </c>
      <c r="BR93" s="97">
        <v>20</v>
      </c>
      <c r="BS93" s="97">
        <v>20</v>
      </c>
      <c r="BT93" s="12">
        <v>0</v>
      </c>
    </row>
    <row r="94" spans="1:72" x14ac:dyDescent="0.45">
      <c r="A94" s="21">
        <v>2015</v>
      </c>
      <c r="B94" s="2">
        <v>1991</v>
      </c>
      <c r="C94">
        <f>0.1*'Ancillary calculations'!D$28</f>
        <v>0</v>
      </c>
      <c r="D94">
        <f>0.1*'Ancillary calculations'!E$28</f>
        <v>288.67643435888795</v>
      </c>
      <c r="E94">
        <f>0.1*'Ancillary calculations'!F$28</f>
        <v>0</v>
      </c>
      <c r="F94">
        <f>0.1*'Ancillary calculations'!G$28</f>
        <v>0</v>
      </c>
      <c r="G94">
        <f>0.1*'Ancillary calculations'!H$28</f>
        <v>0</v>
      </c>
      <c r="H94">
        <f>0.1*'Ancillary calculations'!I$28</f>
        <v>40.644492996798661</v>
      </c>
      <c r="I94">
        <f>0.1*'Ancillary calculations'!J$28</f>
        <v>0</v>
      </c>
      <c r="J94">
        <f>0.1*'Ancillary calculations'!K$28</f>
        <v>0</v>
      </c>
      <c r="K94">
        <f>0.1*'Ancillary calculations'!L$28</f>
        <v>11.633229444313395</v>
      </c>
      <c r="L94">
        <v>0</v>
      </c>
      <c r="M94">
        <v>0</v>
      </c>
      <c r="N94">
        <v>0</v>
      </c>
      <c r="O94">
        <v>0</v>
      </c>
      <c r="P94">
        <f t="shared" si="3"/>
        <v>28.476284316082367</v>
      </c>
      <c r="Q94">
        <f t="shared" si="4"/>
        <v>4.0093474932593587</v>
      </c>
      <c r="R94">
        <f t="shared" si="5"/>
        <v>1.1475517560212296</v>
      </c>
      <c r="S94" s="12">
        <v>71.772471770580921</v>
      </c>
      <c r="T94" s="12">
        <v>32.564889502093493</v>
      </c>
      <c r="U94" s="12">
        <v>0</v>
      </c>
      <c r="V94">
        <v>1.0330418633444247</v>
      </c>
      <c r="W94">
        <v>24.808481002863111</v>
      </c>
      <c r="X94">
        <v>0</v>
      </c>
      <c r="Y94">
        <v>23.788567102025368</v>
      </c>
      <c r="Z94">
        <v>12.001703577512778</v>
      </c>
      <c r="AA94">
        <v>0</v>
      </c>
      <c r="AB94">
        <v>4.922817323917255</v>
      </c>
      <c r="AC94">
        <v>29.525654646584591</v>
      </c>
      <c r="AD94">
        <v>0</v>
      </c>
      <c r="AE94">
        <v>7.0220000000000002</v>
      </c>
      <c r="AF94">
        <v>4.5074999999999994</v>
      </c>
      <c r="AG94">
        <v>0</v>
      </c>
      <c r="AH94">
        <v>11.833</v>
      </c>
      <c r="AI94">
        <v>13.21428</v>
      </c>
      <c r="AJ94">
        <v>0</v>
      </c>
      <c r="AK94">
        <v>10.414123081999671</v>
      </c>
      <c r="AL94">
        <v>2.7982181158224719</v>
      </c>
      <c r="AM94">
        <v>0</v>
      </c>
      <c r="AN94" s="91">
        <v>5.3996027252192071</v>
      </c>
      <c r="AO94" s="91">
        <v>4.210624222441754</v>
      </c>
      <c r="AP94">
        <v>0</v>
      </c>
      <c r="AQ94" s="91">
        <v>5.2590657525495459</v>
      </c>
      <c r="AR94" s="91">
        <v>6.116244371679973</v>
      </c>
      <c r="AS94">
        <v>0</v>
      </c>
      <c r="AT94" s="91">
        <v>23.505891629413757</v>
      </c>
      <c r="AU94" s="91">
        <v>23.558138249572721</v>
      </c>
      <c r="AV94">
        <v>0</v>
      </c>
      <c r="AW94" s="12">
        <v>0</v>
      </c>
      <c r="AX94" s="12">
        <v>1051.1400000000001</v>
      </c>
      <c r="AY94" s="12">
        <v>0</v>
      </c>
      <c r="AZ94" s="12">
        <v>0</v>
      </c>
      <c r="BA94" s="12">
        <v>197.70020006154004</v>
      </c>
      <c r="BB94" s="12">
        <v>0</v>
      </c>
      <c r="BC94" s="14">
        <v>131.99260205635321</v>
      </c>
      <c r="BD94" s="14">
        <v>197.98890308452982</v>
      </c>
      <c r="BE94" s="12">
        <v>0</v>
      </c>
      <c r="BF94" s="14">
        <v>9.3676760603571285</v>
      </c>
      <c r="BG94" s="14">
        <v>28.103028181071387</v>
      </c>
      <c r="BH94" s="12">
        <v>0</v>
      </c>
      <c r="BI94" s="12">
        <v>0</v>
      </c>
      <c r="BJ94" s="14">
        <v>355.40849665618026</v>
      </c>
      <c r="BK94" s="12">
        <v>0</v>
      </c>
      <c r="BL94" s="14">
        <v>82.179599983765499</v>
      </c>
      <c r="BM94" s="14">
        <v>246.53879995129648</v>
      </c>
      <c r="BN94" s="12">
        <v>0</v>
      </c>
      <c r="BO94" s="14">
        <v>82.179599983765513</v>
      </c>
      <c r="BP94" s="14">
        <v>246.53879995129648</v>
      </c>
      <c r="BQ94" s="12">
        <v>0</v>
      </c>
      <c r="BR94" s="97">
        <v>20</v>
      </c>
      <c r="BS94" s="97">
        <v>20</v>
      </c>
      <c r="BT94" s="12">
        <v>0</v>
      </c>
    </row>
    <row r="95" spans="1:72" x14ac:dyDescent="0.45">
      <c r="A95" s="21">
        <v>2015</v>
      </c>
      <c r="B95" s="2">
        <v>1992</v>
      </c>
      <c r="C95">
        <f>0.1*'Ancillary calculations'!D$28</f>
        <v>0</v>
      </c>
      <c r="D95">
        <f>0.1*'Ancillary calculations'!E$28</f>
        <v>288.67643435888795</v>
      </c>
      <c r="E95">
        <f>0.1*'Ancillary calculations'!F$28</f>
        <v>0</v>
      </c>
      <c r="F95">
        <f>0.1*'Ancillary calculations'!G$28</f>
        <v>0</v>
      </c>
      <c r="G95">
        <f>0.1*'Ancillary calculations'!H$28</f>
        <v>0</v>
      </c>
      <c r="H95">
        <f>0.1*'Ancillary calculations'!I$28</f>
        <v>40.644492996798661</v>
      </c>
      <c r="I95">
        <f>0.1*'Ancillary calculations'!J$28</f>
        <v>0</v>
      </c>
      <c r="J95">
        <f>0.1*'Ancillary calculations'!K$28</f>
        <v>0</v>
      </c>
      <c r="K95">
        <f>0.1*'Ancillary calculations'!L$28</f>
        <v>11.633229444313395</v>
      </c>
      <c r="L95">
        <v>0</v>
      </c>
      <c r="M95">
        <v>0</v>
      </c>
      <c r="N95">
        <v>0</v>
      </c>
      <c r="O95">
        <v>0</v>
      </c>
      <c r="P95">
        <f t="shared" si="3"/>
        <v>28.476284316082367</v>
      </c>
      <c r="Q95">
        <f t="shared" si="4"/>
        <v>4.0093474932593587</v>
      </c>
      <c r="R95">
        <f t="shared" si="5"/>
        <v>1.1475517560212296</v>
      </c>
      <c r="S95" s="12">
        <v>72.358305962810732</v>
      </c>
      <c r="T95" s="12">
        <v>32.830696506727428</v>
      </c>
      <c r="U95" s="12">
        <v>0</v>
      </c>
      <c r="V95">
        <v>1.0330418633444247</v>
      </c>
      <c r="W95">
        <v>24.808481002863111</v>
      </c>
      <c r="X95">
        <v>0</v>
      </c>
      <c r="Y95">
        <v>23.788567102025368</v>
      </c>
      <c r="Z95">
        <v>12.001703577512778</v>
      </c>
      <c r="AA95">
        <v>0</v>
      </c>
      <c r="AB95">
        <v>4.922817323917255</v>
      </c>
      <c r="AC95">
        <v>29.525654646584591</v>
      </c>
      <c r="AD95">
        <v>0</v>
      </c>
      <c r="AE95">
        <v>7.0220000000000002</v>
      </c>
      <c r="AF95">
        <v>4.5074999999999994</v>
      </c>
      <c r="AG95">
        <v>0</v>
      </c>
      <c r="AH95">
        <v>11.833</v>
      </c>
      <c r="AI95">
        <v>13.21428</v>
      </c>
      <c r="AJ95">
        <v>0</v>
      </c>
      <c r="AK95">
        <v>10.414123081999671</v>
      </c>
      <c r="AL95">
        <v>2.7982181158224719</v>
      </c>
      <c r="AM95">
        <v>0</v>
      </c>
      <c r="AN95" s="91">
        <v>5.3996027252192071</v>
      </c>
      <c r="AO95" s="91">
        <v>4.210624222441754</v>
      </c>
      <c r="AP95">
        <v>0</v>
      </c>
      <c r="AQ95" s="91">
        <v>5.2590657525495459</v>
      </c>
      <c r="AR95" s="91">
        <v>6.116244371679973</v>
      </c>
      <c r="AS95">
        <v>0</v>
      </c>
      <c r="AT95" s="91">
        <v>23.505891629413757</v>
      </c>
      <c r="AU95" s="91">
        <v>23.558138249572721</v>
      </c>
      <c r="AV95">
        <v>0</v>
      </c>
      <c r="AW95" s="12">
        <v>0</v>
      </c>
      <c r="AX95" s="12">
        <v>1150.04</v>
      </c>
      <c r="AY95" s="12">
        <v>0</v>
      </c>
      <c r="AZ95" s="12">
        <v>0</v>
      </c>
      <c r="BA95" s="12">
        <v>230.65023340513002</v>
      </c>
      <c r="BB95" s="12">
        <v>0</v>
      </c>
      <c r="BC95" s="14">
        <v>131.99260205635321</v>
      </c>
      <c r="BD95" s="14">
        <v>197.98890308452982</v>
      </c>
      <c r="BE95" s="12">
        <v>0</v>
      </c>
      <c r="BF95" s="14">
        <v>9.3676760603571285</v>
      </c>
      <c r="BG95" s="14">
        <v>28.103028181071387</v>
      </c>
      <c r="BH95" s="12">
        <v>0</v>
      </c>
      <c r="BI95" s="12">
        <v>0</v>
      </c>
      <c r="BJ95" s="14">
        <v>366.5150121766859</v>
      </c>
      <c r="BK95" s="12">
        <v>0</v>
      </c>
      <c r="BL95" s="14">
        <v>84.747712483258169</v>
      </c>
      <c r="BM95" s="14">
        <v>254.24313744977451</v>
      </c>
      <c r="BN95" s="12">
        <v>0</v>
      </c>
      <c r="BO95" s="14">
        <v>84.747712483258169</v>
      </c>
      <c r="BP95" s="14">
        <v>254.24313744977451</v>
      </c>
      <c r="BQ95" s="12">
        <v>0</v>
      </c>
      <c r="BR95" s="97">
        <v>20</v>
      </c>
      <c r="BS95" s="97">
        <v>20</v>
      </c>
      <c r="BT95" s="12">
        <v>0</v>
      </c>
    </row>
    <row r="96" spans="1:72" x14ac:dyDescent="0.45">
      <c r="A96" s="21">
        <v>2015</v>
      </c>
      <c r="B96" s="2">
        <v>1993</v>
      </c>
      <c r="C96">
        <f>0.1*'Ancillary calculations'!D$28</f>
        <v>0</v>
      </c>
      <c r="D96">
        <f>0.1*'Ancillary calculations'!E$28</f>
        <v>288.67643435888795</v>
      </c>
      <c r="E96">
        <f>0.1*'Ancillary calculations'!F$28</f>
        <v>0</v>
      </c>
      <c r="F96">
        <f>0.1*'Ancillary calculations'!G$28</f>
        <v>0</v>
      </c>
      <c r="G96">
        <f>0.1*'Ancillary calculations'!H$28</f>
        <v>0</v>
      </c>
      <c r="H96">
        <f>0.1*'Ancillary calculations'!I$28</f>
        <v>40.644492996798661</v>
      </c>
      <c r="I96">
        <f>0.1*'Ancillary calculations'!J$28</f>
        <v>0</v>
      </c>
      <c r="J96">
        <f>0.1*'Ancillary calculations'!K$28</f>
        <v>0</v>
      </c>
      <c r="K96">
        <f>0.1*'Ancillary calculations'!L$28</f>
        <v>11.633229444313395</v>
      </c>
      <c r="L96">
        <v>0</v>
      </c>
      <c r="M96">
        <v>0</v>
      </c>
      <c r="N96">
        <v>0</v>
      </c>
      <c r="O96">
        <v>0</v>
      </c>
      <c r="P96">
        <f t="shared" si="3"/>
        <v>28.476284316082367</v>
      </c>
      <c r="Q96">
        <f t="shared" si="4"/>
        <v>4.0093474932593587</v>
      </c>
      <c r="R96">
        <f t="shared" si="5"/>
        <v>1.1475517560212296</v>
      </c>
      <c r="S96" s="12">
        <v>71.22426551852962</v>
      </c>
      <c r="T96" s="12">
        <v>32.316155195164896</v>
      </c>
      <c r="U96" s="12">
        <v>0</v>
      </c>
      <c r="V96">
        <v>1.0330418633444247</v>
      </c>
      <c r="W96">
        <v>24.808481002863111</v>
      </c>
      <c r="X96">
        <v>0</v>
      </c>
      <c r="Y96">
        <v>23.788567102025368</v>
      </c>
      <c r="Z96">
        <v>12.001703577512778</v>
      </c>
      <c r="AA96">
        <v>0</v>
      </c>
      <c r="AB96">
        <v>4.922817323917255</v>
      </c>
      <c r="AC96">
        <v>29.525654646584591</v>
      </c>
      <c r="AD96">
        <v>0</v>
      </c>
      <c r="AE96">
        <v>7.0220000000000002</v>
      </c>
      <c r="AF96">
        <v>4.5074999999999994</v>
      </c>
      <c r="AG96">
        <v>0</v>
      </c>
      <c r="AH96">
        <v>11.833</v>
      </c>
      <c r="AI96">
        <v>13.21428</v>
      </c>
      <c r="AJ96">
        <v>0</v>
      </c>
      <c r="AK96">
        <v>10.414123081999671</v>
      </c>
      <c r="AL96">
        <v>2.7982181158224719</v>
      </c>
      <c r="AM96">
        <v>0</v>
      </c>
      <c r="AN96" s="91">
        <v>5.3996027252192071</v>
      </c>
      <c r="AO96" s="91">
        <v>4.210624222441754</v>
      </c>
      <c r="AP96">
        <v>0</v>
      </c>
      <c r="AQ96" s="91">
        <v>5.2590657525495459</v>
      </c>
      <c r="AR96" s="91">
        <v>6.116244371679973</v>
      </c>
      <c r="AS96">
        <v>0</v>
      </c>
      <c r="AT96" s="91">
        <v>23.505891629413757</v>
      </c>
      <c r="AU96" s="91">
        <v>23.558138249572721</v>
      </c>
      <c r="AV96">
        <v>0</v>
      </c>
      <c r="AW96" s="12">
        <v>0</v>
      </c>
      <c r="AX96" s="12">
        <v>1245.95</v>
      </c>
      <c r="AY96" s="12">
        <v>0</v>
      </c>
      <c r="AZ96" s="12">
        <v>0</v>
      </c>
      <c r="BA96" s="12">
        <v>263.60026674872</v>
      </c>
      <c r="BB96" s="12">
        <v>0</v>
      </c>
      <c r="BC96" s="14">
        <v>131.99260205635321</v>
      </c>
      <c r="BD96" s="14">
        <v>197.98890308452982</v>
      </c>
      <c r="BE96" s="12">
        <v>0</v>
      </c>
      <c r="BF96" s="14">
        <v>9.3676760603571285</v>
      </c>
      <c r="BG96" s="14">
        <v>28.103028181071387</v>
      </c>
      <c r="BH96" s="12">
        <v>0</v>
      </c>
      <c r="BI96" s="12">
        <v>0</v>
      </c>
      <c r="BJ96" s="14">
        <v>377.62152769719154</v>
      </c>
      <c r="BK96" s="12">
        <v>0</v>
      </c>
      <c r="BL96" s="14">
        <v>87.31582498275084</v>
      </c>
      <c r="BM96" s="14">
        <v>261.94747494825253</v>
      </c>
      <c r="BN96" s="12">
        <v>0</v>
      </c>
      <c r="BO96" s="14">
        <v>87.315824982750826</v>
      </c>
      <c r="BP96" s="14">
        <v>261.94747494825253</v>
      </c>
      <c r="BQ96" s="12">
        <v>0</v>
      </c>
      <c r="BR96" s="97">
        <v>20</v>
      </c>
      <c r="BS96" s="97">
        <v>20</v>
      </c>
      <c r="BT96" s="12">
        <v>0</v>
      </c>
    </row>
    <row r="97" spans="1:72" x14ac:dyDescent="0.45">
      <c r="A97" s="21">
        <v>2015</v>
      </c>
      <c r="B97" s="2">
        <v>1994</v>
      </c>
      <c r="C97">
        <f>0.1*'Ancillary calculations'!D$28</f>
        <v>0</v>
      </c>
      <c r="D97">
        <f>0.1*'Ancillary calculations'!E$28</f>
        <v>288.67643435888795</v>
      </c>
      <c r="E97">
        <f>0.1*'Ancillary calculations'!F$28</f>
        <v>0</v>
      </c>
      <c r="F97">
        <f>0.1*'Ancillary calculations'!G$28</f>
        <v>0</v>
      </c>
      <c r="G97">
        <f>0.1*'Ancillary calculations'!H$28</f>
        <v>0</v>
      </c>
      <c r="H97">
        <f>0.1*'Ancillary calculations'!I$28</f>
        <v>40.644492996798661</v>
      </c>
      <c r="I97">
        <f>0.1*'Ancillary calculations'!J$28</f>
        <v>0</v>
      </c>
      <c r="J97">
        <f>0.1*'Ancillary calculations'!K$28</f>
        <v>0</v>
      </c>
      <c r="K97">
        <f>0.1*'Ancillary calculations'!L$28</f>
        <v>11.633229444313395</v>
      </c>
      <c r="L97">
        <v>0</v>
      </c>
      <c r="M97">
        <v>0</v>
      </c>
      <c r="N97">
        <v>0</v>
      </c>
      <c r="O97">
        <v>0</v>
      </c>
      <c r="P97">
        <f t="shared" si="3"/>
        <v>28.476284316082367</v>
      </c>
      <c r="Q97">
        <f t="shared" si="4"/>
        <v>4.0093474932593587</v>
      </c>
      <c r="R97">
        <f t="shared" si="5"/>
        <v>1.1475517560212296</v>
      </c>
      <c r="S97" s="12">
        <v>72.642961337413254</v>
      </c>
      <c r="T97" s="12">
        <v>32.959851468113449</v>
      </c>
      <c r="U97" s="12">
        <v>0</v>
      </c>
      <c r="V97">
        <v>1.0330418633444247</v>
      </c>
      <c r="W97">
        <v>24.808481002863111</v>
      </c>
      <c r="X97">
        <v>0</v>
      </c>
      <c r="Y97">
        <v>23.788567102025368</v>
      </c>
      <c r="Z97">
        <v>12.001703577512778</v>
      </c>
      <c r="AA97">
        <v>0</v>
      </c>
      <c r="AB97">
        <v>4.922817323917255</v>
      </c>
      <c r="AC97">
        <v>29.525654646584591</v>
      </c>
      <c r="AD97">
        <v>0</v>
      </c>
      <c r="AE97">
        <v>7.0220000000000002</v>
      </c>
      <c r="AF97">
        <v>4.5074999999999994</v>
      </c>
      <c r="AG97">
        <v>0</v>
      </c>
      <c r="AH97">
        <v>11.833</v>
      </c>
      <c r="AI97">
        <v>13.21428</v>
      </c>
      <c r="AJ97">
        <v>0</v>
      </c>
      <c r="AK97">
        <v>10.414123081999671</v>
      </c>
      <c r="AL97">
        <v>2.7982181158224719</v>
      </c>
      <c r="AM97">
        <v>0</v>
      </c>
      <c r="AN97" s="91">
        <v>5.3996027252192071</v>
      </c>
      <c r="AO97" s="91">
        <v>4.210624222441754</v>
      </c>
      <c r="AP97">
        <v>0</v>
      </c>
      <c r="AQ97" s="91">
        <v>5.2590657525495459</v>
      </c>
      <c r="AR97" s="91">
        <v>6.116244371679973</v>
      </c>
      <c r="AS97">
        <v>0</v>
      </c>
      <c r="AT97" s="91">
        <v>23.505891629413757</v>
      </c>
      <c r="AU97" s="91">
        <v>23.558138249572721</v>
      </c>
      <c r="AV97">
        <v>0</v>
      </c>
      <c r="AW97" s="12">
        <v>0</v>
      </c>
      <c r="AX97" s="12">
        <v>1343.19</v>
      </c>
      <c r="AY97" s="12">
        <v>0</v>
      </c>
      <c r="AZ97" s="12">
        <v>0</v>
      </c>
      <c r="BA97" s="12">
        <v>296.55030009231001</v>
      </c>
      <c r="BB97" s="12">
        <v>0</v>
      </c>
      <c r="BC97" s="14">
        <v>131.99260205635321</v>
      </c>
      <c r="BD97" s="14">
        <v>197.98890308452982</v>
      </c>
      <c r="BE97" s="12">
        <v>0</v>
      </c>
      <c r="BF97" s="14">
        <v>9.3676760603571285</v>
      </c>
      <c r="BG97" s="14">
        <v>28.103028181071387</v>
      </c>
      <c r="BH97" s="12">
        <v>0</v>
      </c>
      <c r="BI97" s="12">
        <v>0</v>
      </c>
      <c r="BJ97" s="14">
        <v>388.72804321769718</v>
      </c>
      <c r="BK97" s="12">
        <v>0</v>
      </c>
      <c r="BL97" s="14">
        <v>89.88393748224351</v>
      </c>
      <c r="BM97" s="14">
        <v>269.65181244673056</v>
      </c>
      <c r="BN97" s="12">
        <v>0</v>
      </c>
      <c r="BO97" s="14">
        <v>89.883937482243482</v>
      </c>
      <c r="BP97" s="14">
        <v>269.65181244673056</v>
      </c>
      <c r="BQ97" s="12">
        <v>0</v>
      </c>
      <c r="BR97" s="97">
        <v>20</v>
      </c>
      <c r="BS97" s="97">
        <v>20</v>
      </c>
      <c r="BT97" s="12">
        <v>0</v>
      </c>
    </row>
    <row r="98" spans="1:72" x14ac:dyDescent="0.45">
      <c r="A98" s="21">
        <v>2015</v>
      </c>
      <c r="B98" s="2">
        <v>1995</v>
      </c>
      <c r="C98">
        <f>0.1*'Ancillary calculations'!D$28</f>
        <v>0</v>
      </c>
      <c r="D98">
        <f>0.1*'Ancillary calculations'!E$28</f>
        <v>288.67643435888795</v>
      </c>
      <c r="E98">
        <f>0.1*'Ancillary calculations'!F$28</f>
        <v>0</v>
      </c>
      <c r="F98">
        <f>0.1*'Ancillary calculations'!G$28</f>
        <v>0</v>
      </c>
      <c r="G98">
        <f>0.1*'Ancillary calculations'!H$28</f>
        <v>0</v>
      </c>
      <c r="H98">
        <f>0.1*'Ancillary calculations'!I$28</f>
        <v>40.644492996798661</v>
      </c>
      <c r="I98">
        <f>0.1*'Ancillary calculations'!J$28</f>
        <v>0</v>
      </c>
      <c r="J98">
        <f>0.1*'Ancillary calculations'!K$28</f>
        <v>0</v>
      </c>
      <c r="K98">
        <f>0.1*'Ancillary calculations'!L$28</f>
        <v>11.633229444313395</v>
      </c>
      <c r="L98">
        <v>0</v>
      </c>
      <c r="M98">
        <v>0</v>
      </c>
      <c r="N98">
        <v>0</v>
      </c>
      <c r="O98">
        <v>0</v>
      </c>
      <c r="P98">
        <f t="shared" si="3"/>
        <v>28.476284316082367</v>
      </c>
      <c r="Q98">
        <f t="shared" si="4"/>
        <v>4.0093474932593587</v>
      </c>
      <c r="R98">
        <f t="shared" si="5"/>
        <v>1.1475517560212296</v>
      </c>
      <c r="S98" s="12">
        <v>78.097262324927172</v>
      </c>
      <c r="T98" s="12">
        <v>35.434598464946767</v>
      </c>
      <c r="U98" s="12">
        <v>0</v>
      </c>
      <c r="V98">
        <v>1.0330418633444247</v>
      </c>
      <c r="W98">
        <v>24.808481002863111</v>
      </c>
      <c r="X98">
        <v>0</v>
      </c>
      <c r="Y98">
        <v>23.788567102025368</v>
      </c>
      <c r="Z98">
        <v>12.001703577512778</v>
      </c>
      <c r="AA98">
        <v>0</v>
      </c>
      <c r="AB98">
        <v>4.922817323917255</v>
      </c>
      <c r="AC98">
        <v>29.525654646584591</v>
      </c>
      <c r="AD98">
        <v>0</v>
      </c>
      <c r="AE98">
        <v>7.0220000000000002</v>
      </c>
      <c r="AF98">
        <v>4.5074999999999994</v>
      </c>
      <c r="AG98">
        <v>0</v>
      </c>
      <c r="AH98">
        <v>11.833</v>
      </c>
      <c r="AI98">
        <v>13.21428</v>
      </c>
      <c r="AJ98">
        <v>0</v>
      </c>
      <c r="AK98">
        <v>10.414123081999671</v>
      </c>
      <c r="AL98">
        <v>2.7982181158224719</v>
      </c>
      <c r="AM98">
        <v>0</v>
      </c>
      <c r="AN98" s="91">
        <v>5.3996027252192071</v>
      </c>
      <c r="AO98" s="91">
        <v>4.210624222441754</v>
      </c>
      <c r="AP98">
        <v>0</v>
      </c>
      <c r="AQ98" s="91">
        <v>5.2590657525495459</v>
      </c>
      <c r="AR98" s="91">
        <v>6.116244371679973</v>
      </c>
      <c r="AS98">
        <v>0</v>
      </c>
      <c r="AT98" s="91">
        <v>23.505891629413757</v>
      </c>
      <c r="AU98" s="91">
        <v>23.558138249572721</v>
      </c>
      <c r="AV98">
        <v>0</v>
      </c>
      <c r="AW98" s="12">
        <v>0</v>
      </c>
      <c r="AX98" s="12">
        <v>1443.51</v>
      </c>
      <c r="AY98" s="12">
        <v>0</v>
      </c>
      <c r="AZ98" s="12">
        <v>0</v>
      </c>
      <c r="BA98" s="12">
        <v>329.50033343590002</v>
      </c>
      <c r="BB98" s="12">
        <v>0</v>
      </c>
      <c r="BC98" s="14">
        <v>131.99260205635321</v>
      </c>
      <c r="BD98" s="14">
        <v>197.98890308452982</v>
      </c>
      <c r="BE98" s="12">
        <v>0</v>
      </c>
      <c r="BF98" s="14">
        <v>6.2248738812745916</v>
      </c>
      <c r="BG98" s="14">
        <v>18.674621643823777</v>
      </c>
      <c r="BH98" s="12">
        <v>0</v>
      </c>
      <c r="BI98" s="12">
        <v>0</v>
      </c>
      <c r="BJ98" s="14">
        <v>399.83455873820282</v>
      </c>
      <c r="BK98" s="12">
        <v>0</v>
      </c>
      <c r="BL98" s="14">
        <v>92.452049981736181</v>
      </c>
      <c r="BM98" s="14">
        <v>277.35614994520853</v>
      </c>
      <c r="BN98" s="12">
        <v>0</v>
      </c>
      <c r="BO98" s="14">
        <v>92.452049981736195</v>
      </c>
      <c r="BP98" s="14">
        <v>277.35614994520853</v>
      </c>
      <c r="BQ98" s="12">
        <v>0</v>
      </c>
      <c r="BR98" s="97">
        <v>20</v>
      </c>
      <c r="BS98" s="97">
        <v>20</v>
      </c>
      <c r="BT98" s="12">
        <v>0</v>
      </c>
    </row>
    <row r="99" spans="1:72" x14ac:dyDescent="0.45">
      <c r="A99" s="21">
        <v>2015</v>
      </c>
      <c r="B99" s="2">
        <v>1996</v>
      </c>
      <c r="C99">
        <f>0.1*'Ancillary calculations'!D$28</f>
        <v>0</v>
      </c>
      <c r="D99">
        <f>0.1*'Ancillary calculations'!E$28</f>
        <v>288.67643435888795</v>
      </c>
      <c r="E99">
        <f>0.1*'Ancillary calculations'!F$28</f>
        <v>0</v>
      </c>
      <c r="F99">
        <f>0.1*'Ancillary calculations'!G$28</f>
        <v>0</v>
      </c>
      <c r="G99">
        <f>0.1*'Ancillary calculations'!H$28</f>
        <v>0</v>
      </c>
      <c r="H99">
        <f>0.1*'Ancillary calculations'!I$28</f>
        <v>40.644492996798661</v>
      </c>
      <c r="I99">
        <f>0.1*'Ancillary calculations'!J$28</f>
        <v>0</v>
      </c>
      <c r="J99">
        <f>0.1*'Ancillary calculations'!K$28</f>
        <v>0</v>
      </c>
      <c r="K99">
        <f>0.1*'Ancillary calculations'!L$28</f>
        <v>11.633229444313395</v>
      </c>
      <c r="L99">
        <v>0</v>
      </c>
      <c r="M99">
        <v>0</v>
      </c>
      <c r="N99">
        <v>0</v>
      </c>
      <c r="O99">
        <v>0</v>
      </c>
      <c r="P99">
        <f t="shared" si="3"/>
        <v>28.476284316082367</v>
      </c>
      <c r="Q99">
        <f t="shared" si="4"/>
        <v>4.0093474932593587</v>
      </c>
      <c r="R99">
        <f t="shared" si="5"/>
        <v>1.1475517560212296</v>
      </c>
      <c r="S99" s="12">
        <v>71.720292414094942</v>
      </c>
      <c r="T99" s="12">
        <v>32.541214478280907</v>
      </c>
      <c r="U99" s="12">
        <v>0</v>
      </c>
      <c r="V99">
        <v>1.0330418633444247</v>
      </c>
      <c r="W99">
        <v>24.808481002863111</v>
      </c>
      <c r="X99">
        <v>0</v>
      </c>
      <c r="Y99">
        <v>23.788567102025368</v>
      </c>
      <c r="Z99">
        <v>12.001703577512778</v>
      </c>
      <c r="AA99">
        <v>0</v>
      </c>
      <c r="AB99">
        <v>4.922817323917255</v>
      </c>
      <c r="AC99">
        <v>29.525654646584591</v>
      </c>
      <c r="AD99">
        <v>0</v>
      </c>
      <c r="AE99">
        <v>7.0220000000000002</v>
      </c>
      <c r="AF99">
        <v>4.5074999999999994</v>
      </c>
      <c r="AG99">
        <v>0</v>
      </c>
      <c r="AH99">
        <v>11.833</v>
      </c>
      <c r="AI99">
        <v>13.21428</v>
      </c>
      <c r="AJ99">
        <v>0</v>
      </c>
      <c r="AK99">
        <v>10.414123081999671</v>
      </c>
      <c r="AL99">
        <v>2.7982181158224719</v>
      </c>
      <c r="AM99">
        <v>0</v>
      </c>
      <c r="AN99" s="91">
        <v>5.3996027252192071</v>
      </c>
      <c r="AO99" s="91">
        <v>4.210624222441754</v>
      </c>
      <c r="AP99">
        <v>0</v>
      </c>
      <c r="AQ99" s="91">
        <v>5.2590657525495459</v>
      </c>
      <c r="AR99" s="91">
        <v>6.116244371679973</v>
      </c>
      <c r="AS99">
        <v>0</v>
      </c>
      <c r="AT99" s="91">
        <v>23.505891629413757</v>
      </c>
      <c r="AU99" s="91">
        <v>23.558138249572721</v>
      </c>
      <c r="AV99">
        <v>0</v>
      </c>
      <c r="AW99" s="12">
        <v>0</v>
      </c>
      <c r="AX99" s="12">
        <v>1509.36</v>
      </c>
      <c r="AY99" s="12">
        <v>0</v>
      </c>
      <c r="AZ99" s="12">
        <v>0</v>
      </c>
      <c r="BA99" s="12">
        <v>362.45036677949003</v>
      </c>
      <c r="BB99" s="12">
        <v>0</v>
      </c>
      <c r="BC99" s="14">
        <v>131.99260205635321</v>
      </c>
      <c r="BD99" s="14">
        <v>197.98890308452982</v>
      </c>
      <c r="BE99" s="12">
        <v>0</v>
      </c>
      <c r="BF99" s="14">
        <v>6.2248738812745916</v>
      </c>
      <c r="BG99" s="14">
        <v>18.674621643823777</v>
      </c>
      <c r="BH99" s="12">
        <v>0</v>
      </c>
      <c r="BI99" s="12">
        <v>0</v>
      </c>
      <c r="BJ99" s="14">
        <v>410.94107425870845</v>
      </c>
      <c r="BK99" s="12">
        <v>0</v>
      </c>
      <c r="BL99" s="14">
        <v>95.020162481228851</v>
      </c>
      <c r="BM99" s="14">
        <v>285.06048744368655</v>
      </c>
      <c r="BN99" s="12">
        <v>0</v>
      </c>
      <c r="BO99" s="14">
        <v>95.020162481228851</v>
      </c>
      <c r="BP99" s="14">
        <v>285.06048744368655</v>
      </c>
      <c r="BQ99" s="12">
        <v>0</v>
      </c>
      <c r="BR99" s="97">
        <v>20</v>
      </c>
      <c r="BS99" s="97">
        <v>20</v>
      </c>
      <c r="BT99" s="12">
        <v>0</v>
      </c>
    </row>
    <row r="100" spans="1:72" x14ac:dyDescent="0.45">
      <c r="A100" s="21">
        <v>2015</v>
      </c>
      <c r="B100" s="2">
        <v>1997</v>
      </c>
      <c r="C100">
        <f>0.1*'Ancillary calculations'!D$28</f>
        <v>0</v>
      </c>
      <c r="D100">
        <f>0.1*'Ancillary calculations'!E$28</f>
        <v>288.67643435888795</v>
      </c>
      <c r="E100">
        <f>0.1*'Ancillary calculations'!F$28</f>
        <v>0</v>
      </c>
      <c r="F100">
        <f>0.1*'Ancillary calculations'!G$28</f>
        <v>0</v>
      </c>
      <c r="G100">
        <f>0.1*'Ancillary calculations'!H$28</f>
        <v>0</v>
      </c>
      <c r="H100">
        <f>0.1*'Ancillary calculations'!I$28</f>
        <v>40.644492996798661</v>
      </c>
      <c r="I100">
        <f>0.1*'Ancillary calculations'!J$28</f>
        <v>0</v>
      </c>
      <c r="J100">
        <f>0.1*'Ancillary calculations'!K$28</f>
        <v>0</v>
      </c>
      <c r="K100">
        <f>0.1*'Ancillary calculations'!L$28</f>
        <v>11.633229444313395</v>
      </c>
      <c r="L100">
        <v>0</v>
      </c>
      <c r="M100">
        <v>0</v>
      </c>
      <c r="N100">
        <v>0</v>
      </c>
      <c r="O100">
        <v>0</v>
      </c>
      <c r="P100">
        <f t="shared" si="3"/>
        <v>28.476284316082367</v>
      </c>
      <c r="Q100">
        <f t="shared" si="4"/>
        <v>4.0093474932593587</v>
      </c>
      <c r="R100">
        <f t="shared" si="5"/>
        <v>1.1475517560212296</v>
      </c>
      <c r="S100" s="12">
        <v>75.783260457560218</v>
      </c>
      <c r="T100" s="12">
        <v>34.384680393860769</v>
      </c>
      <c r="U100" s="12">
        <v>0</v>
      </c>
      <c r="V100">
        <v>1.0330418633444247</v>
      </c>
      <c r="W100">
        <v>24.808481002863111</v>
      </c>
      <c r="X100">
        <v>0</v>
      </c>
      <c r="Y100">
        <v>23.788567102025368</v>
      </c>
      <c r="Z100">
        <v>12.001703577512778</v>
      </c>
      <c r="AA100">
        <v>0</v>
      </c>
      <c r="AB100">
        <v>4.922817323917255</v>
      </c>
      <c r="AC100">
        <v>29.525654646584591</v>
      </c>
      <c r="AD100">
        <v>0</v>
      </c>
      <c r="AE100">
        <v>7.0220000000000002</v>
      </c>
      <c r="AF100">
        <v>4.5074999999999994</v>
      </c>
      <c r="AG100">
        <v>0</v>
      </c>
      <c r="AH100">
        <v>11.833</v>
      </c>
      <c r="AI100">
        <v>13.21428</v>
      </c>
      <c r="AJ100">
        <v>0</v>
      </c>
      <c r="AK100">
        <v>10.414123081999671</v>
      </c>
      <c r="AL100">
        <v>2.7982181158224719</v>
      </c>
      <c r="AM100">
        <v>0</v>
      </c>
      <c r="AN100" s="91">
        <v>5.3996027252192071</v>
      </c>
      <c r="AO100" s="91">
        <v>4.210624222441754</v>
      </c>
      <c r="AP100">
        <v>0</v>
      </c>
      <c r="AQ100" s="91">
        <v>5.2590657525495459</v>
      </c>
      <c r="AR100" s="91">
        <v>6.116244371679973</v>
      </c>
      <c r="AS100">
        <v>0</v>
      </c>
      <c r="AT100" s="91">
        <v>23.505891629413757</v>
      </c>
      <c r="AU100" s="91">
        <v>23.558138249572721</v>
      </c>
      <c r="AV100">
        <v>0</v>
      </c>
      <c r="AW100" s="12">
        <v>0</v>
      </c>
      <c r="AX100" s="12">
        <v>1579.28</v>
      </c>
      <c r="AY100" s="12">
        <v>0</v>
      </c>
      <c r="AZ100" s="12">
        <v>0</v>
      </c>
      <c r="BA100" s="12">
        <v>395.40040012308009</v>
      </c>
      <c r="BB100" s="12">
        <v>0</v>
      </c>
      <c r="BC100" s="14">
        <v>131.99260205635321</v>
      </c>
      <c r="BD100" s="14">
        <v>197.98890308452982</v>
      </c>
      <c r="BE100" s="12">
        <v>0</v>
      </c>
      <c r="BF100" s="14">
        <v>6.2248738812745916</v>
      </c>
      <c r="BG100" s="14">
        <v>18.674621643823777</v>
      </c>
      <c r="BH100" s="12">
        <v>0</v>
      </c>
      <c r="BI100" s="12">
        <v>0</v>
      </c>
      <c r="BJ100" s="14">
        <v>422.04758977921409</v>
      </c>
      <c r="BK100" s="12">
        <v>0</v>
      </c>
      <c r="BL100" s="14">
        <v>97.588274980721522</v>
      </c>
      <c r="BM100" s="14">
        <v>292.76482494216458</v>
      </c>
      <c r="BN100" s="12">
        <v>0</v>
      </c>
      <c r="BO100" s="14">
        <v>97.588274980721508</v>
      </c>
      <c r="BP100" s="14">
        <v>292.76482494216458</v>
      </c>
      <c r="BQ100" s="12">
        <v>0</v>
      </c>
      <c r="BR100" s="97">
        <v>20</v>
      </c>
      <c r="BS100" s="97">
        <v>20</v>
      </c>
      <c r="BT100" s="12">
        <v>0</v>
      </c>
    </row>
    <row r="101" spans="1:72" x14ac:dyDescent="0.45">
      <c r="A101" s="21">
        <v>2015</v>
      </c>
      <c r="B101" s="2">
        <v>1998</v>
      </c>
      <c r="C101">
        <f>0.1*'Ancillary calculations'!D$28</f>
        <v>0</v>
      </c>
      <c r="D101">
        <f>0.1*'Ancillary calculations'!E$28</f>
        <v>288.67643435888795</v>
      </c>
      <c r="E101">
        <f>0.1*'Ancillary calculations'!F$28</f>
        <v>0</v>
      </c>
      <c r="F101">
        <f>0.1*'Ancillary calculations'!G$28</f>
        <v>0</v>
      </c>
      <c r="G101">
        <f>0.1*'Ancillary calculations'!H$28</f>
        <v>0</v>
      </c>
      <c r="H101">
        <f>0.1*'Ancillary calculations'!I$28</f>
        <v>40.644492996798661</v>
      </c>
      <c r="I101">
        <f>0.1*'Ancillary calculations'!J$28</f>
        <v>0</v>
      </c>
      <c r="J101">
        <f>0.1*'Ancillary calculations'!K$28</f>
        <v>0</v>
      </c>
      <c r="K101">
        <f>0.1*'Ancillary calculations'!L$28</f>
        <v>11.633229444313395</v>
      </c>
      <c r="L101">
        <v>0</v>
      </c>
      <c r="M101">
        <v>0</v>
      </c>
      <c r="N101">
        <v>0</v>
      </c>
      <c r="O101">
        <v>0</v>
      </c>
      <c r="P101">
        <f t="shared" si="3"/>
        <v>28.476284316082367</v>
      </c>
      <c r="Q101">
        <f t="shared" si="4"/>
        <v>4.0093474932593587</v>
      </c>
      <c r="R101">
        <f t="shared" si="5"/>
        <v>1.1475517560212296</v>
      </c>
      <c r="S101" s="12">
        <v>88.035089753127295</v>
      </c>
      <c r="T101" s="12">
        <v>39.943628795191891</v>
      </c>
      <c r="U101" s="12">
        <v>0</v>
      </c>
      <c r="V101">
        <v>1.0330418633444247</v>
      </c>
      <c r="W101">
        <v>24.808481002863111</v>
      </c>
      <c r="X101">
        <v>0</v>
      </c>
      <c r="Y101">
        <v>23.788567102025368</v>
      </c>
      <c r="Z101">
        <v>12.001703577512778</v>
      </c>
      <c r="AA101">
        <v>0</v>
      </c>
      <c r="AB101">
        <v>4.922817323917255</v>
      </c>
      <c r="AC101">
        <v>29.525654646584591</v>
      </c>
      <c r="AD101">
        <v>0</v>
      </c>
      <c r="AE101">
        <v>7.0220000000000002</v>
      </c>
      <c r="AF101">
        <v>4.5074999999999994</v>
      </c>
      <c r="AG101">
        <v>0</v>
      </c>
      <c r="AH101">
        <v>11.833</v>
      </c>
      <c r="AI101">
        <v>13.21428</v>
      </c>
      <c r="AJ101">
        <v>0</v>
      </c>
      <c r="AK101">
        <v>10.414123081999671</v>
      </c>
      <c r="AL101">
        <v>2.7982181158224719</v>
      </c>
      <c r="AM101">
        <v>0</v>
      </c>
      <c r="AN101" s="91">
        <v>5.3996027252192071</v>
      </c>
      <c r="AO101" s="91">
        <v>4.210624222441754</v>
      </c>
      <c r="AP101">
        <v>0</v>
      </c>
      <c r="AQ101" s="91">
        <v>5.2590657525495459</v>
      </c>
      <c r="AR101" s="91">
        <v>6.116244371679973</v>
      </c>
      <c r="AS101">
        <v>0</v>
      </c>
      <c r="AT101" s="91">
        <v>23.505891629413757</v>
      </c>
      <c r="AU101" s="91">
        <v>23.558138249572721</v>
      </c>
      <c r="AV101">
        <v>0</v>
      </c>
      <c r="AW101" s="12">
        <v>0</v>
      </c>
      <c r="AX101" s="12">
        <v>1640.97</v>
      </c>
      <c r="AY101" s="12">
        <v>0</v>
      </c>
      <c r="AZ101" s="12">
        <v>0</v>
      </c>
      <c r="BA101" s="12">
        <v>428.35043346667004</v>
      </c>
      <c r="BB101" s="12">
        <v>0</v>
      </c>
      <c r="BC101" s="14">
        <v>131.99260205635321</v>
      </c>
      <c r="BD101" s="14">
        <v>197.98890308452982</v>
      </c>
      <c r="BE101" s="12">
        <v>0</v>
      </c>
      <c r="BF101" s="14">
        <v>6.2248738812745916</v>
      </c>
      <c r="BG101" s="14">
        <v>18.674621643823777</v>
      </c>
      <c r="BH101" s="12">
        <v>0</v>
      </c>
      <c r="BI101" s="12">
        <v>0</v>
      </c>
      <c r="BJ101" s="14">
        <v>433.15410529971973</v>
      </c>
      <c r="BK101" s="12">
        <v>0</v>
      </c>
      <c r="BL101" s="14">
        <v>100.15638748021419</v>
      </c>
      <c r="BM101" s="14">
        <v>300.46916244064255</v>
      </c>
      <c r="BN101" s="12">
        <v>0</v>
      </c>
      <c r="BO101" s="14">
        <v>100.15638748021422</v>
      </c>
      <c r="BP101" s="14">
        <v>300.46916244064255</v>
      </c>
      <c r="BQ101" s="12">
        <v>0</v>
      </c>
      <c r="BR101" s="97">
        <v>20</v>
      </c>
      <c r="BS101" s="97">
        <v>20</v>
      </c>
      <c r="BT101" s="12">
        <v>0</v>
      </c>
    </row>
    <row r="102" spans="1:72" x14ac:dyDescent="0.45">
      <c r="A102" s="21">
        <v>2015</v>
      </c>
      <c r="B102" s="2">
        <v>1999</v>
      </c>
      <c r="C102">
        <f>0.1*'Ancillary calculations'!D$28</f>
        <v>0</v>
      </c>
      <c r="D102">
        <f>0.1*'Ancillary calculations'!E$28</f>
        <v>288.67643435888795</v>
      </c>
      <c r="E102">
        <f>0.1*'Ancillary calculations'!F$28</f>
        <v>0</v>
      </c>
      <c r="F102">
        <f>0.1*'Ancillary calculations'!G$28</f>
        <v>0</v>
      </c>
      <c r="G102">
        <f>0.1*'Ancillary calculations'!H$28</f>
        <v>0</v>
      </c>
      <c r="H102">
        <f>0.1*'Ancillary calculations'!I$28</f>
        <v>40.644492996798661</v>
      </c>
      <c r="I102">
        <f>0.1*'Ancillary calculations'!J$28</f>
        <v>0</v>
      </c>
      <c r="J102">
        <f>0.1*'Ancillary calculations'!K$28</f>
        <v>0</v>
      </c>
      <c r="K102">
        <f>0.1*'Ancillary calculations'!L$28</f>
        <v>11.633229444313395</v>
      </c>
      <c r="L102">
        <v>0</v>
      </c>
      <c r="M102">
        <v>0</v>
      </c>
      <c r="N102">
        <v>0</v>
      </c>
      <c r="O102">
        <v>0</v>
      </c>
      <c r="P102">
        <f t="shared" si="3"/>
        <v>28.476284316082367</v>
      </c>
      <c r="Q102">
        <f t="shared" si="4"/>
        <v>4.0093474932593587</v>
      </c>
      <c r="R102">
        <f t="shared" si="5"/>
        <v>1.1475517560212296</v>
      </c>
      <c r="S102" s="12">
        <v>70.866498634697521</v>
      </c>
      <c r="T102" s="12">
        <v>32.153827790909652</v>
      </c>
      <c r="U102" s="12">
        <v>0</v>
      </c>
      <c r="V102">
        <v>1.0330418633444247</v>
      </c>
      <c r="W102">
        <v>24.808481002863111</v>
      </c>
      <c r="X102">
        <v>0</v>
      </c>
      <c r="Y102">
        <v>23.788567102025368</v>
      </c>
      <c r="Z102">
        <v>12.001703577512778</v>
      </c>
      <c r="AA102">
        <v>0</v>
      </c>
      <c r="AB102">
        <v>4.922817323917255</v>
      </c>
      <c r="AC102">
        <v>29.525654646584591</v>
      </c>
      <c r="AD102">
        <v>0</v>
      </c>
      <c r="AE102">
        <v>7.0220000000000002</v>
      </c>
      <c r="AF102">
        <v>4.5074999999999994</v>
      </c>
      <c r="AG102">
        <v>0</v>
      </c>
      <c r="AH102">
        <v>11.833</v>
      </c>
      <c r="AI102">
        <v>13.21428</v>
      </c>
      <c r="AJ102">
        <v>0</v>
      </c>
      <c r="AK102">
        <v>10.414123081999671</v>
      </c>
      <c r="AL102">
        <v>2.7982181158224719</v>
      </c>
      <c r="AM102">
        <v>0</v>
      </c>
      <c r="AN102" s="91">
        <v>5.3996027252192071</v>
      </c>
      <c r="AO102" s="91">
        <v>4.210624222441754</v>
      </c>
      <c r="AP102">
        <v>0</v>
      </c>
      <c r="AQ102" s="91">
        <v>5.2590657525495459</v>
      </c>
      <c r="AR102" s="91">
        <v>6.116244371679973</v>
      </c>
      <c r="AS102">
        <v>0</v>
      </c>
      <c r="AT102" s="91">
        <v>23.505891629413757</v>
      </c>
      <c r="AU102" s="91">
        <v>23.558138249572721</v>
      </c>
      <c r="AV102">
        <v>0</v>
      </c>
      <c r="AW102" s="12">
        <v>0</v>
      </c>
      <c r="AX102" s="12">
        <v>1692.5</v>
      </c>
      <c r="AY102" s="12">
        <v>0</v>
      </c>
      <c r="AZ102" s="12">
        <v>0</v>
      </c>
      <c r="BA102" s="12">
        <v>461.30046681026005</v>
      </c>
      <c r="BB102" s="12">
        <v>0</v>
      </c>
      <c r="BC102" s="14">
        <v>131.99260205635321</v>
      </c>
      <c r="BD102" s="14">
        <v>197.98890308452982</v>
      </c>
      <c r="BE102" s="12">
        <v>0</v>
      </c>
      <c r="BF102" s="14">
        <v>6.2248738812745916</v>
      </c>
      <c r="BG102" s="14">
        <v>18.674621643823777</v>
      </c>
      <c r="BH102" s="12">
        <v>0</v>
      </c>
      <c r="BI102" s="12">
        <v>0</v>
      </c>
      <c r="BJ102" s="14">
        <v>444.26062082022537</v>
      </c>
      <c r="BK102" s="12">
        <v>0</v>
      </c>
      <c r="BL102" s="14">
        <v>102.72449997970686</v>
      </c>
      <c r="BM102" s="14">
        <v>308.17349993912057</v>
      </c>
      <c r="BN102" s="12">
        <v>0</v>
      </c>
      <c r="BO102" s="14">
        <v>102.72449997970688</v>
      </c>
      <c r="BP102" s="14">
        <v>308.17349993912057</v>
      </c>
      <c r="BQ102" s="12">
        <v>0</v>
      </c>
      <c r="BR102" s="97">
        <v>20</v>
      </c>
      <c r="BS102" s="97">
        <v>20</v>
      </c>
      <c r="BT102" s="12">
        <v>0</v>
      </c>
    </row>
    <row r="103" spans="1:72" x14ac:dyDescent="0.45">
      <c r="A103" s="21">
        <v>2015</v>
      </c>
      <c r="B103" s="2">
        <v>2000</v>
      </c>
      <c r="C103">
        <f>0.1*'Ancillary calculations'!D$29</f>
        <v>0</v>
      </c>
      <c r="D103">
        <f>0.1*'Ancillary calculations'!E$29</f>
        <v>319.35322166133113</v>
      </c>
      <c r="E103">
        <f>0.1*'Ancillary calculations'!F$29</f>
        <v>0</v>
      </c>
      <c r="F103">
        <f>0.1*'Ancillary calculations'!G$29</f>
        <v>0</v>
      </c>
      <c r="G103">
        <f>0.1*'Ancillary calculations'!H$29</f>
        <v>0</v>
      </c>
      <c r="H103">
        <f>0.1*'Ancillary calculations'!I$29</f>
        <v>44.963662552316777</v>
      </c>
      <c r="I103">
        <f>0.1*'Ancillary calculations'!J$29</f>
        <v>0</v>
      </c>
      <c r="J103">
        <f>0.1*'Ancillary calculations'!K$29</f>
        <v>0</v>
      </c>
      <c r="K103">
        <f>0.1*'Ancillary calculations'!L$29</f>
        <v>12.869458186352148</v>
      </c>
      <c r="L103">
        <v>0</v>
      </c>
      <c r="M103">
        <v>0</v>
      </c>
      <c r="N103">
        <v>0</v>
      </c>
      <c r="O103">
        <v>0</v>
      </c>
      <c r="P103">
        <f t="shared" si="3"/>
        <v>31.502374475012104</v>
      </c>
      <c r="Q103">
        <f t="shared" si="4"/>
        <v>4.4354089434967294</v>
      </c>
      <c r="R103">
        <f t="shared" si="5"/>
        <v>1.2694986728736219</v>
      </c>
      <c r="S103" s="12">
        <v>65.999875860510642</v>
      </c>
      <c r="T103" s="12">
        <v>29.945724475249182</v>
      </c>
      <c r="U103" s="12">
        <v>0</v>
      </c>
      <c r="V103">
        <v>12.223167995047591</v>
      </c>
      <c r="W103">
        <v>26.290335061518221</v>
      </c>
      <c r="X103">
        <v>0</v>
      </c>
      <c r="Y103">
        <v>19.310997539276926</v>
      </c>
      <c r="Z103">
        <v>6.5379519212568624</v>
      </c>
      <c r="AA103">
        <v>0</v>
      </c>
      <c r="AB103">
        <v>4.3734766577088937</v>
      </c>
      <c r="AC103">
        <v>29.525654646584591</v>
      </c>
      <c r="AD103">
        <v>0</v>
      </c>
      <c r="AE103">
        <v>8.4360000000000017</v>
      </c>
      <c r="AF103">
        <v>8.4499999999999993</v>
      </c>
      <c r="AG103">
        <v>0</v>
      </c>
      <c r="AH103">
        <v>11.484</v>
      </c>
      <c r="AI103">
        <v>22.595280000000002</v>
      </c>
      <c r="AJ103">
        <v>0</v>
      </c>
      <c r="AK103">
        <v>30.249133806302595</v>
      </c>
      <c r="AL103">
        <v>6.4205576637518558</v>
      </c>
      <c r="AM103">
        <v>0</v>
      </c>
      <c r="AN103" s="91">
        <v>5.4756766291858048</v>
      </c>
      <c r="AO103" s="91">
        <v>4.9204680110517582</v>
      </c>
      <c r="AP103">
        <v>0</v>
      </c>
      <c r="AQ103" s="91">
        <v>7.5519402685070922</v>
      </c>
      <c r="AR103" s="91">
        <v>6.6053934545132122</v>
      </c>
      <c r="AS103">
        <v>0</v>
      </c>
      <c r="AT103" s="91">
        <v>19.506507147785847</v>
      </c>
      <c r="AU103" s="91">
        <v>20.692988490787602</v>
      </c>
      <c r="AV103">
        <v>0</v>
      </c>
      <c r="AW103" s="12">
        <v>0</v>
      </c>
      <c r="AX103" s="12">
        <v>1788.24</v>
      </c>
      <c r="AY103" s="12">
        <v>0</v>
      </c>
      <c r="AZ103" s="12">
        <v>0</v>
      </c>
      <c r="BA103" s="12">
        <v>494.25050015385006</v>
      </c>
      <c r="BB103" s="12">
        <v>0</v>
      </c>
      <c r="BC103" s="14">
        <v>131.99260205635321</v>
      </c>
      <c r="BD103" s="14">
        <v>197.98890308452982</v>
      </c>
      <c r="BE103" s="12">
        <v>0</v>
      </c>
      <c r="BF103" s="14">
        <v>2.300166812227074</v>
      </c>
      <c r="BG103" s="14">
        <v>6.9005004366812219</v>
      </c>
      <c r="BH103" s="12">
        <v>0</v>
      </c>
      <c r="BI103" s="12">
        <v>0</v>
      </c>
      <c r="BJ103" s="14">
        <v>455.36713634073101</v>
      </c>
      <c r="BK103" s="12">
        <v>0</v>
      </c>
      <c r="BL103" s="14">
        <v>105.29261247919953</v>
      </c>
      <c r="BM103" s="14">
        <v>315.8778374375986</v>
      </c>
      <c r="BN103" s="12">
        <v>0</v>
      </c>
      <c r="BO103" s="14">
        <v>105.29261247919953</v>
      </c>
      <c r="BP103" s="14">
        <v>315.8778374375986</v>
      </c>
      <c r="BQ103" s="12">
        <v>0</v>
      </c>
      <c r="BR103" s="97">
        <v>20</v>
      </c>
      <c r="BS103" s="97">
        <v>20</v>
      </c>
      <c r="BT103" s="12">
        <v>0</v>
      </c>
    </row>
    <row r="104" spans="1:72" x14ac:dyDescent="0.45">
      <c r="A104" s="21">
        <v>2015</v>
      </c>
      <c r="B104" s="2">
        <v>2001</v>
      </c>
      <c r="C104">
        <f>0.1*'Ancillary calculations'!D$29</f>
        <v>0</v>
      </c>
      <c r="D104">
        <f>0.1*'Ancillary calculations'!E$29</f>
        <v>319.35322166133113</v>
      </c>
      <c r="E104">
        <f>0.1*'Ancillary calculations'!F$29</f>
        <v>0</v>
      </c>
      <c r="F104">
        <f>0.1*'Ancillary calculations'!G$29</f>
        <v>0</v>
      </c>
      <c r="G104">
        <f>0.1*'Ancillary calculations'!H$29</f>
        <v>0</v>
      </c>
      <c r="H104">
        <f>0.1*'Ancillary calculations'!I$29</f>
        <v>44.963662552316777</v>
      </c>
      <c r="I104">
        <f>0.1*'Ancillary calculations'!J$29</f>
        <v>0</v>
      </c>
      <c r="J104">
        <f>0.1*'Ancillary calculations'!K$29</f>
        <v>0</v>
      </c>
      <c r="K104">
        <f>0.1*'Ancillary calculations'!L$29</f>
        <v>12.869458186352148</v>
      </c>
      <c r="L104">
        <v>0</v>
      </c>
      <c r="M104">
        <v>0</v>
      </c>
      <c r="N104">
        <v>0</v>
      </c>
      <c r="O104">
        <v>0</v>
      </c>
      <c r="P104">
        <f t="shared" si="3"/>
        <v>31.502374475012104</v>
      </c>
      <c r="Q104">
        <f t="shared" si="4"/>
        <v>4.4354089434967294</v>
      </c>
      <c r="R104">
        <f t="shared" si="5"/>
        <v>1.2694986728736219</v>
      </c>
      <c r="S104" s="12">
        <v>67.73264812972576</v>
      </c>
      <c r="T104" s="12">
        <v>30.731924756321465</v>
      </c>
      <c r="U104" s="12">
        <v>0</v>
      </c>
      <c r="V104">
        <v>12.223167995047591</v>
      </c>
      <c r="W104">
        <v>26.290335061518221</v>
      </c>
      <c r="X104">
        <v>0</v>
      </c>
      <c r="Y104">
        <v>19.310997539276926</v>
      </c>
      <c r="Z104">
        <v>6.5379519212568624</v>
      </c>
      <c r="AA104">
        <v>0</v>
      </c>
      <c r="AB104">
        <v>4.3734766577088937</v>
      </c>
      <c r="AC104">
        <v>29.525654646584591</v>
      </c>
      <c r="AD104">
        <v>0</v>
      </c>
      <c r="AE104">
        <v>8.4360000000000017</v>
      </c>
      <c r="AF104">
        <v>8.4499999999999993</v>
      </c>
      <c r="AG104">
        <v>0</v>
      </c>
      <c r="AH104">
        <v>11.484</v>
      </c>
      <c r="AI104">
        <v>22.595280000000002</v>
      </c>
      <c r="AJ104">
        <v>0</v>
      </c>
      <c r="AK104">
        <v>30.249133806302595</v>
      </c>
      <c r="AL104">
        <v>6.4205576637518558</v>
      </c>
      <c r="AM104">
        <v>0</v>
      </c>
      <c r="AN104" s="91">
        <v>5.4756766291858048</v>
      </c>
      <c r="AO104" s="91">
        <v>4.9204680110517582</v>
      </c>
      <c r="AP104">
        <v>0</v>
      </c>
      <c r="AQ104" s="91">
        <v>7.5519402685070922</v>
      </c>
      <c r="AR104" s="91">
        <v>6.6053934545132122</v>
      </c>
      <c r="AS104">
        <v>0</v>
      </c>
      <c r="AT104" s="91">
        <v>19.506507147785847</v>
      </c>
      <c r="AU104" s="91">
        <v>20.692988490787602</v>
      </c>
      <c r="AV104">
        <v>0</v>
      </c>
      <c r="AW104" s="12">
        <v>0</v>
      </c>
      <c r="AX104" s="12">
        <v>1798.8</v>
      </c>
      <c r="AY104" s="12">
        <v>0</v>
      </c>
      <c r="AZ104" s="12">
        <v>0</v>
      </c>
      <c r="BA104" s="12">
        <v>527.20053349744001</v>
      </c>
      <c r="BB104" s="12">
        <v>0</v>
      </c>
      <c r="BC104" s="14">
        <v>77.998975580581401</v>
      </c>
      <c r="BD104" s="14">
        <v>116.99846337087209</v>
      </c>
      <c r="BE104" s="12">
        <v>0</v>
      </c>
      <c r="BF104" s="14">
        <v>2.300166812227074</v>
      </c>
      <c r="BG104" s="14">
        <v>6.9005004366812219</v>
      </c>
      <c r="BH104" s="12">
        <v>0</v>
      </c>
      <c r="BI104" s="12">
        <v>0</v>
      </c>
      <c r="BJ104" s="14">
        <v>466.47365186123665</v>
      </c>
      <c r="BK104" s="12">
        <v>0</v>
      </c>
      <c r="BL104" s="14">
        <v>107.8607249786922</v>
      </c>
      <c r="BM104" s="14">
        <v>323.58217493607663</v>
      </c>
      <c r="BN104" s="12">
        <v>0</v>
      </c>
      <c r="BO104" s="14">
        <v>107.86072497869219</v>
      </c>
      <c r="BP104" s="14">
        <v>323.58217493607663</v>
      </c>
      <c r="BQ104" s="12">
        <v>0</v>
      </c>
      <c r="BR104" s="97">
        <v>20</v>
      </c>
      <c r="BS104" s="97">
        <v>20</v>
      </c>
      <c r="BT104" s="12">
        <v>0</v>
      </c>
    </row>
    <row r="105" spans="1:72" x14ac:dyDescent="0.45">
      <c r="A105" s="21">
        <v>2015</v>
      </c>
      <c r="B105" s="2">
        <v>2002</v>
      </c>
      <c r="C105">
        <f>0.1*'Ancillary calculations'!D$29</f>
        <v>0</v>
      </c>
      <c r="D105">
        <f>0.1*'Ancillary calculations'!E$29</f>
        <v>319.35322166133113</v>
      </c>
      <c r="E105">
        <f>0.1*'Ancillary calculations'!F$29</f>
        <v>0</v>
      </c>
      <c r="F105">
        <f>0.1*'Ancillary calculations'!G$29</f>
        <v>0</v>
      </c>
      <c r="G105">
        <f>0.1*'Ancillary calculations'!H$29</f>
        <v>0</v>
      </c>
      <c r="H105">
        <f>0.1*'Ancillary calculations'!I$29</f>
        <v>44.963662552316777</v>
      </c>
      <c r="I105">
        <f>0.1*'Ancillary calculations'!J$29</f>
        <v>0</v>
      </c>
      <c r="J105">
        <f>0.1*'Ancillary calculations'!K$29</f>
        <v>0</v>
      </c>
      <c r="K105">
        <f>0.1*'Ancillary calculations'!L$29</f>
        <v>12.869458186352148</v>
      </c>
      <c r="L105">
        <v>0</v>
      </c>
      <c r="M105">
        <v>0</v>
      </c>
      <c r="N105">
        <v>0</v>
      </c>
      <c r="O105">
        <v>0</v>
      </c>
      <c r="P105">
        <f t="shared" si="3"/>
        <v>31.502374475012104</v>
      </c>
      <c r="Q105">
        <f t="shared" si="4"/>
        <v>4.4354089434967294</v>
      </c>
      <c r="R105">
        <f t="shared" si="5"/>
        <v>1.2694986728736219</v>
      </c>
      <c r="S105" s="12">
        <v>66.808604978186708</v>
      </c>
      <c r="T105" s="12">
        <v>30.312664246230316</v>
      </c>
      <c r="U105" s="12">
        <v>0</v>
      </c>
      <c r="V105">
        <v>12.223167995047591</v>
      </c>
      <c r="W105">
        <v>26.290335061518221</v>
      </c>
      <c r="X105">
        <v>0</v>
      </c>
      <c r="Y105">
        <v>19.310997539276926</v>
      </c>
      <c r="Z105">
        <v>6.5379519212568624</v>
      </c>
      <c r="AA105">
        <v>0</v>
      </c>
      <c r="AB105">
        <v>4.3734766577088937</v>
      </c>
      <c r="AC105">
        <v>29.525654646584591</v>
      </c>
      <c r="AD105">
        <v>0</v>
      </c>
      <c r="AE105">
        <v>8.4360000000000017</v>
      </c>
      <c r="AF105">
        <v>8.4499999999999993</v>
      </c>
      <c r="AG105">
        <v>0</v>
      </c>
      <c r="AH105">
        <v>11.484</v>
      </c>
      <c r="AI105">
        <v>22.595280000000002</v>
      </c>
      <c r="AJ105">
        <v>0</v>
      </c>
      <c r="AK105">
        <v>30.249133806302595</v>
      </c>
      <c r="AL105">
        <v>6.4205576637518558</v>
      </c>
      <c r="AM105">
        <v>0</v>
      </c>
      <c r="AN105" s="91">
        <v>5.4756766291858048</v>
      </c>
      <c r="AO105" s="91">
        <v>4.9204680110517582</v>
      </c>
      <c r="AP105">
        <v>0</v>
      </c>
      <c r="AQ105" s="91">
        <v>7.5519402685070922</v>
      </c>
      <c r="AR105" s="91">
        <v>6.6053934545132122</v>
      </c>
      <c r="AS105">
        <v>0</v>
      </c>
      <c r="AT105" s="91">
        <v>19.506507147785847</v>
      </c>
      <c r="AU105" s="91">
        <v>20.692988490787602</v>
      </c>
      <c r="AV105">
        <v>0</v>
      </c>
      <c r="AW105" s="12">
        <v>0</v>
      </c>
      <c r="AX105" s="12">
        <v>1834.38</v>
      </c>
      <c r="AY105" s="12">
        <v>0</v>
      </c>
      <c r="AZ105" s="12">
        <v>0</v>
      </c>
      <c r="BA105" s="12">
        <v>560.15056684103001</v>
      </c>
      <c r="BB105" s="12">
        <v>0</v>
      </c>
      <c r="BC105" s="14">
        <v>77.998975580581401</v>
      </c>
      <c r="BD105" s="14">
        <v>116.99846337087209</v>
      </c>
      <c r="BE105" s="12">
        <v>0</v>
      </c>
      <c r="BF105" s="14">
        <v>2.300166812227074</v>
      </c>
      <c r="BG105" s="14">
        <v>6.9005004366812219</v>
      </c>
      <c r="BH105" s="12">
        <v>0</v>
      </c>
      <c r="BI105" s="12">
        <v>0</v>
      </c>
      <c r="BJ105" s="14">
        <v>477.58016738174229</v>
      </c>
      <c r="BK105" s="12">
        <v>0</v>
      </c>
      <c r="BL105" s="14">
        <v>110.42883747818487</v>
      </c>
      <c r="BM105" s="14">
        <v>331.28651243455465</v>
      </c>
      <c r="BN105" s="12">
        <v>0</v>
      </c>
      <c r="BO105" s="14">
        <v>110.42883747818485</v>
      </c>
      <c r="BP105" s="14">
        <v>331.28651243455465</v>
      </c>
      <c r="BQ105" s="12">
        <v>0</v>
      </c>
      <c r="BR105" s="97">
        <v>20</v>
      </c>
      <c r="BS105" s="97">
        <v>20</v>
      </c>
      <c r="BT105" s="12">
        <v>0</v>
      </c>
    </row>
    <row r="106" spans="1:72" x14ac:dyDescent="0.45">
      <c r="A106" s="21">
        <v>2015</v>
      </c>
      <c r="B106" s="2">
        <v>2003</v>
      </c>
      <c r="C106">
        <f>0.1*'Ancillary calculations'!D$29</f>
        <v>0</v>
      </c>
      <c r="D106">
        <f>0.1*'Ancillary calculations'!E$29</f>
        <v>319.35322166133113</v>
      </c>
      <c r="E106">
        <f>0.1*'Ancillary calculations'!F$29</f>
        <v>0</v>
      </c>
      <c r="F106">
        <f>0.1*'Ancillary calculations'!G$29</f>
        <v>0</v>
      </c>
      <c r="G106">
        <f>0.1*'Ancillary calculations'!H$29</f>
        <v>0</v>
      </c>
      <c r="H106">
        <f>0.1*'Ancillary calculations'!I$29</f>
        <v>44.963662552316777</v>
      </c>
      <c r="I106">
        <f>0.1*'Ancillary calculations'!J$29</f>
        <v>0</v>
      </c>
      <c r="J106">
        <f>0.1*'Ancillary calculations'!K$29</f>
        <v>0</v>
      </c>
      <c r="K106">
        <f>0.1*'Ancillary calculations'!L$29</f>
        <v>12.869458186352148</v>
      </c>
      <c r="L106">
        <v>0</v>
      </c>
      <c r="M106">
        <v>0</v>
      </c>
      <c r="N106">
        <v>0</v>
      </c>
      <c r="O106">
        <v>0</v>
      </c>
      <c r="P106">
        <f t="shared" si="3"/>
        <v>31.502374475012104</v>
      </c>
      <c r="Q106">
        <f t="shared" si="4"/>
        <v>4.4354089434967294</v>
      </c>
      <c r="R106">
        <f t="shared" si="5"/>
        <v>1.2694986728736219</v>
      </c>
      <c r="S106" s="12">
        <v>60.408443398835438</v>
      </c>
      <c r="T106" s="12">
        <v>27.408757644081664</v>
      </c>
      <c r="U106" s="12">
        <v>0</v>
      </c>
      <c r="V106">
        <v>12.223167995047591</v>
      </c>
      <c r="W106">
        <v>26.290335061518221</v>
      </c>
      <c r="X106">
        <v>0</v>
      </c>
      <c r="Y106">
        <v>19.310997539276926</v>
      </c>
      <c r="Z106">
        <v>6.5379519212568624</v>
      </c>
      <c r="AA106">
        <v>0</v>
      </c>
      <c r="AB106">
        <v>4.3734766577088937</v>
      </c>
      <c r="AC106">
        <v>29.525654646584591</v>
      </c>
      <c r="AD106">
        <v>0</v>
      </c>
      <c r="AE106">
        <v>8.4360000000000017</v>
      </c>
      <c r="AF106">
        <v>8.4499999999999993</v>
      </c>
      <c r="AG106">
        <v>0</v>
      </c>
      <c r="AH106">
        <v>11.484</v>
      </c>
      <c r="AI106">
        <v>22.595280000000002</v>
      </c>
      <c r="AJ106">
        <v>0</v>
      </c>
      <c r="AK106">
        <v>30.249133806302595</v>
      </c>
      <c r="AL106">
        <v>6.4205576637518558</v>
      </c>
      <c r="AM106">
        <v>0</v>
      </c>
      <c r="AN106" s="91">
        <v>5.4756766291858048</v>
      </c>
      <c r="AO106" s="91">
        <v>4.9204680110517582</v>
      </c>
      <c r="AP106">
        <v>0</v>
      </c>
      <c r="AQ106" s="91">
        <v>7.5519402685070922</v>
      </c>
      <c r="AR106" s="91">
        <v>6.6053934545132122</v>
      </c>
      <c r="AS106">
        <v>0</v>
      </c>
      <c r="AT106" s="91">
        <v>19.506507147785847</v>
      </c>
      <c r="AU106" s="91">
        <v>20.692988490787602</v>
      </c>
      <c r="AV106">
        <v>0</v>
      </c>
      <c r="AW106" s="12">
        <v>0</v>
      </c>
      <c r="AX106" s="12">
        <v>1889.26</v>
      </c>
      <c r="AY106" s="12">
        <v>0</v>
      </c>
      <c r="AZ106" s="12">
        <v>0</v>
      </c>
      <c r="BA106" s="12">
        <v>593.10060018462002</v>
      </c>
      <c r="BB106" s="12">
        <v>0</v>
      </c>
      <c r="BC106" s="14">
        <v>77.998975580581401</v>
      </c>
      <c r="BD106" s="14">
        <v>116.99846337087209</v>
      </c>
      <c r="BE106" s="12">
        <v>0</v>
      </c>
      <c r="BF106" s="14">
        <v>2.300166812227074</v>
      </c>
      <c r="BG106" s="14">
        <v>6.9005004366812219</v>
      </c>
      <c r="BH106" s="12">
        <v>0</v>
      </c>
      <c r="BI106" s="12">
        <v>0</v>
      </c>
      <c r="BJ106" s="14">
        <v>488.68668290224792</v>
      </c>
      <c r="BK106" s="12">
        <v>0</v>
      </c>
      <c r="BL106" s="14">
        <v>112.99694997767755</v>
      </c>
      <c r="BM106" s="14">
        <v>338.99084993303262</v>
      </c>
      <c r="BN106" s="12">
        <v>0</v>
      </c>
      <c r="BO106" s="14">
        <v>112.99694997767756</v>
      </c>
      <c r="BP106" s="14">
        <v>338.99084993303262</v>
      </c>
      <c r="BQ106" s="12">
        <v>0</v>
      </c>
      <c r="BR106" s="97">
        <v>20</v>
      </c>
      <c r="BS106" s="97">
        <v>20</v>
      </c>
      <c r="BT106" s="12">
        <v>0</v>
      </c>
    </row>
    <row r="107" spans="1:72" x14ac:dyDescent="0.45">
      <c r="A107" s="21">
        <v>2015</v>
      </c>
      <c r="B107" s="2">
        <v>2004</v>
      </c>
      <c r="C107">
        <f>0.1*'Ancillary calculations'!D$29</f>
        <v>0</v>
      </c>
      <c r="D107">
        <f>0.1*'Ancillary calculations'!E$29</f>
        <v>319.35322166133113</v>
      </c>
      <c r="E107">
        <f>0.1*'Ancillary calculations'!F$29</f>
        <v>0</v>
      </c>
      <c r="F107">
        <f>0.1*'Ancillary calculations'!G$29</f>
        <v>0</v>
      </c>
      <c r="G107">
        <f>0.1*'Ancillary calculations'!H$29</f>
        <v>0</v>
      </c>
      <c r="H107">
        <f>0.1*'Ancillary calculations'!I$29</f>
        <v>44.963662552316777</v>
      </c>
      <c r="I107">
        <f>0.1*'Ancillary calculations'!J$29</f>
        <v>0</v>
      </c>
      <c r="J107">
        <f>0.1*'Ancillary calculations'!K$29</f>
        <v>0</v>
      </c>
      <c r="K107">
        <f>0.1*'Ancillary calculations'!L$29</f>
        <v>12.869458186352148</v>
      </c>
      <c r="L107">
        <v>0</v>
      </c>
      <c r="M107">
        <v>0</v>
      </c>
      <c r="N107">
        <v>0</v>
      </c>
      <c r="O107">
        <v>0</v>
      </c>
      <c r="P107">
        <f t="shared" si="3"/>
        <v>31.502374475012104</v>
      </c>
      <c r="Q107">
        <f t="shared" si="4"/>
        <v>4.4354089434967294</v>
      </c>
      <c r="R107">
        <f t="shared" si="5"/>
        <v>1.2694986728736219</v>
      </c>
      <c r="S107" s="12">
        <v>69.191414366895472</v>
      </c>
      <c r="T107" s="12">
        <v>31.393801937793814</v>
      </c>
      <c r="U107" s="12">
        <v>0</v>
      </c>
      <c r="V107">
        <v>12.223167995047591</v>
      </c>
      <c r="W107">
        <v>26.290335061518221</v>
      </c>
      <c r="X107">
        <v>0</v>
      </c>
      <c r="Y107">
        <v>19.310997539276926</v>
      </c>
      <c r="Z107">
        <v>6.5379519212568624</v>
      </c>
      <c r="AA107">
        <v>0</v>
      </c>
      <c r="AB107">
        <v>4.3734766577088937</v>
      </c>
      <c r="AC107">
        <v>29.525654646584591</v>
      </c>
      <c r="AD107">
        <v>0</v>
      </c>
      <c r="AE107">
        <v>8.4360000000000017</v>
      </c>
      <c r="AF107">
        <v>8.4499999999999993</v>
      </c>
      <c r="AG107">
        <v>0</v>
      </c>
      <c r="AH107">
        <v>11.484</v>
      </c>
      <c r="AI107">
        <v>22.595280000000002</v>
      </c>
      <c r="AJ107">
        <v>0</v>
      </c>
      <c r="AK107">
        <v>30.249133806302595</v>
      </c>
      <c r="AL107">
        <v>6.4205576637518558</v>
      </c>
      <c r="AM107">
        <v>0</v>
      </c>
      <c r="AN107" s="91">
        <v>5.4756766291858048</v>
      </c>
      <c r="AO107" s="91">
        <v>4.9204680110517582</v>
      </c>
      <c r="AP107">
        <v>0</v>
      </c>
      <c r="AQ107" s="91">
        <v>7.5519402685070922</v>
      </c>
      <c r="AR107" s="91">
        <v>6.6053934545132122</v>
      </c>
      <c r="AS107">
        <v>0</v>
      </c>
      <c r="AT107" s="91">
        <v>19.506507147785847</v>
      </c>
      <c r="AU107" s="91">
        <v>20.692988490787602</v>
      </c>
      <c r="AV107">
        <v>0</v>
      </c>
      <c r="AW107" s="12">
        <v>0</v>
      </c>
      <c r="AX107" s="12">
        <v>1927.65</v>
      </c>
      <c r="AY107" s="12">
        <v>0</v>
      </c>
      <c r="AZ107" s="12">
        <v>0</v>
      </c>
      <c r="BA107" s="12">
        <v>626.05063352821003</v>
      </c>
      <c r="BB107" s="12">
        <v>0</v>
      </c>
      <c r="BC107" s="14">
        <v>77.998975580581401</v>
      </c>
      <c r="BD107" s="14">
        <v>116.99846337087209</v>
      </c>
      <c r="BE107" s="12">
        <v>0</v>
      </c>
      <c r="BF107" s="14">
        <v>2.300166812227074</v>
      </c>
      <c r="BG107" s="14">
        <v>6.9005004366812219</v>
      </c>
      <c r="BH107" s="12">
        <v>0</v>
      </c>
      <c r="BI107" s="12">
        <v>0</v>
      </c>
      <c r="BJ107" s="14">
        <v>499.79319842275356</v>
      </c>
      <c r="BK107" s="12">
        <v>0</v>
      </c>
      <c r="BL107" s="14">
        <v>115.56506247717022</v>
      </c>
      <c r="BM107" s="14">
        <v>346.69518743151065</v>
      </c>
      <c r="BN107" s="12">
        <v>0</v>
      </c>
      <c r="BO107" s="14">
        <v>115.56506247717022</v>
      </c>
      <c r="BP107" s="14">
        <v>346.69518743151065</v>
      </c>
      <c r="BQ107" s="12">
        <v>0</v>
      </c>
      <c r="BR107" s="97">
        <v>20</v>
      </c>
      <c r="BS107" s="97">
        <v>20</v>
      </c>
      <c r="BT107" s="12">
        <v>0</v>
      </c>
    </row>
    <row r="108" spans="1:72" x14ac:dyDescent="0.45">
      <c r="A108" s="21">
        <v>2015</v>
      </c>
      <c r="B108" s="2">
        <v>2005</v>
      </c>
      <c r="C108">
        <f>0.1*'Ancillary calculations'!D$29</f>
        <v>0</v>
      </c>
      <c r="D108">
        <f>0.1*'Ancillary calculations'!E$29</f>
        <v>319.35322166133113</v>
      </c>
      <c r="E108">
        <f>0.1*'Ancillary calculations'!F$29</f>
        <v>0</v>
      </c>
      <c r="F108">
        <f>0.1*'Ancillary calculations'!G$29</f>
        <v>0</v>
      </c>
      <c r="G108">
        <f>0.1*'Ancillary calculations'!H$29</f>
        <v>0</v>
      </c>
      <c r="H108">
        <f>0.1*'Ancillary calculations'!I$29</f>
        <v>44.963662552316777</v>
      </c>
      <c r="I108">
        <f>0.1*'Ancillary calculations'!J$29</f>
        <v>0</v>
      </c>
      <c r="J108">
        <f>0.1*'Ancillary calculations'!K$29</f>
        <v>0</v>
      </c>
      <c r="K108">
        <f>0.1*'Ancillary calculations'!L$29</f>
        <v>12.869458186352148</v>
      </c>
      <c r="L108">
        <v>0</v>
      </c>
      <c r="M108">
        <v>0</v>
      </c>
      <c r="N108">
        <v>0</v>
      </c>
      <c r="O108">
        <v>0</v>
      </c>
      <c r="P108">
        <f t="shared" si="3"/>
        <v>31.502374475012104</v>
      </c>
      <c r="Q108">
        <f t="shared" si="4"/>
        <v>4.4354089434967294</v>
      </c>
      <c r="R108">
        <f t="shared" si="5"/>
        <v>1.2694986728736219</v>
      </c>
      <c r="S108" s="12">
        <v>64.173364201118872</v>
      </c>
      <c r="T108" s="12">
        <v>29.116992387652918</v>
      </c>
      <c r="U108" s="12">
        <v>0</v>
      </c>
      <c r="V108">
        <v>12.223167995047591</v>
      </c>
      <c r="W108">
        <v>26.290335061518221</v>
      </c>
      <c r="X108">
        <v>0</v>
      </c>
      <c r="Y108">
        <v>19.310997539276926</v>
      </c>
      <c r="Z108">
        <v>6.5379519212568624</v>
      </c>
      <c r="AA108">
        <v>0</v>
      </c>
      <c r="AB108">
        <v>4.3734766577088937</v>
      </c>
      <c r="AC108">
        <v>29.525654646584591</v>
      </c>
      <c r="AD108">
        <v>0</v>
      </c>
      <c r="AE108">
        <v>8.4360000000000017</v>
      </c>
      <c r="AF108">
        <v>8.4499999999999993</v>
      </c>
      <c r="AG108">
        <v>0</v>
      </c>
      <c r="AH108">
        <v>11.484</v>
      </c>
      <c r="AI108">
        <v>22.595280000000002</v>
      </c>
      <c r="AJ108">
        <v>0</v>
      </c>
      <c r="AK108">
        <v>30.249133806302595</v>
      </c>
      <c r="AL108">
        <v>6.4205576637518558</v>
      </c>
      <c r="AM108">
        <v>0</v>
      </c>
      <c r="AN108" s="91">
        <v>5.4756766291858048</v>
      </c>
      <c r="AO108" s="91">
        <v>4.9204680110517582</v>
      </c>
      <c r="AP108">
        <v>0</v>
      </c>
      <c r="AQ108" s="91">
        <v>7.5519402685070922</v>
      </c>
      <c r="AR108" s="91">
        <v>6.6053934545132122</v>
      </c>
      <c r="AS108">
        <v>0</v>
      </c>
      <c r="AT108" s="91">
        <v>19.506507147785847</v>
      </c>
      <c r="AU108" s="91">
        <v>20.692988490787602</v>
      </c>
      <c r="AV108">
        <v>0</v>
      </c>
      <c r="AW108" s="12">
        <v>0</v>
      </c>
      <c r="AX108" s="12">
        <v>1946.27</v>
      </c>
      <c r="AY108" s="12">
        <v>0</v>
      </c>
      <c r="AZ108" s="12">
        <v>0</v>
      </c>
      <c r="BA108" s="12">
        <v>659.00066687180004</v>
      </c>
      <c r="BB108" s="12">
        <v>0</v>
      </c>
      <c r="BC108" s="14">
        <v>77.998975580581401</v>
      </c>
      <c r="BD108" s="14">
        <v>116.99846337087209</v>
      </c>
      <c r="BE108" s="12">
        <v>0</v>
      </c>
      <c r="BF108" s="14">
        <v>2.300166812227074</v>
      </c>
      <c r="BG108" s="14">
        <v>6.9005004366812219</v>
      </c>
      <c r="BH108" s="12">
        <v>0</v>
      </c>
      <c r="BI108" s="12">
        <v>0</v>
      </c>
      <c r="BJ108" s="14">
        <v>510.8997139432592</v>
      </c>
      <c r="BK108" s="12">
        <v>0</v>
      </c>
      <c r="BL108" s="14">
        <v>118.13317497666289</v>
      </c>
      <c r="BM108" s="14">
        <v>354.39952492998867</v>
      </c>
      <c r="BN108" s="12">
        <v>0</v>
      </c>
      <c r="BO108" s="14">
        <v>118.13317497666287</v>
      </c>
      <c r="BP108" s="14">
        <v>354.39952492998867</v>
      </c>
      <c r="BQ108" s="12">
        <v>0</v>
      </c>
      <c r="BR108" s="97">
        <v>20</v>
      </c>
      <c r="BS108" s="97">
        <v>20</v>
      </c>
      <c r="BT108" s="12">
        <v>0</v>
      </c>
    </row>
    <row r="109" spans="1:72" x14ac:dyDescent="0.45">
      <c r="A109" s="21">
        <v>2015</v>
      </c>
      <c r="B109" s="2">
        <v>2006</v>
      </c>
      <c r="C109">
        <f>0.1*'Ancillary calculations'!D$29</f>
        <v>0</v>
      </c>
      <c r="D109">
        <f>0.1*'Ancillary calculations'!E$29</f>
        <v>319.35322166133113</v>
      </c>
      <c r="E109">
        <f>0.1*'Ancillary calculations'!F$29</f>
        <v>0</v>
      </c>
      <c r="F109">
        <f>0.1*'Ancillary calculations'!G$29</f>
        <v>0</v>
      </c>
      <c r="G109">
        <f>0.1*'Ancillary calculations'!H$29</f>
        <v>0</v>
      </c>
      <c r="H109">
        <f>0.1*'Ancillary calculations'!I$29</f>
        <v>44.963662552316777</v>
      </c>
      <c r="I109">
        <f>0.1*'Ancillary calculations'!J$29</f>
        <v>0</v>
      </c>
      <c r="J109">
        <f>0.1*'Ancillary calculations'!K$29</f>
        <v>0</v>
      </c>
      <c r="K109">
        <f>0.1*'Ancillary calculations'!L$29</f>
        <v>12.869458186352148</v>
      </c>
      <c r="L109">
        <v>0</v>
      </c>
      <c r="M109">
        <v>0</v>
      </c>
      <c r="N109">
        <v>0</v>
      </c>
      <c r="O109">
        <v>0</v>
      </c>
      <c r="P109">
        <f t="shared" si="3"/>
        <v>31.502374475012104</v>
      </c>
      <c r="Q109">
        <f t="shared" si="4"/>
        <v>4.4354089434967294</v>
      </c>
      <c r="R109">
        <f t="shared" si="5"/>
        <v>1.2694986728736219</v>
      </c>
      <c r="S109" s="12">
        <v>61.472233837538738</v>
      </c>
      <c r="T109" s="12">
        <v>27.89142484551914</v>
      </c>
      <c r="U109" s="12">
        <v>0</v>
      </c>
      <c r="V109">
        <v>12.223167995047591</v>
      </c>
      <c r="W109">
        <v>26.290335061518221</v>
      </c>
      <c r="X109">
        <v>0</v>
      </c>
      <c r="Y109">
        <v>19.310997539276926</v>
      </c>
      <c r="Z109">
        <v>6.5379519212568624</v>
      </c>
      <c r="AA109">
        <v>0</v>
      </c>
      <c r="AB109">
        <v>4.3734766577088937</v>
      </c>
      <c r="AC109">
        <v>29.525654646584591</v>
      </c>
      <c r="AD109">
        <v>0</v>
      </c>
      <c r="AE109">
        <v>8.4360000000000017</v>
      </c>
      <c r="AF109">
        <v>8.4499999999999993</v>
      </c>
      <c r="AG109">
        <v>0</v>
      </c>
      <c r="AH109">
        <v>11.484</v>
      </c>
      <c r="AI109">
        <v>22.595280000000002</v>
      </c>
      <c r="AJ109">
        <v>0</v>
      </c>
      <c r="AK109">
        <v>30.249133806302595</v>
      </c>
      <c r="AL109">
        <v>6.4205576637518558</v>
      </c>
      <c r="AM109">
        <v>0</v>
      </c>
      <c r="AN109" s="91">
        <v>5.4756766291858048</v>
      </c>
      <c r="AO109" s="91">
        <v>4.9204680110517582</v>
      </c>
      <c r="AP109">
        <v>0</v>
      </c>
      <c r="AQ109" s="91">
        <v>7.5519402685070922</v>
      </c>
      <c r="AR109" s="91">
        <v>6.6053934545132122</v>
      </c>
      <c r="AS109">
        <v>0</v>
      </c>
      <c r="AT109" s="91">
        <v>19.506507147785847</v>
      </c>
      <c r="AU109" s="91">
        <v>20.692988490787602</v>
      </c>
      <c r="AV109">
        <v>0</v>
      </c>
      <c r="AW109" s="12">
        <v>0</v>
      </c>
      <c r="AX109" s="12">
        <v>1955.73</v>
      </c>
      <c r="AY109" s="12">
        <v>0</v>
      </c>
      <c r="AZ109" s="12">
        <v>0</v>
      </c>
      <c r="BA109" s="12">
        <v>691.95070021539004</v>
      </c>
      <c r="BB109" s="12">
        <v>0</v>
      </c>
      <c r="BC109" s="14">
        <v>77.998975580581401</v>
      </c>
      <c r="BD109" s="14">
        <v>116.99846337087209</v>
      </c>
      <c r="BE109" s="12">
        <v>0</v>
      </c>
      <c r="BF109" s="14">
        <v>2.300166812227074</v>
      </c>
      <c r="BG109" s="14">
        <v>6.9005004366812219</v>
      </c>
      <c r="BH109" s="12">
        <v>0</v>
      </c>
      <c r="BI109" s="12">
        <v>0</v>
      </c>
      <c r="BJ109" s="14">
        <v>522.00622946376484</v>
      </c>
      <c r="BK109" s="12">
        <v>0</v>
      </c>
      <c r="BL109" s="14">
        <v>120.70128747615556</v>
      </c>
      <c r="BM109" s="14">
        <v>362.10386242846664</v>
      </c>
      <c r="BN109" s="12">
        <v>0</v>
      </c>
      <c r="BO109" s="14">
        <v>120.70128747615558</v>
      </c>
      <c r="BP109" s="14">
        <v>362.10386242846664</v>
      </c>
      <c r="BQ109" s="12">
        <v>0</v>
      </c>
      <c r="BR109" s="97">
        <v>20</v>
      </c>
      <c r="BS109" s="97">
        <v>20</v>
      </c>
      <c r="BT109" s="12">
        <v>0</v>
      </c>
    </row>
    <row r="110" spans="1:72" x14ac:dyDescent="0.45">
      <c r="A110" s="21">
        <v>2015</v>
      </c>
      <c r="B110" s="2">
        <v>2007</v>
      </c>
      <c r="C110">
        <f>0.1*'Ancillary calculations'!D$29</f>
        <v>0</v>
      </c>
      <c r="D110">
        <f>0.1*'Ancillary calculations'!E$29</f>
        <v>319.35322166133113</v>
      </c>
      <c r="E110">
        <f>0.1*'Ancillary calculations'!F$29</f>
        <v>0</v>
      </c>
      <c r="F110">
        <f>0.1*'Ancillary calculations'!G$29</f>
        <v>0</v>
      </c>
      <c r="G110">
        <f>0.1*'Ancillary calculations'!H$29</f>
        <v>0</v>
      </c>
      <c r="H110">
        <f>0.1*'Ancillary calculations'!I$29</f>
        <v>44.963662552316777</v>
      </c>
      <c r="I110">
        <f>0.1*'Ancillary calculations'!J$29</f>
        <v>0</v>
      </c>
      <c r="J110">
        <f>0.1*'Ancillary calculations'!K$29</f>
        <v>0</v>
      </c>
      <c r="K110">
        <f>0.1*'Ancillary calculations'!L$29</f>
        <v>12.869458186352148</v>
      </c>
      <c r="L110">
        <v>0</v>
      </c>
      <c r="M110">
        <v>0</v>
      </c>
      <c r="N110">
        <v>0</v>
      </c>
      <c r="O110">
        <v>0</v>
      </c>
      <c r="P110">
        <f t="shared" si="3"/>
        <v>31.502374475012104</v>
      </c>
      <c r="Q110">
        <f t="shared" si="4"/>
        <v>4.4354089434967294</v>
      </c>
      <c r="R110">
        <f t="shared" si="5"/>
        <v>1.2694986728736219</v>
      </c>
      <c r="S110" s="12">
        <v>64.002829772832044</v>
      </c>
      <c r="T110" s="12">
        <v>29.039616832980442</v>
      </c>
      <c r="U110" s="12">
        <v>0</v>
      </c>
      <c r="V110">
        <v>12.223167995047591</v>
      </c>
      <c r="W110">
        <v>26.290335061518221</v>
      </c>
      <c r="X110">
        <v>0</v>
      </c>
      <c r="Y110">
        <v>19.310997539276926</v>
      </c>
      <c r="Z110">
        <v>6.5379519212568624</v>
      </c>
      <c r="AA110">
        <v>0</v>
      </c>
      <c r="AB110">
        <v>4.3734766577088937</v>
      </c>
      <c r="AC110">
        <v>29.525654646584591</v>
      </c>
      <c r="AD110">
        <v>0</v>
      </c>
      <c r="AE110">
        <v>8.4360000000000017</v>
      </c>
      <c r="AF110">
        <v>8.4499999999999993</v>
      </c>
      <c r="AG110">
        <v>0</v>
      </c>
      <c r="AH110">
        <v>11.484</v>
      </c>
      <c r="AI110">
        <v>22.595280000000002</v>
      </c>
      <c r="AJ110">
        <v>0</v>
      </c>
      <c r="AK110">
        <v>30.249133806302595</v>
      </c>
      <c r="AL110">
        <v>6.4205576637518558</v>
      </c>
      <c r="AM110">
        <v>0</v>
      </c>
      <c r="AN110" s="91">
        <v>5.4756766291858048</v>
      </c>
      <c r="AO110" s="91">
        <v>4.9204680110517582</v>
      </c>
      <c r="AP110">
        <v>0</v>
      </c>
      <c r="AQ110" s="91">
        <v>7.5519402685070922</v>
      </c>
      <c r="AR110" s="91">
        <v>6.6053934545132122</v>
      </c>
      <c r="AS110">
        <v>0</v>
      </c>
      <c r="AT110" s="91">
        <v>19.506507147785847</v>
      </c>
      <c r="AU110" s="91">
        <v>20.692988490787602</v>
      </c>
      <c r="AV110">
        <v>0</v>
      </c>
      <c r="AW110" s="12">
        <v>0</v>
      </c>
      <c r="AX110" s="12">
        <v>1957.75</v>
      </c>
      <c r="AY110" s="12">
        <v>0</v>
      </c>
      <c r="AZ110" s="12">
        <v>0</v>
      </c>
      <c r="BA110" s="12">
        <v>724.90073355898005</v>
      </c>
      <c r="BB110" s="12">
        <v>0</v>
      </c>
      <c r="BC110" s="14">
        <v>77.998975580581401</v>
      </c>
      <c r="BD110" s="14">
        <v>116.99846337087209</v>
      </c>
      <c r="BE110" s="12">
        <v>0</v>
      </c>
      <c r="BF110" s="14">
        <v>2.300166812227074</v>
      </c>
      <c r="BG110" s="14">
        <v>6.9005004366812219</v>
      </c>
      <c r="BH110" s="12">
        <v>0</v>
      </c>
      <c r="BI110" s="12">
        <v>0</v>
      </c>
      <c r="BJ110" s="14">
        <v>533.11274498427042</v>
      </c>
      <c r="BK110" s="12">
        <v>0</v>
      </c>
      <c r="BL110" s="14">
        <v>123.26939997564823</v>
      </c>
      <c r="BM110" s="14">
        <v>369.80819992694467</v>
      </c>
      <c r="BN110" s="12">
        <v>0</v>
      </c>
      <c r="BO110" s="14">
        <v>123.26939997564824</v>
      </c>
      <c r="BP110" s="14">
        <v>369.80819992694467</v>
      </c>
      <c r="BQ110" s="12">
        <v>0</v>
      </c>
      <c r="BR110" s="97">
        <v>20</v>
      </c>
      <c r="BS110" s="97">
        <v>20</v>
      </c>
      <c r="BT110" s="12">
        <v>0</v>
      </c>
    </row>
    <row r="111" spans="1:72" x14ac:dyDescent="0.45">
      <c r="A111" s="21">
        <v>2015</v>
      </c>
      <c r="B111" s="2">
        <v>2008</v>
      </c>
      <c r="C111">
        <f>0.1*'Ancillary calculations'!D$29</f>
        <v>0</v>
      </c>
      <c r="D111">
        <f>0.1*'Ancillary calculations'!E$29</f>
        <v>319.35322166133113</v>
      </c>
      <c r="E111">
        <f>0.1*'Ancillary calculations'!F$29</f>
        <v>0</v>
      </c>
      <c r="F111">
        <f>0.1*'Ancillary calculations'!G$29</f>
        <v>0</v>
      </c>
      <c r="G111">
        <f>0.1*'Ancillary calculations'!H$29</f>
        <v>0</v>
      </c>
      <c r="H111">
        <f>0.1*'Ancillary calculations'!I$29</f>
        <v>44.963662552316777</v>
      </c>
      <c r="I111">
        <f>0.1*'Ancillary calculations'!J$29</f>
        <v>0</v>
      </c>
      <c r="J111">
        <f>0.1*'Ancillary calculations'!K$29</f>
        <v>0</v>
      </c>
      <c r="K111">
        <f>0.1*'Ancillary calculations'!L$29</f>
        <v>12.869458186352148</v>
      </c>
      <c r="L111">
        <v>0</v>
      </c>
      <c r="M111">
        <v>0</v>
      </c>
      <c r="N111">
        <v>0</v>
      </c>
      <c r="O111">
        <v>0</v>
      </c>
      <c r="P111">
        <f t="shared" si="3"/>
        <v>31.502374475012104</v>
      </c>
      <c r="Q111">
        <f t="shared" si="4"/>
        <v>4.4354089434967294</v>
      </c>
      <c r="R111">
        <f t="shared" si="5"/>
        <v>1.2694986728736219</v>
      </c>
      <c r="S111" s="12">
        <v>63.92404531345327</v>
      </c>
      <c r="T111" s="12">
        <v>29.003870436752749</v>
      </c>
      <c r="U111" s="12">
        <v>0</v>
      </c>
      <c r="V111">
        <v>12.223167995047591</v>
      </c>
      <c r="W111">
        <v>26.290335061518221</v>
      </c>
      <c r="X111">
        <v>0</v>
      </c>
      <c r="Y111">
        <v>19.310997539276926</v>
      </c>
      <c r="Z111">
        <v>6.5379519212568624</v>
      </c>
      <c r="AA111">
        <v>0</v>
      </c>
      <c r="AB111">
        <v>4.3734766577088937</v>
      </c>
      <c r="AC111">
        <v>29.525654646584591</v>
      </c>
      <c r="AD111">
        <v>0</v>
      </c>
      <c r="AE111">
        <v>8.4360000000000017</v>
      </c>
      <c r="AF111">
        <v>8.4499999999999993</v>
      </c>
      <c r="AG111">
        <v>0</v>
      </c>
      <c r="AH111">
        <v>11.484</v>
      </c>
      <c r="AI111">
        <v>22.595280000000002</v>
      </c>
      <c r="AJ111">
        <v>0</v>
      </c>
      <c r="AK111">
        <v>30.249133806302595</v>
      </c>
      <c r="AL111">
        <v>6.4205576637518558</v>
      </c>
      <c r="AM111">
        <v>0</v>
      </c>
      <c r="AN111" s="91">
        <v>5.4756766291858048</v>
      </c>
      <c r="AO111" s="91">
        <v>4.9204680110517582</v>
      </c>
      <c r="AP111">
        <v>0</v>
      </c>
      <c r="AQ111" s="91">
        <v>7.5519402685070922</v>
      </c>
      <c r="AR111" s="91">
        <v>6.6053934545132122</v>
      </c>
      <c r="AS111">
        <v>0</v>
      </c>
      <c r="AT111" s="91">
        <v>19.506507147785847</v>
      </c>
      <c r="AU111" s="91">
        <v>20.692988490787602</v>
      </c>
      <c r="AV111">
        <v>0</v>
      </c>
      <c r="AW111" s="12">
        <v>0</v>
      </c>
      <c r="AX111" s="12">
        <v>1954.52</v>
      </c>
      <c r="AY111" s="12">
        <v>0</v>
      </c>
      <c r="AZ111" s="12">
        <v>0</v>
      </c>
      <c r="BA111" s="12">
        <v>757.85076690257017</v>
      </c>
      <c r="BB111" s="12">
        <v>0</v>
      </c>
      <c r="BC111" s="14">
        <v>77.998975580581401</v>
      </c>
      <c r="BD111" s="14">
        <v>116.99846337087209</v>
      </c>
      <c r="BE111" s="12">
        <v>0</v>
      </c>
      <c r="BF111" s="14">
        <v>2.300166812227074</v>
      </c>
      <c r="BG111" s="14">
        <v>6.9005004366812219</v>
      </c>
      <c r="BH111" s="12">
        <v>0</v>
      </c>
      <c r="BI111" s="12">
        <v>0</v>
      </c>
      <c r="BJ111" s="14">
        <v>544.219260504776</v>
      </c>
      <c r="BK111" s="12">
        <v>0</v>
      </c>
      <c r="BL111" s="14">
        <v>125.8375124751409</v>
      </c>
      <c r="BM111" s="14">
        <v>377.51253742542269</v>
      </c>
      <c r="BN111" s="12">
        <v>0</v>
      </c>
      <c r="BO111" s="14">
        <v>125.8375124751409</v>
      </c>
      <c r="BP111" s="14">
        <v>377.51253742542269</v>
      </c>
      <c r="BQ111" s="12">
        <v>0</v>
      </c>
      <c r="BR111" s="97">
        <v>20</v>
      </c>
      <c r="BS111" s="97">
        <v>20</v>
      </c>
      <c r="BT111" s="12">
        <v>0</v>
      </c>
    </row>
    <row r="112" spans="1:72" x14ac:dyDescent="0.45">
      <c r="A112" s="21">
        <v>2015</v>
      </c>
      <c r="B112" s="2">
        <v>2009</v>
      </c>
      <c r="C112">
        <f>0.1*'Ancillary calculations'!D$29</f>
        <v>0</v>
      </c>
      <c r="D112">
        <f>0.1*'Ancillary calculations'!E$29</f>
        <v>319.35322166133113</v>
      </c>
      <c r="E112">
        <f>0.1*'Ancillary calculations'!F$29</f>
        <v>0</v>
      </c>
      <c r="F112">
        <f>0.1*'Ancillary calculations'!G$29</f>
        <v>0</v>
      </c>
      <c r="G112">
        <f>0.1*'Ancillary calculations'!H$29</f>
        <v>0</v>
      </c>
      <c r="H112">
        <f>0.1*'Ancillary calculations'!I$29</f>
        <v>44.963662552316777</v>
      </c>
      <c r="I112">
        <f>0.1*'Ancillary calculations'!J$29</f>
        <v>0</v>
      </c>
      <c r="J112">
        <f>0.1*'Ancillary calculations'!K$29</f>
        <v>0</v>
      </c>
      <c r="K112">
        <f>0.1*'Ancillary calculations'!L$29</f>
        <v>12.869458186352148</v>
      </c>
      <c r="L112">
        <v>0</v>
      </c>
      <c r="M112">
        <v>0</v>
      </c>
      <c r="N112">
        <v>0</v>
      </c>
      <c r="O112">
        <v>0</v>
      </c>
      <c r="P112">
        <f t="shared" si="3"/>
        <v>31.502374475012104</v>
      </c>
      <c r="Q112">
        <f t="shared" si="4"/>
        <v>4.4354089434967294</v>
      </c>
      <c r="R112">
        <f t="shared" si="5"/>
        <v>1.2694986728736219</v>
      </c>
      <c r="S112" s="12">
        <v>59.387320045576914</v>
      </c>
      <c r="T112" s="12">
        <v>26.945449521252019</v>
      </c>
      <c r="U112" s="12">
        <v>0</v>
      </c>
      <c r="V112">
        <v>12.223167995047591</v>
      </c>
      <c r="W112">
        <v>26.290335061518221</v>
      </c>
      <c r="X112">
        <v>0</v>
      </c>
      <c r="Y112">
        <v>19.310997539276926</v>
      </c>
      <c r="Z112">
        <v>6.5379519212568624</v>
      </c>
      <c r="AA112">
        <v>0</v>
      </c>
      <c r="AB112">
        <v>4.3734766577088937</v>
      </c>
      <c r="AC112">
        <v>29.525654646584591</v>
      </c>
      <c r="AD112">
        <v>0</v>
      </c>
      <c r="AE112">
        <v>8.4360000000000017</v>
      </c>
      <c r="AF112">
        <v>8.4499999999999993</v>
      </c>
      <c r="AG112">
        <v>0</v>
      </c>
      <c r="AH112">
        <v>11.484</v>
      </c>
      <c r="AI112">
        <v>22.595280000000002</v>
      </c>
      <c r="AJ112">
        <v>0</v>
      </c>
      <c r="AK112">
        <v>30.249133806302595</v>
      </c>
      <c r="AL112">
        <v>6.4205576637518558</v>
      </c>
      <c r="AM112">
        <v>0</v>
      </c>
      <c r="AN112" s="91">
        <v>5.4756766291858048</v>
      </c>
      <c r="AO112" s="91">
        <v>4.9204680110517582</v>
      </c>
      <c r="AP112">
        <v>0</v>
      </c>
      <c r="AQ112" s="91">
        <v>7.5519402685070922</v>
      </c>
      <c r="AR112" s="91">
        <v>6.6053934545132122</v>
      </c>
      <c r="AS112">
        <v>0</v>
      </c>
      <c r="AT112" s="91">
        <v>19.506507147785847</v>
      </c>
      <c r="AU112" s="91">
        <v>20.692988490787602</v>
      </c>
      <c r="AV112">
        <v>0</v>
      </c>
      <c r="AW112" s="12">
        <v>0</v>
      </c>
      <c r="AX112" s="12">
        <v>1951.48</v>
      </c>
      <c r="AY112" s="12">
        <v>0</v>
      </c>
      <c r="AZ112" s="12">
        <v>0</v>
      </c>
      <c r="BA112" s="12">
        <v>790.80080024616018</v>
      </c>
      <c r="BB112" s="12">
        <v>0</v>
      </c>
      <c r="BC112" s="14">
        <v>77.998975580581401</v>
      </c>
      <c r="BD112" s="14">
        <v>116.99846337087209</v>
      </c>
      <c r="BE112" s="12">
        <v>0</v>
      </c>
      <c r="BF112" s="14">
        <v>2.300166812227074</v>
      </c>
      <c r="BG112" s="14">
        <v>6.9005004366812219</v>
      </c>
      <c r="BH112" s="12">
        <v>0</v>
      </c>
      <c r="BI112" s="12">
        <v>0</v>
      </c>
      <c r="BJ112" s="14">
        <v>555.32577602528158</v>
      </c>
      <c r="BK112" s="12">
        <v>0</v>
      </c>
      <c r="BL112" s="14">
        <v>128.40562497463358</v>
      </c>
      <c r="BM112" s="14">
        <v>385.21687492390072</v>
      </c>
      <c r="BN112" s="12">
        <v>0</v>
      </c>
      <c r="BO112" s="14">
        <v>128.40562497463361</v>
      </c>
      <c r="BP112" s="14">
        <v>385.21687492390072</v>
      </c>
      <c r="BQ112" s="12">
        <v>0</v>
      </c>
      <c r="BR112" s="97">
        <v>20</v>
      </c>
      <c r="BS112" s="97">
        <v>20</v>
      </c>
      <c r="BT112" s="12">
        <v>0</v>
      </c>
    </row>
    <row r="113" spans="1:72" x14ac:dyDescent="0.45">
      <c r="A113" s="21">
        <v>2015</v>
      </c>
      <c r="B113" s="2">
        <v>2010</v>
      </c>
      <c r="C113">
        <f>0.16667*'Ancillary calculations'!D$30</f>
        <v>0</v>
      </c>
      <c r="D113">
        <f>0.16667*'Ancillary calculations'!E$30</f>
        <v>117.99000322380456</v>
      </c>
      <c r="E113">
        <f>0.16667*'Ancillary calculations'!F$30</f>
        <v>0</v>
      </c>
      <c r="F113">
        <f>0.16667*'Ancillary calculations'!G$30</f>
        <v>0</v>
      </c>
      <c r="G113">
        <f>0.16667*'Ancillary calculations'!H$30</f>
        <v>0</v>
      </c>
      <c r="H113">
        <f>0.16667*'Ancillary calculations'!I$30</f>
        <v>16.612522841958555</v>
      </c>
      <c r="I113">
        <f>0.16667*'Ancillary calculations'!J$30</f>
        <v>0</v>
      </c>
      <c r="J113">
        <f>0.16667*'Ancillary calculations'!K$30</f>
        <v>0</v>
      </c>
      <c r="K113">
        <f>0.16667*'Ancillary calculations'!L$30</f>
        <v>4.7548210254369003</v>
      </c>
      <c r="L113">
        <v>0</v>
      </c>
      <c r="M113">
        <v>0</v>
      </c>
      <c r="N113">
        <v>0</v>
      </c>
      <c r="O113">
        <v>0</v>
      </c>
      <c r="P113">
        <f t="shared" si="3"/>
        <v>11.639041079741972</v>
      </c>
      <c r="Q113">
        <f t="shared" si="4"/>
        <v>1.6387306594860589</v>
      </c>
      <c r="R113">
        <f t="shared" si="5"/>
        <v>0.46903598381049738</v>
      </c>
      <c r="S113" s="12">
        <v>51.170117618339695</v>
      </c>
      <c r="T113" s="12">
        <v>23.217107965527607</v>
      </c>
      <c r="U113" s="12">
        <v>0</v>
      </c>
      <c r="V113">
        <v>10.548376280017539</v>
      </c>
      <c r="W113">
        <v>43.810558435863697</v>
      </c>
      <c r="X113">
        <v>0</v>
      </c>
      <c r="Y113">
        <v>15.274221401981196</v>
      </c>
      <c r="Z113">
        <v>8.9264306896334169</v>
      </c>
      <c r="AA113">
        <v>0</v>
      </c>
      <c r="AB113">
        <v>6.2996062746078358</v>
      </c>
      <c r="AC113">
        <v>44.964896464804283</v>
      </c>
      <c r="AD113">
        <v>0</v>
      </c>
      <c r="AE113">
        <v>7.674999999999998</v>
      </c>
      <c r="AF113">
        <v>11.091666666666665</v>
      </c>
      <c r="AG113">
        <v>0</v>
      </c>
      <c r="AH113">
        <v>10.638333333333332</v>
      </c>
      <c r="AI113">
        <v>17.178799999999999</v>
      </c>
      <c r="AJ113">
        <v>0</v>
      </c>
      <c r="AK113">
        <v>39.244074135181215</v>
      </c>
      <c r="AL113">
        <v>6.2404677445966001</v>
      </c>
      <c r="AM113">
        <v>0</v>
      </c>
      <c r="AN113" s="91">
        <v>7.2947046116214338</v>
      </c>
      <c r="AO113" s="91">
        <v>7.1631312003402225</v>
      </c>
      <c r="AP113">
        <v>0</v>
      </c>
      <c r="AQ113" s="91">
        <v>5.9846591233767032</v>
      </c>
      <c r="AR113" s="91">
        <v>8.0749158989404357</v>
      </c>
      <c r="AS113">
        <v>0</v>
      </c>
      <c r="AT113" s="91">
        <v>13.695013414490678</v>
      </c>
      <c r="AU113" s="91">
        <v>25.943294888255529</v>
      </c>
      <c r="AV113">
        <v>0</v>
      </c>
      <c r="AW113" s="12">
        <v>0</v>
      </c>
      <c r="AX113" s="12">
        <v>1951.43</v>
      </c>
      <c r="AY113" s="12">
        <v>0</v>
      </c>
      <c r="AZ113" s="12">
        <v>0</v>
      </c>
      <c r="BA113" s="12">
        <v>823.75083358975007</v>
      </c>
      <c r="BB113" s="12">
        <v>0</v>
      </c>
      <c r="BC113" s="14">
        <v>77.998975580581401</v>
      </c>
      <c r="BD113" s="14">
        <v>116.99846337087209</v>
      </c>
      <c r="BE113" s="12">
        <v>0</v>
      </c>
      <c r="BF113" s="14">
        <v>44.333248130053185</v>
      </c>
      <c r="BG113" s="14">
        <v>132.99974439015955</v>
      </c>
      <c r="BH113" s="12">
        <v>0</v>
      </c>
      <c r="BI113" s="12">
        <v>0</v>
      </c>
      <c r="BJ113" s="14">
        <v>566.43229154578717</v>
      </c>
      <c r="BK113" s="12">
        <v>0</v>
      </c>
      <c r="BL113" s="14">
        <v>130.97373747412627</v>
      </c>
      <c r="BM113" s="14">
        <v>392.9212124223788</v>
      </c>
      <c r="BN113" s="12">
        <v>0</v>
      </c>
      <c r="BO113" s="14">
        <v>130.97373747412627</v>
      </c>
      <c r="BP113" s="14">
        <v>392.9212124223788</v>
      </c>
      <c r="BQ113" s="12">
        <v>0</v>
      </c>
      <c r="BR113" s="97">
        <v>20</v>
      </c>
      <c r="BS113" s="97">
        <v>20</v>
      </c>
      <c r="BT113" s="12">
        <v>0</v>
      </c>
    </row>
    <row r="114" spans="1:72" x14ac:dyDescent="0.45">
      <c r="A114" s="21">
        <v>2015</v>
      </c>
      <c r="B114" s="2">
        <v>2011</v>
      </c>
      <c r="C114">
        <f>0.16667*'Ancillary calculations'!D$30</f>
        <v>0</v>
      </c>
      <c r="D114">
        <f>0.16667*'Ancillary calculations'!E$30</f>
        <v>117.99000322380456</v>
      </c>
      <c r="E114">
        <f>0.16667*'Ancillary calculations'!F$30</f>
        <v>0</v>
      </c>
      <c r="F114">
        <f>0.16667*'Ancillary calculations'!G$30</f>
        <v>0</v>
      </c>
      <c r="G114">
        <f>0.16667*'Ancillary calculations'!H$30</f>
        <v>0</v>
      </c>
      <c r="H114">
        <f>0.16667*'Ancillary calculations'!I$30</f>
        <v>16.612522841958555</v>
      </c>
      <c r="I114">
        <f>0.16667*'Ancillary calculations'!J$30</f>
        <v>0</v>
      </c>
      <c r="J114">
        <f>0.16667*'Ancillary calculations'!K$30</f>
        <v>0</v>
      </c>
      <c r="K114">
        <f>0.16667*'Ancillary calculations'!L$30</f>
        <v>4.7548210254369003</v>
      </c>
      <c r="L114">
        <v>0</v>
      </c>
      <c r="M114">
        <v>0</v>
      </c>
      <c r="N114">
        <v>0</v>
      </c>
      <c r="O114">
        <v>0</v>
      </c>
      <c r="P114">
        <f t="shared" si="3"/>
        <v>11.639041079741972</v>
      </c>
      <c r="Q114">
        <f t="shared" si="4"/>
        <v>1.6387306594860589</v>
      </c>
      <c r="R114">
        <f t="shared" si="5"/>
        <v>0.46903598381049738</v>
      </c>
      <c r="S114" s="12">
        <v>22.175805637514006</v>
      </c>
      <c r="T114" s="12">
        <v>10.061694161988598</v>
      </c>
      <c r="U114" s="12">
        <v>0</v>
      </c>
      <c r="V114">
        <v>10.548376280017539</v>
      </c>
      <c r="W114">
        <v>43.810558435863697</v>
      </c>
      <c r="X114">
        <v>0</v>
      </c>
      <c r="Y114">
        <v>15.274221401981196</v>
      </c>
      <c r="Z114">
        <v>8.9264306896334169</v>
      </c>
      <c r="AA114">
        <v>0</v>
      </c>
      <c r="AB114">
        <v>6.2996062746078358</v>
      </c>
      <c r="AC114">
        <v>44.964896464804283</v>
      </c>
      <c r="AD114">
        <v>0</v>
      </c>
      <c r="AE114">
        <v>7.674999999999998</v>
      </c>
      <c r="AF114">
        <v>11.091666666666665</v>
      </c>
      <c r="AG114">
        <v>0</v>
      </c>
      <c r="AH114">
        <v>10.638333333333332</v>
      </c>
      <c r="AI114">
        <v>17.178799999999999</v>
      </c>
      <c r="AJ114">
        <v>0</v>
      </c>
      <c r="AK114">
        <v>39.244074135181215</v>
      </c>
      <c r="AL114">
        <v>6.2404677445966001</v>
      </c>
      <c r="AM114">
        <v>0</v>
      </c>
      <c r="AN114" s="91">
        <v>7.2947046116214338</v>
      </c>
      <c r="AO114" s="91">
        <v>7.1631312003402225</v>
      </c>
      <c r="AP114">
        <v>0</v>
      </c>
      <c r="AQ114" s="91">
        <v>5.9846591233767032</v>
      </c>
      <c r="AR114" s="91">
        <v>8.0749158989404357</v>
      </c>
      <c r="AS114">
        <v>0</v>
      </c>
      <c r="AT114" s="91">
        <v>13.695013414490678</v>
      </c>
      <c r="AU114" s="91">
        <v>25.943294888255529</v>
      </c>
      <c r="AV114">
        <v>0</v>
      </c>
      <c r="AW114" s="12">
        <v>0</v>
      </c>
      <c r="AX114" s="12">
        <v>1937.82</v>
      </c>
      <c r="AY114" s="12">
        <v>0</v>
      </c>
      <c r="AZ114" s="12">
        <v>0</v>
      </c>
      <c r="BA114" s="12">
        <v>856.70086693334008</v>
      </c>
      <c r="BB114" s="12">
        <v>0</v>
      </c>
      <c r="BC114" s="14">
        <v>77.998975580581401</v>
      </c>
      <c r="BD114" s="14">
        <v>116.99846337087209</v>
      </c>
      <c r="BE114" s="12">
        <v>0</v>
      </c>
      <c r="BF114" s="14">
        <v>47.293858878464263</v>
      </c>
      <c r="BG114" s="14">
        <v>141.88157663539278</v>
      </c>
      <c r="BH114" s="12">
        <v>0</v>
      </c>
      <c r="BI114" s="12">
        <v>0</v>
      </c>
      <c r="BJ114" s="14">
        <v>577.53880706629275</v>
      </c>
      <c r="BK114" s="12">
        <v>0</v>
      </c>
      <c r="BL114" s="14">
        <v>133.54184997361895</v>
      </c>
      <c r="BM114" s="14">
        <v>400.62554992085688</v>
      </c>
      <c r="BN114" s="12">
        <v>0</v>
      </c>
      <c r="BO114" s="14">
        <v>133.54184997361892</v>
      </c>
      <c r="BP114" s="14">
        <v>400.62554992085688</v>
      </c>
      <c r="BQ114" s="12">
        <v>0</v>
      </c>
      <c r="BR114" s="97">
        <v>20</v>
      </c>
      <c r="BS114" s="97">
        <v>20</v>
      </c>
      <c r="BT114" s="12">
        <v>0</v>
      </c>
    </row>
    <row r="115" spans="1:72" x14ac:dyDescent="0.45">
      <c r="A115" s="21">
        <v>2015</v>
      </c>
      <c r="B115" s="2">
        <v>2012</v>
      </c>
      <c r="C115">
        <f>0.16667*'Ancillary calculations'!D$30</f>
        <v>0</v>
      </c>
      <c r="D115">
        <f>0.16667*'Ancillary calculations'!E$30</f>
        <v>117.99000322380456</v>
      </c>
      <c r="E115">
        <f>0.16667*'Ancillary calculations'!F$30</f>
        <v>0</v>
      </c>
      <c r="F115">
        <f>0.16667*'Ancillary calculations'!G$30</f>
        <v>0</v>
      </c>
      <c r="G115">
        <f>0.16667*'Ancillary calculations'!H$30</f>
        <v>0</v>
      </c>
      <c r="H115">
        <f>0.16667*'Ancillary calculations'!I$30</f>
        <v>16.612522841958555</v>
      </c>
      <c r="I115">
        <f>0.16667*'Ancillary calculations'!J$30</f>
        <v>0</v>
      </c>
      <c r="J115">
        <f>0.16667*'Ancillary calculations'!K$30</f>
        <v>0</v>
      </c>
      <c r="K115">
        <f>0.16667*'Ancillary calculations'!L$30</f>
        <v>4.7548210254369003</v>
      </c>
      <c r="L115">
        <v>0</v>
      </c>
      <c r="M115">
        <v>0</v>
      </c>
      <c r="N115">
        <v>0</v>
      </c>
      <c r="O115">
        <v>0</v>
      </c>
      <c r="P115">
        <f t="shared" si="3"/>
        <v>11.639041079741972</v>
      </c>
      <c r="Q115">
        <f t="shared" si="4"/>
        <v>1.6387306594860589</v>
      </c>
      <c r="R115">
        <f t="shared" si="5"/>
        <v>0.46903598381049738</v>
      </c>
      <c r="S115" s="12">
        <v>49.534692363330016</v>
      </c>
      <c r="T115" s="12">
        <v>22.475076356409286</v>
      </c>
      <c r="U115" s="12">
        <v>0</v>
      </c>
      <c r="V115">
        <v>10.548376280017539</v>
      </c>
      <c r="W115">
        <v>43.810558435863697</v>
      </c>
      <c r="X115">
        <v>0</v>
      </c>
      <c r="Y115">
        <v>15.274221401981196</v>
      </c>
      <c r="Z115">
        <v>8.9264306896334169</v>
      </c>
      <c r="AA115">
        <v>0</v>
      </c>
      <c r="AB115">
        <v>6.2996062746078358</v>
      </c>
      <c r="AC115">
        <v>44.964896464804283</v>
      </c>
      <c r="AD115">
        <v>0</v>
      </c>
      <c r="AE115">
        <v>7.674999999999998</v>
      </c>
      <c r="AF115">
        <v>11.091666666666665</v>
      </c>
      <c r="AG115">
        <v>0</v>
      </c>
      <c r="AH115">
        <v>10.638333333333332</v>
      </c>
      <c r="AI115">
        <v>17.178799999999999</v>
      </c>
      <c r="AJ115">
        <v>0</v>
      </c>
      <c r="AK115">
        <v>39.244074135181215</v>
      </c>
      <c r="AL115">
        <v>6.2404677445966001</v>
      </c>
      <c r="AM115">
        <v>0</v>
      </c>
      <c r="AN115" s="91">
        <v>7.2947046116214338</v>
      </c>
      <c r="AO115" s="91">
        <v>7.1631312003402225</v>
      </c>
      <c r="AP115">
        <v>0</v>
      </c>
      <c r="AQ115" s="91">
        <v>5.9846591233767032</v>
      </c>
      <c r="AR115" s="91">
        <v>8.0749158989404357</v>
      </c>
      <c r="AS115">
        <v>0</v>
      </c>
      <c r="AT115" s="91">
        <v>13.695013414490678</v>
      </c>
      <c r="AU115" s="91">
        <v>25.943294888255529</v>
      </c>
      <c r="AV115">
        <v>0</v>
      </c>
      <c r="AW115" s="12">
        <v>0</v>
      </c>
      <c r="AX115" s="12">
        <v>1918.06</v>
      </c>
      <c r="AY115" s="12">
        <v>0</v>
      </c>
      <c r="AZ115" s="12">
        <v>0</v>
      </c>
      <c r="BA115" s="12">
        <v>889.65090027693009</v>
      </c>
      <c r="BB115" s="12">
        <v>0</v>
      </c>
      <c r="BC115" s="14">
        <v>77.998975580581401</v>
      </c>
      <c r="BD115" s="14">
        <v>116.99846337087209</v>
      </c>
      <c r="BE115" s="12">
        <v>0</v>
      </c>
      <c r="BF115" s="14">
        <v>49.874904146309831</v>
      </c>
      <c r="BG115" s="14">
        <v>149.62471243892949</v>
      </c>
      <c r="BH115" s="12">
        <v>0</v>
      </c>
      <c r="BI115" s="12">
        <v>0</v>
      </c>
      <c r="BJ115" s="14">
        <v>588.64532258679833</v>
      </c>
      <c r="BK115" s="12">
        <v>0</v>
      </c>
      <c r="BL115" s="14">
        <v>136.10996247311164</v>
      </c>
      <c r="BM115" s="14">
        <v>408.32988741933491</v>
      </c>
      <c r="BN115" s="12">
        <v>0</v>
      </c>
      <c r="BO115" s="14">
        <v>136.10996247311164</v>
      </c>
      <c r="BP115" s="14">
        <v>408.32988741933491</v>
      </c>
      <c r="BQ115" s="12">
        <v>0</v>
      </c>
      <c r="BR115" s="97">
        <v>20</v>
      </c>
      <c r="BS115" s="97">
        <v>20</v>
      </c>
      <c r="BT115" s="12">
        <v>0</v>
      </c>
    </row>
    <row r="116" spans="1:72" x14ac:dyDescent="0.45">
      <c r="A116" s="21">
        <v>2015</v>
      </c>
      <c r="B116" s="2">
        <v>2013</v>
      </c>
      <c r="C116">
        <f>0.16667*'Ancillary calculations'!D$30</f>
        <v>0</v>
      </c>
      <c r="D116">
        <f>0.16667*'Ancillary calculations'!E$30</f>
        <v>117.99000322380456</v>
      </c>
      <c r="E116">
        <f>0.16667*'Ancillary calculations'!F$30</f>
        <v>0</v>
      </c>
      <c r="F116">
        <f>0.16667*'Ancillary calculations'!G$30</f>
        <v>0</v>
      </c>
      <c r="G116">
        <f>0.16667*'Ancillary calculations'!H$30</f>
        <v>0</v>
      </c>
      <c r="H116">
        <f>0.16667*'Ancillary calculations'!I$30</f>
        <v>16.612522841958555</v>
      </c>
      <c r="I116">
        <f>0.16667*'Ancillary calculations'!J$30</f>
        <v>0</v>
      </c>
      <c r="J116">
        <f>0.16667*'Ancillary calculations'!K$30</f>
        <v>0</v>
      </c>
      <c r="K116">
        <f>0.16667*'Ancillary calculations'!L$30</f>
        <v>4.7548210254369003</v>
      </c>
      <c r="L116">
        <v>0</v>
      </c>
      <c r="M116">
        <v>0</v>
      </c>
      <c r="N116">
        <v>0</v>
      </c>
      <c r="O116">
        <v>0</v>
      </c>
      <c r="P116">
        <f t="shared" si="3"/>
        <v>11.639041079741972</v>
      </c>
      <c r="Q116">
        <f t="shared" si="4"/>
        <v>1.6387306594860589</v>
      </c>
      <c r="R116">
        <f t="shared" si="5"/>
        <v>0.46903598381049738</v>
      </c>
      <c r="S116" s="12">
        <v>46.822435666639244</v>
      </c>
      <c r="T116" s="12">
        <v>21.244460530450631</v>
      </c>
      <c r="U116" s="12">
        <v>0</v>
      </c>
      <c r="V116">
        <v>10.548376280017539</v>
      </c>
      <c r="W116">
        <v>43.810558435863697</v>
      </c>
      <c r="X116">
        <v>0</v>
      </c>
      <c r="Y116">
        <v>15.274221401981196</v>
      </c>
      <c r="Z116">
        <v>8.9264306896334169</v>
      </c>
      <c r="AA116">
        <v>0</v>
      </c>
      <c r="AB116">
        <v>6.2996062746078358</v>
      </c>
      <c r="AC116">
        <v>44.964896464804283</v>
      </c>
      <c r="AD116">
        <v>0</v>
      </c>
      <c r="AE116">
        <v>7.674999999999998</v>
      </c>
      <c r="AF116">
        <v>11.091666666666665</v>
      </c>
      <c r="AG116">
        <v>0</v>
      </c>
      <c r="AH116">
        <v>10.638333333333332</v>
      </c>
      <c r="AI116">
        <v>17.178799999999999</v>
      </c>
      <c r="AJ116">
        <v>0</v>
      </c>
      <c r="AK116">
        <v>39.244074135181215</v>
      </c>
      <c r="AL116">
        <v>6.2404677445966001</v>
      </c>
      <c r="AM116">
        <v>0</v>
      </c>
      <c r="AN116" s="91">
        <v>7.2947046116214338</v>
      </c>
      <c r="AO116" s="91">
        <v>7.1631312003402225</v>
      </c>
      <c r="AP116">
        <v>0</v>
      </c>
      <c r="AQ116" s="91">
        <v>5.9846591233767032</v>
      </c>
      <c r="AR116" s="91">
        <v>8.0749158989404357</v>
      </c>
      <c r="AS116">
        <v>0</v>
      </c>
      <c r="AT116" s="91">
        <v>13.695013414490678</v>
      </c>
      <c r="AU116" s="91">
        <v>25.943294888255529</v>
      </c>
      <c r="AV116">
        <v>0</v>
      </c>
      <c r="AW116" s="12">
        <v>0</v>
      </c>
      <c r="AX116" s="12">
        <v>1896.04</v>
      </c>
      <c r="AY116" s="12">
        <v>0</v>
      </c>
      <c r="AZ116" s="12">
        <v>0</v>
      </c>
      <c r="BA116" s="12">
        <v>922.6009336205201</v>
      </c>
      <c r="BB116" s="12">
        <v>0</v>
      </c>
      <c r="BC116" s="14">
        <v>77.998975580581401</v>
      </c>
      <c r="BD116" s="14">
        <v>116.99846337087209</v>
      </c>
      <c r="BE116" s="12">
        <v>0</v>
      </c>
      <c r="BF116" s="14">
        <v>53.51873275973886</v>
      </c>
      <c r="BG116" s="14">
        <v>160.55619827921657</v>
      </c>
      <c r="BH116" s="12">
        <v>0</v>
      </c>
      <c r="BI116" s="12">
        <v>0</v>
      </c>
      <c r="BJ116" s="14">
        <v>599.75183810730391</v>
      </c>
      <c r="BK116" s="12">
        <v>0</v>
      </c>
      <c r="BL116" s="14">
        <v>138.67807497260432</v>
      </c>
      <c r="BM116" s="14">
        <v>416.03422491781294</v>
      </c>
      <c r="BN116" s="12">
        <v>0</v>
      </c>
      <c r="BO116" s="14">
        <v>138.67807497260435</v>
      </c>
      <c r="BP116" s="14">
        <v>416.03422491781294</v>
      </c>
      <c r="BQ116" s="12">
        <v>0</v>
      </c>
      <c r="BR116" s="97">
        <v>20</v>
      </c>
      <c r="BS116" s="97">
        <v>20</v>
      </c>
      <c r="BT116" s="12">
        <v>0</v>
      </c>
    </row>
    <row r="117" spans="1:72" x14ac:dyDescent="0.45">
      <c r="A117" s="21">
        <v>2015</v>
      </c>
      <c r="B117" s="2">
        <v>2014</v>
      </c>
      <c r="C117">
        <f>0.16667*'Ancillary calculations'!D$30</f>
        <v>0</v>
      </c>
      <c r="D117">
        <f>0.16667*'Ancillary calculations'!E$30</f>
        <v>117.99000322380456</v>
      </c>
      <c r="E117">
        <f>0.16667*'Ancillary calculations'!F$30</f>
        <v>0</v>
      </c>
      <c r="F117">
        <f>0.16667*'Ancillary calculations'!G$30</f>
        <v>0</v>
      </c>
      <c r="G117">
        <f>0.16667*'Ancillary calculations'!H$30</f>
        <v>0</v>
      </c>
      <c r="H117">
        <f>0.16667*'Ancillary calculations'!I$30</f>
        <v>16.612522841958555</v>
      </c>
      <c r="I117">
        <f>0.16667*'Ancillary calculations'!J$30</f>
        <v>0</v>
      </c>
      <c r="J117">
        <f>0.16667*'Ancillary calculations'!K$30</f>
        <v>0</v>
      </c>
      <c r="K117">
        <f>0.16667*'Ancillary calculations'!L$30</f>
        <v>4.7548210254369003</v>
      </c>
      <c r="L117">
        <v>0</v>
      </c>
      <c r="M117">
        <v>0</v>
      </c>
      <c r="N117">
        <v>0</v>
      </c>
      <c r="O117">
        <v>0</v>
      </c>
      <c r="P117">
        <f t="shared" si="3"/>
        <v>11.639041079741972</v>
      </c>
      <c r="Q117">
        <f t="shared" si="4"/>
        <v>1.6387306594860589</v>
      </c>
      <c r="R117">
        <f t="shared" si="5"/>
        <v>0.46903598381049738</v>
      </c>
      <c r="S117" s="12">
        <v>47.230551613185568</v>
      </c>
      <c r="T117" s="12">
        <v>21.429632510395876</v>
      </c>
      <c r="U117" s="12">
        <v>0</v>
      </c>
      <c r="V117">
        <v>10.548376280017539</v>
      </c>
      <c r="W117">
        <v>43.810558435863697</v>
      </c>
      <c r="X117">
        <v>0</v>
      </c>
      <c r="Y117">
        <v>15.274221401981196</v>
      </c>
      <c r="Z117">
        <v>8.9264306896334169</v>
      </c>
      <c r="AA117">
        <v>0</v>
      </c>
      <c r="AB117">
        <v>6.2996062746078358</v>
      </c>
      <c r="AC117">
        <v>44.964896464804283</v>
      </c>
      <c r="AD117">
        <v>0</v>
      </c>
      <c r="AE117">
        <v>7.674999999999998</v>
      </c>
      <c r="AF117">
        <v>11.091666666666665</v>
      </c>
      <c r="AG117">
        <v>0</v>
      </c>
      <c r="AH117">
        <v>10.638333333333332</v>
      </c>
      <c r="AI117">
        <v>17.178799999999999</v>
      </c>
      <c r="AJ117">
        <v>0</v>
      </c>
      <c r="AK117">
        <v>39.244074135181215</v>
      </c>
      <c r="AL117">
        <v>6.2404677445966001</v>
      </c>
      <c r="AM117">
        <v>0</v>
      </c>
      <c r="AN117" s="91">
        <v>7.2947046116214338</v>
      </c>
      <c r="AO117" s="91">
        <v>7.1631312003402225</v>
      </c>
      <c r="AP117">
        <v>0</v>
      </c>
      <c r="AQ117" s="91">
        <v>5.9846591233767032</v>
      </c>
      <c r="AR117" s="91">
        <v>8.0749158989404357</v>
      </c>
      <c r="AS117">
        <v>0</v>
      </c>
      <c r="AT117" s="91">
        <v>13.695013414490678</v>
      </c>
      <c r="AU117" s="91">
        <v>25.943294888255529</v>
      </c>
      <c r="AV117">
        <v>0</v>
      </c>
      <c r="AW117" s="12">
        <v>0</v>
      </c>
      <c r="AX117" s="12">
        <v>1876.27</v>
      </c>
      <c r="AY117" s="12">
        <v>0</v>
      </c>
      <c r="AZ117" s="12">
        <v>0</v>
      </c>
      <c r="BA117" s="12">
        <v>955.5509669641101</v>
      </c>
      <c r="BB117" s="12">
        <v>0</v>
      </c>
      <c r="BC117" s="14">
        <v>77.998975580581401</v>
      </c>
      <c r="BD117" s="14">
        <v>116.99846337087209</v>
      </c>
      <c r="BE117" s="12">
        <v>0</v>
      </c>
      <c r="BF117" s="14">
        <v>63.918826927234214</v>
      </c>
      <c r="BG117" s="14">
        <v>191.75648078170263</v>
      </c>
      <c r="BH117" s="12">
        <v>0</v>
      </c>
      <c r="BI117" s="12">
        <v>0</v>
      </c>
      <c r="BJ117" s="14">
        <v>610.85835362780949</v>
      </c>
      <c r="BK117" s="12">
        <v>0</v>
      </c>
      <c r="BL117" s="14">
        <v>141.24618747209701</v>
      </c>
      <c r="BM117" s="14">
        <v>423.73856241629102</v>
      </c>
      <c r="BN117" s="12">
        <v>0</v>
      </c>
      <c r="BO117" s="14">
        <v>141.24618747209701</v>
      </c>
      <c r="BP117" s="14">
        <v>423.73856241629102</v>
      </c>
      <c r="BQ117" s="12">
        <v>0</v>
      </c>
      <c r="BR117" s="97">
        <v>20</v>
      </c>
      <c r="BS117" s="97">
        <v>20</v>
      </c>
      <c r="BT117" s="12">
        <v>0</v>
      </c>
    </row>
    <row r="118" spans="1:72" x14ac:dyDescent="0.45">
      <c r="A118" s="21">
        <v>2015</v>
      </c>
      <c r="B118" s="2">
        <v>2015</v>
      </c>
      <c r="C118">
        <f>0.16667*'Ancillary calculations'!D$30</f>
        <v>0</v>
      </c>
      <c r="D118">
        <f>0.16667*'Ancillary calculations'!E$30</f>
        <v>117.99000322380456</v>
      </c>
      <c r="E118">
        <f>0.16667*'Ancillary calculations'!F$30</f>
        <v>0</v>
      </c>
      <c r="F118">
        <f>0.16667*'Ancillary calculations'!G$30</f>
        <v>0</v>
      </c>
      <c r="G118">
        <f>0.16667*'Ancillary calculations'!H$30</f>
        <v>0</v>
      </c>
      <c r="H118">
        <f>0.16667*'Ancillary calculations'!I$30</f>
        <v>16.612522841958555</v>
      </c>
      <c r="I118">
        <f>0.16667*'Ancillary calculations'!J$30</f>
        <v>0</v>
      </c>
      <c r="J118">
        <f>0.16667*'Ancillary calculations'!K$30</f>
        <v>0</v>
      </c>
      <c r="K118">
        <f>0.16667*'Ancillary calculations'!L$30</f>
        <v>4.7548210254369003</v>
      </c>
      <c r="L118">
        <v>0</v>
      </c>
      <c r="M118">
        <v>0</v>
      </c>
      <c r="N118">
        <v>0</v>
      </c>
      <c r="O118">
        <v>0</v>
      </c>
      <c r="P118">
        <f t="shared" si="3"/>
        <v>11.639041079741972</v>
      </c>
      <c r="Q118">
        <f t="shared" si="4"/>
        <v>1.6387306594860589</v>
      </c>
      <c r="R118">
        <f t="shared" si="5"/>
        <v>0.46903598381049738</v>
      </c>
      <c r="S118" s="12">
        <v>47.183266940155448</v>
      </c>
      <c r="T118" s="12">
        <v>21.408178321702334</v>
      </c>
      <c r="U118" s="12">
        <v>0</v>
      </c>
      <c r="V118">
        <v>10.548376280017539</v>
      </c>
      <c r="W118">
        <v>43.810558435863697</v>
      </c>
      <c r="X118">
        <v>0</v>
      </c>
      <c r="Y118">
        <v>15.274221401981196</v>
      </c>
      <c r="Z118">
        <v>8.9264306896334169</v>
      </c>
      <c r="AA118">
        <v>0</v>
      </c>
      <c r="AB118">
        <v>6.2996062746078358</v>
      </c>
      <c r="AC118">
        <v>44.964896464804283</v>
      </c>
      <c r="AD118">
        <v>0</v>
      </c>
      <c r="AE118">
        <v>7.674999999999998</v>
      </c>
      <c r="AF118">
        <v>11.091666666666665</v>
      </c>
      <c r="AG118">
        <v>0</v>
      </c>
      <c r="AH118">
        <v>10.638333333333332</v>
      </c>
      <c r="AI118">
        <v>17.178799999999999</v>
      </c>
      <c r="AJ118">
        <v>0</v>
      </c>
      <c r="AK118">
        <v>39.244074135181215</v>
      </c>
      <c r="AL118">
        <v>6.2404677445966001</v>
      </c>
      <c r="AM118">
        <v>0</v>
      </c>
      <c r="AN118" s="91">
        <v>7.2947046116214338</v>
      </c>
      <c r="AO118" s="91">
        <v>7.1631312003402225</v>
      </c>
      <c r="AP118">
        <v>0</v>
      </c>
      <c r="AQ118" s="91">
        <v>5.9846591233767032</v>
      </c>
      <c r="AR118" s="91">
        <v>8.0749158989404357</v>
      </c>
      <c r="AS118">
        <v>0</v>
      </c>
      <c r="AT118" s="91">
        <v>13.695013414490678</v>
      </c>
      <c r="AU118" s="91">
        <v>25.943294888255529</v>
      </c>
      <c r="AV118">
        <v>0</v>
      </c>
      <c r="AW118" s="12">
        <v>0</v>
      </c>
      <c r="AX118" s="12">
        <v>1848.11</v>
      </c>
      <c r="AY118" s="12">
        <v>0</v>
      </c>
      <c r="AZ118" s="12">
        <v>0</v>
      </c>
      <c r="BA118" s="12">
        <v>988.50100030770011</v>
      </c>
      <c r="BB118" s="12">
        <v>0</v>
      </c>
      <c r="BC118" s="14">
        <v>77.998975580581401</v>
      </c>
      <c r="BD118" s="14">
        <v>116.99846337087209</v>
      </c>
      <c r="BE118" s="12">
        <v>0</v>
      </c>
      <c r="BF118" s="14">
        <v>64.753870984478368</v>
      </c>
      <c r="BG118" s="14">
        <v>194.2616129534351</v>
      </c>
      <c r="BH118" s="12">
        <v>0</v>
      </c>
      <c r="BI118" s="12">
        <v>0</v>
      </c>
      <c r="BJ118" s="14">
        <v>621.96486914831507</v>
      </c>
      <c r="BK118" s="12">
        <v>0</v>
      </c>
      <c r="BL118" s="14">
        <v>143.81429997158969</v>
      </c>
      <c r="BM118" s="14">
        <v>431.4428999147691</v>
      </c>
      <c r="BN118" s="12">
        <v>0</v>
      </c>
      <c r="BO118" s="14">
        <v>143.81429997158966</v>
      </c>
      <c r="BP118" s="14">
        <v>431.4428999147691</v>
      </c>
      <c r="BQ118" s="12">
        <v>0</v>
      </c>
      <c r="BR118" s="97">
        <v>20</v>
      </c>
      <c r="BS118" s="97">
        <v>20</v>
      </c>
      <c r="BT118" s="12">
        <v>0</v>
      </c>
    </row>
    <row r="119" spans="1:72" x14ac:dyDescent="0.45">
      <c r="A119" s="21"/>
      <c r="B119" s="2"/>
    </row>
    <row r="120" spans="1:72" x14ac:dyDescent="0.45">
      <c r="A120" s="21"/>
      <c r="B120" s="2"/>
    </row>
    <row r="121" spans="1:72" x14ac:dyDescent="0.45">
      <c r="A121" s="21"/>
      <c r="B121" s="2"/>
    </row>
    <row r="122" spans="1:72" x14ac:dyDescent="0.45">
      <c r="A122" s="21"/>
      <c r="B122" s="2"/>
    </row>
    <row r="123" spans="1:72" x14ac:dyDescent="0.45">
      <c r="A123" s="21"/>
      <c r="B123" s="2"/>
    </row>
    <row r="124" spans="1:72" x14ac:dyDescent="0.45">
      <c r="A124" s="21"/>
      <c r="B124" s="2"/>
    </row>
    <row r="125" spans="1:72" x14ac:dyDescent="0.45">
      <c r="A125" s="21"/>
      <c r="B125" s="2"/>
    </row>
    <row r="126" spans="1:72" x14ac:dyDescent="0.45">
      <c r="A126" s="21"/>
      <c r="B126" s="2"/>
    </row>
    <row r="127" spans="1:72" x14ac:dyDescent="0.45">
      <c r="A127" s="21"/>
      <c r="B127" s="2"/>
    </row>
    <row r="128" spans="1:72" x14ac:dyDescent="0.45">
      <c r="A128" s="21"/>
      <c r="B128" s="2"/>
    </row>
    <row r="129" spans="1:2" x14ac:dyDescent="0.45">
      <c r="A129" s="21"/>
      <c r="B129" s="2"/>
    </row>
    <row r="130" spans="1:2" x14ac:dyDescent="0.45">
      <c r="A130" s="21"/>
      <c r="B130" s="2"/>
    </row>
    <row r="131" spans="1:2" x14ac:dyDescent="0.45">
      <c r="A131" s="21"/>
      <c r="B131" s="2"/>
    </row>
    <row r="132" spans="1:2" x14ac:dyDescent="0.45">
      <c r="A132" s="21"/>
      <c r="B132" s="2"/>
    </row>
    <row r="133" spans="1:2" x14ac:dyDescent="0.45">
      <c r="A133" s="21"/>
      <c r="B133" s="2"/>
    </row>
    <row r="134" spans="1:2" x14ac:dyDescent="0.45">
      <c r="A134" s="21"/>
      <c r="B134" s="2"/>
    </row>
    <row r="135" spans="1:2" x14ac:dyDescent="0.45">
      <c r="A135" s="21"/>
      <c r="B135" s="2"/>
    </row>
    <row r="136" spans="1:2" x14ac:dyDescent="0.45">
      <c r="A136" s="21"/>
      <c r="B136" s="2"/>
    </row>
    <row r="137" spans="1:2" x14ac:dyDescent="0.45">
      <c r="A137" s="21"/>
      <c r="B137" s="2"/>
    </row>
    <row r="138" spans="1:2" x14ac:dyDescent="0.45">
      <c r="A138" s="21"/>
      <c r="B138" s="2"/>
    </row>
    <row r="139" spans="1:2" x14ac:dyDescent="0.45">
      <c r="A139" s="21"/>
      <c r="B139" s="2"/>
    </row>
    <row r="140" spans="1:2" x14ac:dyDescent="0.45">
      <c r="A140" s="21"/>
      <c r="B140" s="2"/>
    </row>
    <row r="141" spans="1:2" x14ac:dyDescent="0.45">
      <c r="A141" s="21"/>
      <c r="B141" s="2"/>
    </row>
    <row r="142" spans="1:2" x14ac:dyDescent="0.45">
      <c r="A142" s="21"/>
      <c r="B142" s="2"/>
    </row>
    <row r="143" spans="1:2" x14ac:dyDescent="0.45">
      <c r="A143" s="21"/>
      <c r="B143" s="2"/>
    </row>
    <row r="144" spans="1:2" x14ac:dyDescent="0.45">
      <c r="A144" s="21"/>
      <c r="B144" s="2"/>
    </row>
    <row r="145" spans="1:2" x14ac:dyDescent="0.45">
      <c r="A145" s="21"/>
      <c r="B145" s="2"/>
    </row>
    <row r="146" spans="1:2" x14ac:dyDescent="0.45">
      <c r="A146" s="21"/>
      <c r="B146" s="2"/>
    </row>
    <row r="147" spans="1:2" x14ac:dyDescent="0.45">
      <c r="A147" s="21"/>
      <c r="B147" s="2"/>
    </row>
    <row r="148" spans="1:2" x14ac:dyDescent="0.45">
      <c r="A148" s="21"/>
      <c r="B148" s="2"/>
    </row>
    <row r="149" spans="1:2" x14ac:dyDescent="0.45">
      <c r="A149" s="21"/>
      <c r="B149" s="2"/>
    </row>
    <row r="150" spans="1:2" x14ac:dyDescent="0.45">
      <c r="A150" s="21"/>
      <c r="B150" s="2"/>
    </row>
    <row r="151" spans="1:2" x14ac:dyDescent="0.45">
      <c r="A151" s="21"/>
      <c r="B151" s="2"/>
    </row>
    <row r="152" spans="1:2" x14ac:dyDescent="0.45">
      <c r="A152" s="21"/>
      <c r="B152" s="2"/>
    </row>
    <row r="153" spans="1:2" x14ac:dyDescent="0.45">
      <c r="A153" s="21"/>
      <c r="B153" s="2"/>
    </row>
    <row r="154" spans="1:2" x14ac:dyDescent="0.45">
      <c r="A154" s="21"/>
      <c r="B154" s="2"/>
    </row>
    <row r="155" spans="1:2" x14ac:dyDescent="0.45">
      <c r="A155" s="21"/>
      <c r="B155" s="2"/>
    </row>
    <row r="156" spans="1:2" x14ac:dyDescent="0.45">
      <c r="A156" s="21"/>
      <c r="B156" s="2"/>
    </row>
    <row r="157" spans="1:2" x14ac:dyDescent="0.45">
      <c r="A157" s="21"/>
      <c r="B157" s="2"/>
    </row>
    <row r="158" spans="1:2" x14ac:dyDescent="0.45">
      <c r="A158" s="21"/>
      <c r="B158" s="2"/>
    </row>
    <row r="159" spans="1:2" x14ac:dyDescent="0.45">
      <c r="A159" s="21"/>
      <c r="B159" s="2"/>
    </row>
    <row r="160" spans="1:2" x14ac:dyDescent="0.45">
      <c r="A160" s="21"/>
      <c r="B160" s="2"/>
    </row>
    <row r="161" spans="1:2" x14ac:dyDescent="0.45">
      <c r="A161" s="21"/>
      <c r="B161" s="2"/>
    </row>
    <row r="162" spans="1:2" x14ac:dyDescent="0.45">
      <c r="A162" s="21"/>
      <c r="B162" s="2"/>
    </row>
    <row r="163" spans="1:2" x14ac:dyDescent="0.45">
      <c r="A163" s="21"/>
      <c r="B163" s="2"/>
    </row>
    <row r="164" spans="1:2" x14ac:dyDescent="0.45">
      <c r="A164" s="21"/>
      <c r="B164" s="2"/>
    </row>
    <row r="165" spans="1:2" x14ac:dyDescent="0.45">
      <c r="A165" s="21"/>
      <c r="B165" s="2"/>
    </row>
    <row r="166" spans="1:2" x14ac:dyDescent="0.45">
      <c r="A166" s="21"/>
      <c r="B166" s="2"/>
    </row>
    <row r="167" spans="1:2" x14ac:dyDescent="0.45">
      <c r="A167" s="21"/>
      <c r="B167" s="2"/>
    </row>
    <row r="168" spans="1:2" x14ac:dyDescent="0.45">
      <c r="A168" s="21"/>
      <c r="B168" s="2"/>
    </row>
    <row r="169" spans="1:2" x14ac:dyDescent="0.45">
      <c r="A169" s="21"/>
      <c r="B169" s="2"/>
    </row>
    <row r="170" spans="1:2" x14ac:dyDescent="0.45">
      <c r="A170" s="21"/>
      <c r="B170" s="2"/>
    </row>
    <row r="171" spans="1:2" x14ac:dyDescent="0.45">
      <c r="A171" s="21"/>
      <c r="B171" s="2"/>
    </row>
    <row r="172" spans="1:2" x14ac:dyDescent="0.45">
      <c r="A172" s="21"/>
      <c r="B172" s="2"/>
    </row>
    <row r="173" spans="1:2" x14ac:dyDescent="0.45">
      <c r="A173" s="21"/>
      <c r="B173" s="2"/>
    </row>
    <row r="174" spans="1:2" x14ac:dyDescent="0.45">
      <c r="A174" s="21"/>
      <c r="B174" s="2"/>
    </row>
    <row r="175" spans="1:2" x14ac:dyDescent="0.45">
      <c r="A175" s="21"/>
      <c r="B175" s="2"/>
    </row>
    <row r="176" spans="1:2" x14ac:dyDescent="0.45">
      <c r="A176" s="21"/>
      <c r="B176" s="2"/>
    </row>
    <row r="177" spans="1:2" x14ac:dyDescent="0.45">
      <c r="A177" s="21"/>
      <c r="B177" s="2"/>
    </row>
    <row r="178" spans="1:2" x14ac:dyDescent="0.45">
      <c r="A178" s="21"/>
      <c r="B178" s="2"/>
    </row>
    <row r="179" spans="1:2" x14ac:dyDescent="0.45">
      <c r="A179" s="21"/>
      <c r="B179" s="2"/>
    </row>
    <row r="180" spans="1:2" x14ac:dyDescent="0.45">
      <c r="A180" s="21"/>
      <c r="B180" s="2"/>
    </row>
    <row r="181" spans="1:2" x14ac:dyDescent="0.45">
      <c r="A181" s="21"/>
      <c r="B181" s="2"/>
    </row>
    <row r="182" spans="1:2" x14ac:dyDescent="0.45">
      <c r="A182" s="21"/>
      <c r="B182" s="2"/>
    </row>
    <row r="183" spans="1:2" x14ac:dyDescent="0.45">
      <c r="A183" s="21"/>
      <c r="B183" s="2"/>
    </row>
    <row r="184" spans="1:2" x14ac:dyDescent="0.45">
      <c r="A184" s="21"/>
      <c r="B184" s="2"/>
    </row>
    <row r="185" spans="1:2" x14ac:dyDescent="0.45">
      <c r="A185" s="21"/>
      <c r="B185" s="2"/>
    </row>
    <row r="186" spans="1:2" x14ac:dyDescent="0.45">
      <c r="A186" s="21"/>
      <c r="B186" s="2"/>
    </row>
    <row r="187" spans="1:2" x14ac:dyDescent="0.45">
      <c r="A187" s="21"/>
      <c r="B187" s="2"/>
    </row>
  </sheetData>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R187"/>
  <sheetViews>
    <sheetView workbookViewId="0">
      <selection activeCell="D9" sqref="D9"/>
    </sheetView>
  </sheetViews>
  <sheetFormatPr baseColWidth="10" defaultRowHeight="14.25" x14ac:dyDescent="0.45"/>
  <cols>
    <col min="2" max="2" width="32.6640625" bestFit="1" customWidth="1"/>
  </cols>
  <sheetData>
    <row r="1" spans="1:330" ht="17.649999999999999" x14ac:dyDescent="0.5">
      <c r="A1" s="20" t="s">
        <v>253</v>
      </c>
      <c r="C1" s="10"/>
      <c r="D1" s="10"/>
      <c r="E1" s="10"/>
      <c r="F1" s="10"/>
      <c r="G1" s="10"/>
      <c r="H1" s="10"/>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row>
    <row r="2" spans="1:330" x14ac:dyDescent="0.45">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row>
    <row r="3" spans="1:330" x14ac:dyDescent="0.45">
      <c r="A3" s="21"/>
      <c r="B3" s="2"/>
      <c r="C3" s="22"/>
      <c r="D3" s="22"/>
    </row>
    <row r="4" spans="1:330" x14ac:dyDescent="0.45">
      <c r="A4" s="21"/>
      <c r="B4" s="2"/>
      <c r="C4" s="22"/>
      <c r="D4" s="22" t="s">
        <v>258</v>
      </c>
    </row>
    <row r="5" spans="1:330" x14ac:dyDescent="0.45">
      <c r="A5" s="21"/>
      <c r="B5" s="2"/>
      <c r="C5" s="22"/>
      <c r="D5" s="22" t="s">
        <v>334</v>
      </c>
    </row>
    <row r="6" spans="1:330" x14ac:dyDescent="0.45">
      <c r="A6" s="21"/>
      <c r="B6" s="2"/>
      <c r="C6" s="22"/>
    </row>
    <row r="7" spans="1:330" x14ac:dyDescent="0.45">
      <c r="A7" s="21"/>
      <c r="B7" s="2"/>
      <c r="C7" s="22"/>
      <c r="D7" s="22"/>
    </row>
    <row r="8" spans="1:330" x14ac:dyDescent="0.45">
      <c r="A8" s="21"/>
      <c r="B8" s="2"/>
      <c r="C8" s="22"/>
      <c r="D8" s="22" t="s">
        <v>335</v>
      </c>
    </row>
    <row r="9" spans="1:330" x14ac:dyDescent="0.45">
      <c r="A9" s="21"/>
      <c r="B9" s="2"/>
      <c r="C9" s="22"/>
      <c r="D9" s="22" t="s">
        <v>277</v>
      </c>
    </row>
    <row r="10" spans="1:330" x14ac:dyDescent="0.45">
      <c r="A10" s="21"/>
      <c r="B10" s="2"/>
      <c r="C10" s="22"/>
      <c r="D10" s="22"/>
    </row>
    <row r="11" spans="1:330" x14ac:dyDescent="0.45">
      <c r="A11" s="21"/>
      <c r="B11" s="2"/>
      <c r="C11" s="22"/>
      <c r="D11" s="22"/>
    </row>
    <row r="12" spans="1:330" x14ac:dyDescent="0.45">
      <c r="A12" s="21"/>
      <c r="B12" s="2"/>
      <c r="C12" s="22"/>
      <c r="D12" s="22" t="s">
        <v>278</v>
      </c>
    </row>
    <row r="13" spans="1:330" x14ac:dyDescent="0.45">
      <c r="A13" s="21"/>
      <c r="B13" s="2"/>
      <c r="C13" s="22"/>
      <c r="D13" s="22" t="s">
        <v>334</v>
      </c>
    </row>
    <row r="14" spans="1:330" x14ac:dyDescent="0.45">
      <c r="A14" s="21"/>
      <c r="B14" s="2"/>
      <c r="C14" s="22"/>
      <c r="D14" s="22"/>
    </row>
    <row r="15" spans="1:330" x14ac:dyDescent="0.45">
      <c r="A15" s="21"/>
      <c r="B15" s="2"/>
      <c r="C15" s="22"/>
      <c r="D15" s="22"/>
    </row>
    <row r="16" spans="1:330" x14ac:dyDescent="0.45">
      <c r="A16" s="21"/>
      <c r="B16" s="2"/>
      <c r="D16" t="s">
        <v>279</v>
      </c>
    </row>
    <row r="17" spans="1:4" x14ac:dyDescent="0.45">
      <c r="A17" s="21"/>
      <c r="B17" s="2"/>
      <c r="D17" s="22" t="s">
        <v>334</v>
      </c>
    </row>
    <row r="18" spans="1:4" x14ac:dyDescent="0.45">
      <c r="A18" s="21"/>
      <c r="B18" s="2"/>
    </row>
    <row r="19" spans="1:4" x14ac:dyDescent="0.45">
      <c r="A19" s="21"/>
      <c r="B19" s="2"/>
    </row>
    <row r="20" spans="1:4" x14ac:dyDescent="0.45">
      <c r="A20" s="21"/>
      <c r="B20" s="2"/>
      <c r="D20" t="s">
        <v>280</v>
      </c>
    </row>
    <row r="21" spans="1:4" x14ac:dyDescent="0.45">
      <c r="A21" s="21"/>
      <c r="B21" s="2"/>
      <c r="D21" s="22" t="s">
        <v>334</v>
      </c>
    </row>
    <row r="22" spans="1:4" x14ac:dyDescent="0.45">
      <c r="A22" s="21"/>
      <c r="B22" s="2"/>
    </row>
    <row r="23" spans="1:4" x14ac:dyDescent="0.45">
      <c r="A23" s="21"/>
      <c r="B23" s="2"/>
    </row>
    <row r="24" spans="1:4" x14ac:dyDescent="0.45">
      <c r="A24" s="21"/>
      <c r="B24" s="2"/>
      <c r="D24" t="s">
        <v>281</v>
      </c>
    </row>
    <row r="25" spans="1:4" x14ac:dyDescent="0.45">
      <c r="A25" s="21"/>
      <c r="B25" s="2"/>
      <c r="D25" s="22" t="s">
        <v>334</v>
      </c>
    </row>
    <row r="26" spans="1:4" x14ac:dyDescent="0.45">
      <c r="A26" s="21"/>
      <c r="B26" s="2"/>
    </row>
    <row r="27" spans="1:4" x14ac:dyDescent="0.45">
      <c r="A27" s="21"/>
      <c r="B27" s="2"/>
    </row>
    <row r="28" spans="1:4" x14ac:dyDescent="0.45">
      <c r="A28" s="21"/>
      <c r="B28" s="2"/>
    </row>
    <row r="29" spans="1:4" x14ac:dyDescent="0.45">
      <c r="A29" s="21"/>
      <c r="B29" s="2"/>
    </row>
    <row r="30" spans="1:4" x14ac:dyDescent="0.45">
      <c r="A30" s="21"/>
      <c r="B30" s="2"/>
    </row>
    <row r="31" spans="1:4" x14ac:dyDescent="0.45">
      <c r="A31" s="21"/>
      <c r="B31" s="2"/>
    </row>
    <row r="32" spans="1:4" x14ac:dyDescent="0.45">
      <c r="A32" s="21"/>
      <c r="B32" s="2"/>
    </row>
    <row r="33" spans="1:2" x14ac:dyDescent="0.45">
      <c r="A33" s="21"/>
      <c r="B33" s="2"/>
    </row>
    <row r="34" spans="1:2" x14ac:dyDescent="0.45">
      <c r="A34" s="21"/>
      <c r="B34" s="2"/>
    </row>
    <row r="35" spans="1:2" x14ac:dyDescent="0.45">
      <c r="A35" s="21"/>
      <c r="B35" s="2"/>
    </row>
    <row r="36" spans="1:2" x14ac:dyDescent="0.45">
      <c r="A36" s="21"/>
      <c r="B36" s="2"/>
    </row>
    <row r="37" spans="1:2" x14ac:dyDescent="0.45">
      <c r="A37" s="21"/>
      <c r="B37" s="2"/>
    </row>
    <row r="38" spans="1:2" x14ac:dyDescent="0.45">
      <c r="A38" s="21"/>
      <c r="B38" s="2"/>
    </row>
    <row r="39" spans="1:2" x14ac:dyDescent="0.45">
      <c r="A39" s="21"/>
      <c r="B39" s="2"/>
    </row>
    <row r="40" spans="1:2" x14ac:dyDescent="0.45">
      <c r="A40" s="21"/>
      <c r="B40" s="2"/>
    </row>
    <row r="41" spans="1:2" x14ac:dyDescent="0.45">
      <c r="A41" s="21"/>
      <c r="B41" s="2"/>
    </row>
    <row r="42" spans="1:2" x14ac:dyDescent="0.45">
      <c r="A42" s="21"/>
      <c r="B42" s="2"/>
    </row>
    <row r="43" spans="1:2" x14ac:dyDescent="0.45">
      <c r="A43" s="21"/>
      <c r="B43" s="2"/>
    </row>
    <row r="44" spans="1:2" x14ac:dyDescent="0.45">
      <c r="A44" s="21"/>
      <c r="B44" s="2"/>
    </row>
    <row r="45" spans="1:2" x14ac:dyDescent="0.45">
      <c r="A45" s="21"/>
      <c r="B45" s="2"/>
    </row>
    <row r="46" spans="1:2" x14ac:dyDescent="0.45">
      <c r="A46" s="21"/>
      <c r="B46" s="2"/>
    </row>
    <row r="47" spans="1:2" x14ac:dyDescent="0.45">
      <c r="A47" s="21"/>
      <c r="B47" s="2"/>
    </row>
    <row r="48" spans="1:2" x14ac:dyDescent="0.45">
      <c r="A48" s="21"/>
      <c r="B48" s="2"/>
    </row>
    <row r="49" spans="1:2" x14ac:dyDescent="0.45">
      <c r="A49" s="21"/>
      <c r="B49" s="2"/>
    </row>
    <row r="50" spans="1:2" x14ac:dyDescent="0.45">
      <c r="A50" s="21"/>
      <c r="B50" s="2"/>
    </row>
    <row r="51" spans="1:2" x14ac:dyDescent="0.45">
      <c r="A51" s="21"/>
      <c r="B51" s="2"/>
    </row>
    <row r="52" spans="1:2" x14ac:dyDescent="0.45">
      <c r="A52" s="21"/>
      <c r="B52" s="2"/>
    </row>
    <row r="53" spans="1:2" x14ac:dyDescent="0.45">
      <c r="A53" s="21"/>
      <c r="B53" s="2"/>
    </row>
    <row r="54" spans="1:2" x14ac:dyDescent="0.45">
      <c r="A54" s="21"/>
      <c r="B54" s="2"/>
    </row>
    <row r="55" spans="1:2" x14ac:dyDescent="0.45">
      <c r="A55" s="21"/>
      <c r="B55" s="2"/>
    </row>
    <row r="56" spans="1:2" x14ac:dyDescent="0.45">
      <c r="A56" s="21"/>
      <c r="B56" s="2"/>
    </row>
    <row r="57" spans="1:2" x14ac:dyDescent="0.45">
      <c r="A57" s="21"/>
      <c r="B57" s="2"/>
    </row>
    <row r="58" spans="1:2" x14ac:dyDescent="0.45">
      <c r="A58" s="31"/>
      <c r="B58" s="2"/>
    </row>
    <row r="59" spans="1:2" x14ac:dyDescent="0.45">
      <c r="A59" s="21"/>
      <c r="B59" s="2"/>
    </row>
    <row r="60" spans="1:2" x14ac:dyDescent="0.45">
      <c r="A60" s="21"/>
      <c r="B60" s="2"/>
    </row>
    <row r="61" spans="1:2" x14ac:dyDescent="0.45">
      <c r="A61" s="21"/>
      <c r="B61" s="2"/>
    </row>
    <row r="62" spans="1:2" x14ac:dyDescent="0.45">
      <c r="A62" s="21"/>
      <c r="B62" s="2"/>
    </row>
    <row r="63" spans="1:2" x14ac:dyDescent="0.45">
      <c r="A63" s="21"/>
      <c r="B63" s="2"/>
    </row>
    <row r="64" spans="1:2" x14ac:dyDescent="0.45">
      <c r="A64" s="21"/>
      <c r="B64" s="2"/>
    </row>
    <row r="65" spans="1:2" x14ac:dyDescent="0.45">
      <c r="A65" s="21"/>
      <c r="B65" s="2"/>
    </row>
    <row r="66" spans="1:2" x14ac:dyDescent="0.45">
      <c r="A66" s="21"/>
      <c r="B66" s="2"/>
    </row>
    <row r="67" spans="1:2" x14ac:dyDescent="0.45">
      <c r="A67" s="21"/>
      <c r="B67" s="2"/>
    </row>
    <row r="68" spans="1:2" x14ac:dyDescent="0.45">
      <c r="A68" s="21"/>
      <c r="B68" s="2"/>
    </row>
    <row r="69" spans="1:2" x14ac:dyDescent="0.45">
      <c r="A69" s="21"/>
      <c r="B69" s="2"/>
    </row>
    <row r="70" spans="1:2" x14ac:dyDescent="0.45">
      <c r="A70" s="21"/>
      <c r="B70" s="2"/>
    </row>
    <row r="71" spans="1:2" x14ac:dyDescent="0.45">
      <c r="A71" s="21"/>
      <c r="B71" s="2"/>
    </row>
    <row r="72" spans="1:2" x14ac:dyDescent="0.45">
      <c r="A72" s="21"/>
      <c r="B72" s="2"/>
    </row>
    <row r="73" spans="1:2" x14ac:dyDescent="0.45">
      <c r="A73" s="21"/>
      <c r="B73" s="2"/>
    </row>
    <row r="74" spans="1:2" x14ac:dyDescent="0.45">
      <c r="A74" s="21"/>
      <c r="B74" s="2"/>
    </row>
    <row r="75" spans="1:2" x14ac:dyDescent="0.45">
      <c r="A75" s="21"/>
      <c r="B75" s="2"/>
    </row>
    <row r="76" spans="1:2" x14ac:dyDescent="0.45">
      <c r="A76" s="21"/>
      <c r="B76" s="2"/>
    </row>
    <row r="77" spans="1:2" x14ac:dyDescent="0.45">
      <c r="A77" s="21"/>
      <c r="B77" s="2"/>
    </row>
    <row r="78" spans="1:2" x14ac:dyDescent="0.45">
      <c r="A78" s="21"/>
      <c r="B78" s="2"/>
    </row>
    <row r="79" spans="1:2" x14ac:dyDescent="0.45">
      <c r="A79" s="21"/>
      <c r="B79" s="2"/>
    </row>
    <row r="80" spans="1:2" x14ac:dyDescent="0.45">
      <c r="A80" s="21"/>
      <c r="B80" s="2"/>
    </row>
    <row r="81" spans="1:2" x14ac:dyDescent="0.45">
      <c r="A81" s="21"/>
      <c r="B81" s="2"/>
    </row>
    <row r="82" spans="1:2" x14ac:dyDescent="0.45">
      <c r="A82" s="21"/>
      <c r="B82" s="2"/>
    </row>
    <row r="83" spans="1:2" x14ac:dyDescent="0.45">
      <c r="A83" s="21"/>
      <c r="B83" s="2"/>
    </row>
    <row r="84" spans="1:2" x14ac:dyDescent="0.45">
      <c r="A84" s="21"/>
      <c r="B84" s="2"/>
    </row>
    <row r="85" spans="1:2" x14ac:dyDescent="0.45">
      <c r="A85" s="21"/>
      <c r="B85" s="2"/>
    </row>
    <row r="86" spans="1:2" x14ac:dyDescent="0.45">
      <c r="A86" s="21"/>
      <c r="B86" s="2"/>
    </row>
    <row r="87" spans="1:2" x14ac:dyDescent="0.45">
      <c r="A87" s="21"/>
      <c r="B87" s="2"/>
    </row>
    <row r="88" spans="1:2" x14ac:dyDescent="0.45">
      <c r="A88" s="21"/>
      <c r="B88" s="2"/>
    </row>
    <row r="89" spans="1:2" x14ac:dyDescent="0.45">
      <c r="A89" s="21"/>
      <c r="B89" s="2"/>
    </row>
    <row r="90" spans="1:2" x14ac:dyDescent="0.45">
      <c r="A90" s="21"/>
      <c r="B90" s="2"/>
    </row>
    <row r="91" spans="1:2" x14ac:dyDescent="0.45">
      <c r="A91" s="21"/>
      <c r="B91" s="2"/>
    </row>
    <row r="92" spans="1:2" x14ac:dyDescent="0.45">
      <c r="A92" s="21"/>
      <c r="B92" s="2"/>
    </row>
    <row r="93" spans="1:2" x14ac:dyDescent="0.45">
      <c r="A93" s="21"/>
      <c r="B93" s="2"/>
    </row>
    <row r="94" spans="1:2" x14ac:dyDescent="0.45">
      <c r="A94" s="21"/>
      <c r="B94" s="2"/>
    </row>
    <row r="95" spans="1:2" x14ac:dyDescent="0.45">
      <c r="A95" s="21"/>
      <c r="B95" s="2"/>
    </row>
    <row r="96" spans="1:2" x14ac:dyDescent="0.45">
      <c r="A96" s="21"/>
      <c r="B96" s="2"/>
    </row>
    <row r="97" spans="1:2" x14ac:dyDescent="0.45">
      <c r="A97" s="21"/>
      <c r="B97" s="2"/>
    </row>
    <row r="98" spans="1:2" x14ac:dyDescent="0.45">
      <c r="A98" s="21"/>
      <c r="B98" s="2"/>
    </row>
    <row r="99" spans="1:2" x14ac:dyDescent="0.45">
      <c r="A99" s="21"/>
      <c r="B99" s="2"/>
    </row>
    <row r="100" spans="1:2" x14ac:dyDescent="0.45">
      <c r="A100" s="21"/>
      <c r="B100" s="2"/>
    </row>
    <row r="101" spans="1:2" x14ac:dyDescent="0.45">
      <c r="A101" s="21"/>
      <c r="B101" s="2"/>
    </row>
    <row r="102" spans="1:2" x14ac:dyDescent="0.45">
      <c r="A102" s="21"/>
      <c r="B102" s="2"/>
    </row>
    <row r="103" spans="1:2" x14ac:dyDescent="0.45">
      <c r="A103" s="21"/>
      <c r="B103" s="2"/>
    </row>
    <row r="104" spans="1:2" x14ac:dyDescent="0.45">
      <c r="A104" s="21"/>
      <c r="B104" s="2"/>
    </row>
    <row r="105" spans="1:2" x14ac:dyDescent="0.45">
      <c r="A105" s="21"/>
      <c r="B105" s="2"/>
    </row>
    <row r="106" spans="1:2" x14ac:dyDescent="0.45">
      <c r="A106" s="21"/>
      <c r="B106" s="2"/>
    </row>
    <row r="107" spans="1:2" x14ac:dyDescent="0.45">
      <c r="A107" s="21"/>
      <c r="B107" s="2"/>
    </row>
    <row r="108" spans="1:2" x14ac:dyDescent="0.45">
      <c r="A108" s="21"/>
      <c r="B108" s="2"/>
    </row>
    <row r="109" spans="1:2" x14ac:dyDescent="0.45">
      <c r="A109" s="21"/>
      <c r="B109" s="2"/>
    </row>
    <row r="110" spans="1:2" x14ac:dyDescent="0.45">
      <c r="A110" s="21"/>
      <c r="B110" s="2"/>
    </row>
    <row r="111" spans="1:2" x14ac:dyDescent="0.45">
      <c r="A111" s="21"/>
      <c r="B111" s="2"/>
    </row>
    <row r="112" spans="1:2" x14ac:dyDescent="0.45">
      <c r="A112" s="21"/>
      <c r="B112" s="2"/>
    </row>
    <row r="113" spans="1:2" x14ac:dyDescent="0.45">
      <c r="A113" s="21"/>
      <c r="B113" s="2"/>
    </row>
    <row r="114" spans="1:2" x14ac:dyDescent="0.45">
      <c r="A114" s="21"/>
      <c r="B114" s="2"/>
    </row>
    <row r="115" spans="1:2" x14ac:dyDescent="0.45">
      <c r="A115" s="21"/>
      <c r="B115" s="2"/>
    </row>
    <row r="116" spans="1:2" x14ac:dyDescent="0.45">
      <c r="A116" s="21"/>
      <c r="B116" s="2"/>
    </row>
    <row r="117" spans="1:2" x14ac:dyDescent="0.45">
      <c r="A117" s="21"/>
      <c r="B117" s="2"/>
    </row>
    <row r="118" spans="1:2" x14ac:dyDescent="0.45">
      <c r="A118" s="21"/>
      <c r="B118" s="2"/>
    </row>
    <row r="119" spans="1:2" x14ac:dyDescent="0.45">
      <c r="A119" s="21"/>
      <c r="B119" s="2"/>
    </row>
    <row r="120" spans="1:2" x14ac:dyDescent="0.45">
      <c r="A120" s="21"/>
      <c r="B120" s="2"/>
    </row>
    <row r="121" spans="1:2" x14ac:dyDescent="0.45">
      <c r="A121" s="21"/>
      <c r="B121" s="2"/>
    </row>
    <row r="122" spans="1:2" x14ac:dyDescent="0.45">
      <c r="A122" s="21"/>
      <c r="B122" s="2"/>
    </row>
    <row r="123" spans="1:2" x14ac:dyDescent="0.45">
      <c r="A123" s="21"/>
      <c r="B123" s="2"/>
    </row>
    <row r="124" spans="1:2" x14ac:dyDescent="0.45">
      <c r="A124" s="21"/>
      <c r="B124" s="2"/>
    </row>
    <row r="125" spans="1:2" x14ac:dyDescent="0.45">
      <c r="A125" s="21"/>
      <c r="B125" s="2"/>
    </row>
    <row r="126" spans="1:2" x14ac:dyDescent="0.45">
      <c r="A126" s="21"/>
      <c r="B126" s="2"/>
    </row>
    <row r="127" spans="1:2" x14ac:dyDescent="0.45">
      <c r="A127" s="21"/>
      <c r="B127" s="2"/>
    </row>
    <row r="128" spans="1:2" x14ac:dyDescent="0.45">
      <c r="A128" s="21"/>
      <c r="B128" s="2"/>
    </row>
    <row r="129" spans="1:2" x14ac:dyDescent="0.45">
      <c r="A129" s="21"/>
      <c r="B129" s="2"/>
    </row>
    <row r="130" spans="1:2" x14ac:dyDescent="0.45">
      <c r="A130" s="21"/>
      <c r="B130" s="2"/>
    </row>
    <row r="131" spans="1:2" x14ac:dyDescent="0.45">
      <c r="A131" s="21"/>
      <c r="B131" s="2"/>
    </row>
    <row r="132" spans="1:2" x14ac:dyDescent="0.45">
      <c r="A132" s="21"/>
      <c r="B132" s="2"/>
    </row>
    <row r="133" spans="1:2" x14ac:dyDescent="0.45">
      <c r="A133" s="21"/>
      <c r="B133" s="2"/>
    </row>
    <row r="134" spans="1:2" x14ac:dyDescent="0.45">
      <c r="A134" s="21"/>
      <c r="B134" s="2"/>
    </row>
    <row r="135" spans="1:2" x14ac:dyDescent="0.45">
      <c r="A135" s="21"/>
      <c r="B135" s="2"/>
    </row>
    <row r="136" spans="1:2" x14ac:dyDescent="0.45">
      <c r="A136" s="21"/>
      <c r="B136" s="2"/>
    </row>
    <row r="137" spans="1:2" x14ac:dyDescent="0.45">
      <c r="A137" s="21"/>
      <c r="B137" s="2"/>
    </row>
    <row r="138" spans="1:2" x14ac:dyDescent="0.45">
      <c r="A138" s="21"/>
      <c r="B138" s="2"/>
    </row>
    <row r="139" spans="1:2" x14ac:dyDescent="0.45">
      <c r="A139" s="21"/>
      <c r="B139" s="2"/>
    </row>
    <row r="140" spans="1:2" x14ac:dyDescent="0.45">
      <c r="A140" s="21"/>
      <c r="B140" s="2"/>
    </row>
    <row r="141" spans="1:2" x14ac:dyDescent="0.45">
      <c r="A141" s="21"/>
      <c r="B141" s="2"/>
    </row>
    <row r="142" spans="1:2" x14ac:dyDescent="0.45">
      <c r="A142" s="21"/>
      <c r="B142" s="2"/>
    </row>
    <row r="143" spans="1:2" x14ac:dyDescent="0.45">
      <c r="A143" s="21"/>
      <c r="B143" s="2"/>
    </row>
    <row r="144" spans="1:2" x14ac:dyDescent="0.45">
      <c r="A144" s="21"/>
      <c r="B144" s="2"/>
    </row>
    <row r="145" spans="1:2" x14ac:dyDescent="0.45">
      <c r="A145" s="21"/>
      <c r="B145" s="2"/>
    </row>
    <row r="146" spans="1:2" x14ac:dyDescent="0.45">
      <c r="A146" s="21"/>
      <c r="B146" s="2"/>
    </row>
    <row r="147" spans="1:2" x14ac:dyDescent="0.45">
      <c r="A147" s="21"/>
      <c r="B147" s="2"/>
    </row>
    <row r="148" spans="1:2" x14ac:dyDescent="0.45">
      <c r="A148" s="21"/>
      <c r="B148" s="2"/>
    </row>
    <row r="149" spans="1:2" x14ac:dyDescent="0.45">
      <c r="A149" s="21"/>
      <c r="B149" s="2"/>
    </row>
    <row r="150" spans="1:2" x14ac:dyDescent="0.45">
      <c r="A150" s="21"/>
      <c r="B150" s="2"/>
    </row>
    <row r="151" spans="1:2" x14ac:dyDescent="0.45">
      <c r="A151" s="21"/>
      <c r="B151" s="2"/>
    </row>
    <row r="152" spans="1:2" x14ac:dyDescent="0.45">
      <c r="A152" s="21"/>
      <c r="B152" s="2"/>
    </row>
    <row r="153" spans="1:2" x14ac:dyDescent="0.45">
      <c r="A153" s="21"/>
      <c r="B153" s="2"/>
    </row>
    <row r="154" spans="1:2" x14ac:dyDescent="0.45">
      <c r="A154" s="21"/>
      <c r="B154" s="2"/>
    </row>
    <row r="155" spans="1:2" x14ac:dyDescent="0.45">
      <c r="A155" s="21"/>
      <c r="B155" s="2"/>
    </row>
    <row r="156" spans="1:2" x14ac:dyDescent="0.45">
      <c r="A156" s="21"/>
      <c r="B156" s="2"/>
    </row>
    <row r="157" spans="1:2" x14ac:dyDescent="0.45">
      <c r="A157" s="21"/>
      <c r="B157" s="2"/>
    </row>
    <row r="158" spans="1:2" x14ac:dyDescent="0.45">
      <c r="A158" s="21"/>
      <c r="B158" s="2"/>
    </row>
    <row r="159" spans="1:2" x14ac:dyDescent="0.45">
      <c r="A159" s="21"/>
      <c r="B159" s="2"/>
    </row>
    <row r="160" spans="1:2" x14ac:dyDescent="0.45">
      <c r="A160" s="21"/>
      <c r="B160" s="2"/>
    </row>
    <row r="161" spans="1:2" x14ac:dyDescent="0.45">
      <c r="A161" s="21"/>
      <c r="B161" s="2"/>
    </row>
    <row r="162" spans="1:2" x14ac:dyDescent="0.45">
      <c r="A162" s="21"/>
      <c r="B162" s="2"/>
    </row>
    <row r="163" spans="1:2" x14ac:dyDescent="0.45">
      <c r="A163" s="21"/>
      <c r="B163" s="2"/>
    </row>
    <row r="164" spans="1:2" x14ac:dyDescent="0.45">
      <c r="A164" s="21"/>
      <c r="B164" s="2"/>
    </row>
    <row r="165" spans="1:2" x14ac:dyDescent="0.45">
      <c r="A165" s="21"/>
      <c r="B165" s="2"/>
    </row>
    <row r="166" spans="1:2" x14ac:dyDescent="0.45">
      <c r="A166" s="21"/>
      <c r="B166" s="2"/>
    </row>
    <row r="167" spans="1:2" x14ac:dyDescent="0.45">
      <c r="A167" s="21"/>
      <c r="B167" s="2"/>
    </row>
    <row r="168" spans="1:2" x14ac:dyDescent="0.45">
      <c r="A168" s="21"/>
      <c r="B168" s="2"/>
    </row>
    <row r="169" spans="1:2" x14ac:dyDescent="0.45">
      <c r="A169" s="21"/>
      <c r="B169" s="2"/>
    </row>
    <row r="170" spans="1:2" x14ac:dyDescent="0.45">
      <c r="A170" s="21"/>
      <c r="B170" s="2"/>
    </row>
    <row r="171" spans="1:2" x14ac:dyDescent="0.45">
      <c r="A171" s="21"/>
      <c r="B171" s="2"/>
    </row>
    <row r="172" spans="1:2" x14ac:dyDescent="0.45">
      <c r="A172" s="21"/>
      <c r="B172" s="2"/>
    </row>
    <row r="173" spans="1:2" x14ac:dyDescent="0.45">
      <c r="A173" s="21"/>
      <c r="B173" s="2"/>
    </row>
    <row r="174" spans="1:2" x14ac:dyDescent="0.45">
      <c r="A174" s="21"/>
      <c r="B174" s="2"/>
    </row>
    <row r="175" spans="1:2" x14ac:dyDescent="0.45">
      <c r="A175" s="21"/>
      <c r="B175" s="2"/>
    </row>
    <row r="176" spans="1:2" x14ac:dyDescent="0.45">
      <c r="A176" s="21"/>
      <c r="B176" s="2"/>
    </row>
    <row r="177" spans="1:2" x14ac:dyDescent="0.45">
      <c r="A177" s="21"/>
      <c r="B177" s="2"/>
    </row>
    <row r="178" spans="1:2" x14ac:dyDescent="0.45">
      <c r="A178" s="21"/>
      <c r="B178" s="2"/>
    </row>
    <row r="179" spans="1:2" x14ac:dyDescent="0.45">
      <c r="A179" s="21"/>
      <c r="B179" s="2"/>
    </row>
    <row r="180" spans="1:2" x14ac:dyDescent="0.45">
      <c r="A180" s="21"/>
      <c r="B180" s="2"/>
    </row>
    <row r="181" spans="1:2" x14ac:dyDescent="0.45">
      <c r="A181" s="21"/>
      <c r="B181" s="2"/>
    </row>
    <row r="182" spans="1:2" x14ac:dyDescent="0.45">
      <c r="A182" s="21"/>
      <c r="B182" s="2"/>
    </row>
    <row r="183" spans="1:2" x14ac:dyDescent="0.45">
      <c r="A183" s="21"/>
      <c r="B183" s="2"/>
    </row>
    <row r="184" spans="1:2" x14ac:dyDescent="0.45">
      <c r="A184" s="21"/>
      <c r="B184" s="2"/>
    </row>
    <row r="185" spans="1:2" x14ac:dyDescent="0.45">
      <c r="A185" s="21"/>
      <c r="B185" s="2"/>
    </row>
    <row r="186" spans="1:2" x14ac:dyDescent="0.45">
      <c r="A186" s="21"/>
      <c r="B186" s="2"/>
    </row>
    <row r="187" spans="1:2" x14ac:dyDescent="0.45">
      <c r="A187" s="21"/>
      <c r="B187" s="2"/>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K136"/>
  <sheetViews>
    <sheetView zoomScale="85" zoomScaleNormal="85" workbookViewId="0">
      <selection activeCell="D39" sqref="D39"/>
    </sheetView>
  </sheetViews>
  <sheetFormatPr baseColWidth="10" defaultRowHeight="14.25" x14ac:dyDescent="0.45"/>
  <cols>
    <col min="3" max="3" width="57.46484375" customWidth="1"/>
    <col min="9" max="9" width="22.796875" bestFit="1" customWidth="1"/>
    <col min="10" max="10" width="13.46484375" customWidth="1"/>
  </cols>
  <sheetData>
    <row r="2" spans="2:16" x14ac:dyDescent="0.45">
      <c r="F2" s="9">
        <v>9.2903040000000006E-2</v>
      </c>
      <c r="G2" t="s">
        <v>238</v>
      </c>
    </row>
    <row r="3" spans="2:16" x14ac:dyDescent="0.45">
      <c r="C3" s="25" t="s">
        <v>129</v>
      </c>
      <c r="D3" s="27"/>
      <c r="E3" s="27"/>
    </row>
    <row r="4" spans="2:16" x14ac:dyDescent="0.45">
      <c r="B4" s="2" t="s">
        <v>239</v>
      </c>
      <c r="D4" s="81" t="s">
        <v>131</v>
      </c>
      <c r="E4" s="80"/>
      <c r="F4" s="2" t="s">
        <v>237</v>
      </c>
    </row>
    <row r="5" spans="2:16" x14ac:dyDescent="0.45">
      <c r="C5" s="78" t="s">
        <v>169</v>
      </c>
      <c r="D5" s="27" t="s">
        <v>138</v>
      </c>
      <c r="E5" s="27"/>
      <c r="H5" s="2" t="s">
        <v>241</v>
      </c>
      <c r="I5" s="2" t="s">
        <v>240</v>
      </c>
      <c r="J5" s="85" t="s">
        <v>261</v>
      </c>
    </row>
    <row r="6" spans="2:16" x14ac:dyDescent="0.45">
      <c r="C6" s="79" t="s">
        <v>170</v>
      </c>
      <c r="D6">
        <v>188.6</v>
      </c>
      <c r="F6">
        <f>D6*F$2*1000</f>
        <v>17521.513344000003</v>
      </c>
      <c r="H6">
        <f>0*(F6+F7)</f>
        <v>0</v>
      </c>
      <c r="I6" t="s">
        <v>100</v>
      </c>
      <c r="J6">
        <v>0</v>
      </c>
    </row>
    <row r="7" spans="2:16" x14ac:dyDescent="0.45">
      <c r="C7" s="79" t="s">
        <v>171</v>
      </c>
      <c r="D7" s="30">
        <v>12.4</v>
      </c>
      <c r="F7">
        <f t="shared" ref="F7:F10" si="0">D7*F$2*1000</f>
        <v>1151.9976959999999</v>
      </c>
      <c r="H7">
        <f>1*(F6+F7)</f>
        <v>18673.511040000001</v>
      </c>
      <c r="I7" t="s">
        <v>101</v>
      </c>
      <c r="J7" t="s">
        <v>260</v>
      </c>
    </row>
    <row r="8" spans="2:16" x14ac:dyDescent="0.45">
      <c r="C8" s="79" t="s">
        <v>172</v>
      </c>
      <c r="D8">
        <v>9.6</v>
      </c>
      <c r="F8">
        <f t="shared" si="0"/>
        <v>891.86918400000002</v>
      </c>
      <c r="H8">
        <v>0</v>
      </c>
      <c r="I8" t="s">
        <v>102</v>
      </c>
      <c r="J8" t="s">
        <v>242</v>
      </c>
    </row>
    <row r="9" spans="2:16" x14ac:dyDescent="0.45">
      <c r="C9" s="79" t="s">
        <v>173</v>
      </c>
      <c r="D9">
        <v>18.7</v>
      </c>
      <c r="F9">
        <f t="shared" si="0"/>
        <v>1737.2868480000002</v>
      </c>
      <c r="H9">
        <v>0</v>
      </c>
      <c r="I9" t="s">
        <v>103</v>
      </c>
      <c r="J9" t="s">
        <v>243</v>
      </c>
    </row>
    <row r="10" spans="2:16" x14ac:dyDescent="0.45">
      <c r="C10" s="79" t="s">
        <v>174</v>
      </c>
      <c r="D10">
        <v>8.1</v>
      </c>
      <c r="F10">
        <f t="shared" si="0"/>
        <v>752.51462400000003</v>
      </c>
      <c r="H10">
        <f>0*(F8+F9)</f>
        <v>0</v>
      </c>
      <c r="I10" t="s">
        <v>104</v>
      </c>
      <c r="J10">
        <v>0</v>
      </c>
    </row>
    <row r="11" spans="2:16" x14ac:dyDescent="0.45">
      <c r="C11" s="78" t="s">
        <v>175</v>
      </c>
      <c r="D11" t="s">
        <v>138</v>
      </c>
      <c r="F11" t="s">
        <v>245</v>
      </c>
      <c r="H11">
        <f>1*(F8+F9)</f>
        <v>2629.1560320000003</v>
      </c>
      <c r="I11" t="s">
        <v>105</v>
      </c>
      <c r="J11" t="s">
        <v>260</v>
      </c>
    </row>
    <row r="12" spans="2:16" x14ac:dyDescent="0.45">
      <c r="C12" s="79" t="s">
        <v>176</v>
      </c>
      <c r="D12">
        <v>41.8</v>
      </c>
      <c r="F12">
        <f>D12/SUM(D$12:D$19)</f>
        <v>0.17607413647851725</v>
      </c>
      <c r="H12">
        <v>0</v>
      </c>
      <c r="I12" t="s">
        <v>106</v>
      </c>
      <c r="J12" t="s">
        <v>242</v>
      </c>
    </row>
    <row r="13" spans="2:16" x14ac:dyDescent="0.45">
      <c r="C13" s="79" t="s">
        <v>177</v>
      </c>
      <c r="D13">
        <v>23.6</v>
      </c>
      <c r="F13">
        <f t="shared" ref="F13:F19" si="1">D13/SUM(D$12:D$19)</f>
        <v>9.9410278011794445E-2</v>
      </c>
      <c r="H13">
        <v>0</v>
      </c>
      <c r="I13" t="s">
        <v>107</v>
      </c>
      <c r="J13" t="s">
        <v>243</v>
      </c>
    </row>
    <row r="14" spans="2:16" x14ac:dyDescent="0.45">
      <c r="C14" s="79" t="s">
        <v>178</v>
      </c>
      <c r="D14">
        <v>24</v>
      </c>
      <c r="F14">
        <f t="shared" si="1"/>
        <v>0.10109519797809603</v>
      </c>
      <c r="H14">
        <f>F10</f>
        <v>752.51462400000003</v>
      </c>
      <c r="I14" t="s">
        <v>108</v>
      </c>
      <c r="J14" t="s">
        <v>244</v>
      </c>
    </row>
    <row r="15" spans="2:16" x14ac:dyDescent="0.45">
      <c r="C15" s="79" t="s">
        <v>179</v>
      </c>
      <c r="D15">
        <v>32.4</v>
      </c>
      <c r="F15">
        <f t="shared" si="1"/>
        <v>0.13647851727042964</v>
      </c>
      <c r="H15" s="2" t="s">
        <v>246</v>
      </c>
    </row>
    <row r="16" spans="2:16" x14ac:dyDescent="0.45">
      <c r="C16" s="79" t="s">
        <v>180</v>
      </c>
      <c r="D16">
        <v>29.3</v>
      </c>
      <c r="F16">
        <f t="shared" si="1"/>
        <v>0.12342038753159225</v>
      </c>
      <c r="H16">
        <f>H6</f>
        <v>0</v>
      </c>
      <c r="I16">
        <f>H7</f>
        <v>18673.511040000001</v>
      </c>
      <c r="J16">
        <v>0</v>
      </c>
      <c r="K16">
        <v>0</v>
      </c>
      <c r="L16">
        <f>H10</f>
        <v>0</v>
      </c>
      <c r="M16">
        <f>H11</f>
        <v>2629.1560320000003</v>
      </c>
      <c r="N16">
        <v>0</v>
      </c>
      <c r="O16">
        <v>0</v>
      </c>
      <c r="P16">
        <v>752.51462400000003</v>
      </c>
    </row>
    <row r="17" spans="3:12" x14ac:dyDescent="0.45">
      <c r="C17" s="79" t="s">
        <v>181</v>
      </c>
      <c r="D17">
        <v>36.700000000000003</v>
      </c>
      <c r="F17">
        <f t="shared" si="1"/>
        <v>0.15459140690817186</v>
      </c>
    </row>
    <row r="18" spans="3:12" x14ac:dyDescent="0.45">
      <c r="C18" s="79" t="s">
        <v>182</v>
      </c>
      <c r="D18">
        <v>40.6</v>
      </c>
      <c r="F18">
        <f t="shared" si="1"/>
        <v>0.17101937657961247</v>
      </c>
    </row>
    <row r="19" spans="3:12" x14ac:dyDescent="0.45">
      <c r="C19" s="79" t="s">
        <v>183</v>
      </c>
      <c r="D19">
        <v>9</v>
      </c>
      <c r="F19">
        <f t="shared" si="1"/>
        <v>3.7910699241786014E-2</v>
      </c>
    </row>
    <row r="21" spans="3:12" x14ac:dyDescent="0.45">
      <c r="C21" s="86" t="s">
        <v>247</v>
      </c>
      <c r="D21" s="33"/>
      <c r="E21" s="33"/>
      <c r="F21" s="33"/>
      <c r="G21" s="33"/>
      <c r="H21" s="33"/>
      <c r="I21" s="33"/>
      <c r="J21" s="33"/>
      <c r="K21" s="33"/>
      <c r="L21" s="35"/>
    </row>
    <row r="22" spans="3:12" x14ac:dyDescent="0.45">
      <c r="C22" s="82" t="s">
        <v>255</v>
      </c>
      <c r="D22" s="27" t="s">
        <v>100</v>
      </c>
      <c r="E22" s="27" t="s">
        <v>101</v>
      </c>
      <c r="F22" s="27" t="s">
        <v>102</v>
      </c>
      <c r="G22" s="27" t="s">
        <v>103</v>
      </c>
      <c r="H22" s="27" t="s">
        <v>104</v>
      </c>
      <c r="I22" s="27" t="s">
        <v>105</v>
      </c>
      <c r="J22" s="27" t="s">
        <v>106</v>
      </c>
      <c r="K22" s="27" t="s">
        <v>107</v>
      </c>
      <c r="L22" s="37" t="s">
        <v>108</v>
      </c>
    </row>
    <row r="23" spans="3:12" x14ac:dyDescent="0.45">
      <c r="C23" s="83" t="s">
        <v>176</v>
      </c>
      <c r="D23" s="27">
        <f>H$16*$F12</f>
        <v>0</v>
      </c>
      <c r="E23" s="27">
        <f t="shared" ref="E23:L30" si="2">I$16*$F12</f>
        <v>3287.9223313900588</v>
      </c>
      <c r="F23" s="27">
        <f t="shared" si="2"/>
        <v>0</v>
      </c>
      <c r="G23" s="27">
        <f t="shared" si="2"/>
        <v>0</v>
      </c>
      <c r="H23" s="27">
        <f t="shared" si="2"/>
        <v>0</v>
      </c>
      <c r="I23" s="27">
        <f t="shared" si="2"/>
        <v>462.9263780016849</v>
      </c>
      <c r="J23" s="27">
        <f t="shared" si="2"/>
        <v>0</v>
      </c>
      <c r="K23" s="27">
        <f t="shared" si="2"/>
        <v>0</v>
      </c>
      <c r="L23" s="37">
        <f t="shared" si="2"/>
        <v>132.49836260825609</v>
      </c>
    </row>
    <row r="24" spans="3:12" x14ac:dyDescent="0.45">
      <c r="C24" s="83" t="s">
        <v>177</v>
      </c>
      <c r="D24" s="27">
        <f t="shared" ref="D24:D30" si="3">H$16*$F13</f>
        <v>0</v>
      </c>
      <c r="E24" s="27">
        <f t="shared" si="2"/>
        <v>1856.3389239427129</v>
      </c>
      <c r="F24" s="27">
        <f t="shared" si="2"/>
        <v>0</v>
      </c>
      <c r="G24" s="27">
        <f t="shared" si="2"/>
        <v>0</v>
      </c>
      <c r="H24" s="27">
        <f t="shared" si="2"/>
        <v>0</v>
      </c>
      <c r="I24" s="27">
        <f t="shared" si="2"/>
        <v>261.36513207750636</v>
      </c>
      <c r="J24" s="27">
        <f t="shared" si="2"/>
        <v>0</v>
      </c>
      <c r="K24" s="27">
        <f t="shared" si="2"/>
        <v>0</v>
      </c>
      <c r="L24" s="37">
        <f t="shared" si="2"/>
        <v>74.807687979780965</v>
      </c>
    </row>
    <row r="25" spans="3:12" x14ac:dyDescent="0.45">
      <c r="C25" s="83" t="s">
        <v>178</v>
      </c>
      <c r="D25" s="27">
        <f t="shared" si="3"/>
        <v>0</v>
      </c>
      <c r="E25" s="27">
        <f t="shared" si="2"/>
        <v>1887.802295534962</v>
      </c>
      <c r="F25" s="27">
        <f t="shared" si="2"/>
        <v>0</v>
      </c>
      <c r="G25" s="27">
        <f t="shared" si="2"/>
        <v>0</v>
      </c>
      <c r="H25" s="27">
        <f t="shared" si="2"/>
        <v>0</v>
      </c>
      <c r="I25" s="27">
        <f t="shared" si="2"/>
        <v>265.79504957034544</v>
      </c>
      <c r="J25" s="27">
        <f t="shared" si="2"/>
        <v>0</v>
      </c>
      <c r="K25" s="27">
        <f t="shared" si="2"/>
        <v>0</v>
      </c>
      <c r="L25" s="37">
        <f t="shared" si="2"/>
        <v>76.075614894692492</v>
      </c>
    </row>
    <row r="26" spans="3:12" x14ac:dyDescent="0.45">
      <c r="C26" s="83" t="s">
        <v>179</v>
      </c>
      <c r="D26" s="27">
        <f t="shared" si="3"/>
        <v>0</v>
      </c>
      <c r="E26" s="27">
        <f t="shared" si="2"/>
        <v>2548.5330989721988</v>
      </c>
      <c r="F26" s="27">
        <f t="shared" si="2"/>
        <v>0</v>
      </c>
      <c r="G26" s="27">
        <f t="shared" si="2"/>
        <v>0</v>
      </c>
      <c r="H26" s="27">
        <f t="shared" si="2"/>
        <v>0</v>
      </c>
      <c r="I26" s="27">
        <f t="shared" si="2"/>
        <v>358.82331691996632</v>
      </c>
      <c r="J26" s="27">
        <f t="shared" si="2"/>
        <v>0</v>
      </c>
      <c r="K26" s="27">
        <f t="shared" si="2"/>
        <v>0</v>
      </c>
      <c r="L26" s="37">
        <f t="shared" si="2"/>
        <v>102.70208010783487</v>
      </c>
    </row>
    <row r="27" spans="3:12" x14ac:dyDescent="0.45">
      <c r="C27" s="83" t="s">
        <v>180</v>
      </c>
      <c r="D27" s="27">
        <f t="shared" si="3"/>
        <v>0</v>
      </c>
      <c r="E27" s="27">
        <f t="shared" si="2"/>
        <v>2304.6919691322664</v>
      </c>
      <c r="F27" s="27">
        <f t="shared" si="2"/>
        <v>0</v>
      </c>
      <c r="G27" s="27">
        <f t="shared" si="2"/>
        <v>0</v>
      </c>
      <c r="H27" s="27">
        <f t="shared" si="2"/>
        <v>0</v>
      </c>
      <c r="I27" s="27">
        <f t="shared" si="2"/>
        <v>324.49145635046341</v>
      </c>
      <c r="J27" s="27">
        <f t="shared" si="2"/>
        <v>0</v>
      </c>
      <c r="K27" s="27">
        <f t="shared" si="2"/>
        <v>0</v>
      </c>
      <c r="L27" s="37">
        <f t="shared" si="2"/>
        <v>92.87564651727044</v>
      </c>
    </row>
    <row r="28" spans="3:12" x14ac:dyDescent="0.45">
      <c r="C28" s="83" t="s">
        <v>181</v>
      </c>
      <c r="D28" s="27">
        <f t="shared" si="3"/>
        <v>0</v>
      </c>
      <c r="E28" s="27">
        <f t="shared" si="2"/>
        <v>2886.7643435888795</v>
      </c>
      <c r="F28" s="27">
        <f t="shared" si="2"/>
        <v>0</v>
      </c>
      <c r="G28" s="27">
        <f t="shared" si="2"/>
        <v>0</v>
      </c>
      <c r="H28" s="27">
        <f t="shared" si="2"/>
        <v>0</v>
      </c>
      <c r="I28" s="27">
        <f t="shared" si="2"/>
        <v>406.44492996798658</v>
      </c>
      <c r="J28" s="27">
        <f t="shared" si="2"/>
        <v>0</v>
      </c>
      <c r="K28" s="27">
        <f t="shared" si="2"/>
        <v>0</v>
      </c>
      <c r="L28" s="37">
        <f t="shared" si="2"/>
        <v>116.33229444313395</v>
      </c>
    </row>
    <row r="29" spans="3:12" x14ac:dyDescent="0.45">
      <c r="C29" s="83" t="s">
        <v>182</v>
      </c>
      <c r="D29" s="27">
        <f t="shared" si="3"/>
        <v>0</v>
      </c>
      <c r="E29" s="27">
        <f t="shared" si="2"/>
        <v>3193.532216613311</v>
      </c>
      <c r="F29" s="27">
        <f t="shared" si="2"/>
        <v>0</v>
      </c>
      <c r="G29" s="27">
        <f t="shared" si="2"/>
        <v>0</v>
      </c>
      <c r="H29" s="27">
        <f t="shared" si="2"/>
        <v>0</v>
      </c>
      <c r="I29" s="27">
        <f t="shared" si="2"/>
        <v>449.63662552316771</v>
      </c>
      <c r="J29" s="27">
        <f t="shared" si="2"/>
        <v>0</v>
      </c>
      <c r="K29" s="27">
        <f t="shared" si="2"/>
        <v>0</v>
      </c>
      <c r="L29" s="37">
        <f t="shared" si="2"/>
        <v>128.69458186352148</v>
      </c>
    </row>
    <row r="30" spans="3:12" x14ac:dyDescent="0.45">
      <c r="C30" s="84" t="s">
        <v>183</v>
      </c>
      <c r="D30" s="59">
        <f t="shared" si="3"/>
        <v>0</v>
      </c>
      <c r="E30" s="59">
        <f t="shared" si="2"/>
        <v>707.92586082561081</v>
      </c>
      <c r="F30" s="59">
        <f t="shared" si="2"/>
        <v>0</v>
      </c>
      <c r="G30" s="59">
        <f t="shared" si="2"/>
        <v>0</v>
      </c>
      <c r="H30" s="59">
        <f t="shared" si="2"/>
        <v>0</v>
      </c>
      <c r="I30" s="59">
        <f t="shared" si="2"/>
        <v>99.67314358887954</v>
      </c>
      <c r="J30" s="59">
        <f t="shared" si="2"/>
        <v>0</v>
      </c>
      <c r="K30" s="59">
        <f t="shared" si="2"/>
        <v>0</v>
      </c>
      <c r="L30" s="60">
        <f t="shared" si="2"/>
        <v>28.52835558550969</v>
      </c>
    </row>
    <row r="33" spans="2:89" x14ac:dyDescent="0.45">
      <c r="C33" s="87" t="s">
        <v>248</v>
      </c>
    </row>
    <row r="34" spans="2:89" x14ac:dyDescent="0.45">
      <c r="C34" t="s">
        <v>249</v>
      </c>
    </row>
    <row r="36" spans="2:89" x14ac:dyDescent="0.45">
      <c r="B36" s="2"/>
    </row>
    <row r="37" spans="2:89" x14ac:dyDescent="0.45">
      <c r="C37" s="87" t="s">
        <v>399</v>
      </c>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c r="AZ37" s="89"/>
      <c r="BA37" s="89"/>
      <c r="BB37" s="89"/>
      <c r="BC37" s="89"/>
      <c r="BD37" s="89"/>
      <c r="BE37" s="89"/>
      <c r="BF37" s="89"/>
      <c r="BG37" s="89"/>
      <c r="BH37" s="89"/>
      <c r="BI37" s="89"/>
      <c r="BJ37" s="89"/>
      <c r="BK37" s="89"/>
      <c r="BL37" s="89"/>
      <c r="BM37" s="89"/>
      <c r="BN37" s="89"/>
      <c r="BO37" s="89"/>
      <c r="BP37" s="89"/>
      <c r="BQ37" s="89"/>
      <c r="BR37" s="89"/>
      <c r="BS37" s="89"/>
      <c r="BT37" s="89"/>
      <c r="BU37" s="89"/>
      <c r="BV37" s="89"/>
      <c r="BW37" s="89"/>
      <c r="BX37" s="89"/>
      <c r="BY37" s="89"/>
      <c r="BZ37" s="89"/>
      <c r="CA37" s="89"/>
      <c r="CB37" s="89"/>
      <c r="CC37" s="89"/>
      <c r="CD37" s="89"/>
      <c r="CE37" s="89"/>
      <c r="CF37" s="89"/>
      <c r="CG37" s="89"/>
      <c r="CH37" s="89"/>
      <c r="CI37" s="89"/>
      <c r="CJ37" s="89"/>
      <c r="CK37" s="89"/>
    </row>
    <row r="38" spans="2:89" x14ac:dyDescent="0.45">
      <c r="C38" s="98">
        <v>0.02</v>
      </c>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c r="AZ38" s="89"/>
      <c r="BA38" s="89"/>
      <c r="BB38" s="89"/>
      <c r="BC38" s="89"/>
      <c r="BD38" s="89"/>
      <c r="BE38" s="89"/>
      <c r="BF38" s="89"/>
      <c r="BG38" s="89"/>
      <c r="BH38" s="89"/>
      <c r="BI38" s="89"/>
      <c r="BJ38" s="89"/>
      <c r="BK38" s="89"/>
      <c r="BL38" s="89"/>
      <c r="BM38" s="89"/>
      <c r="BN38" s="89"/>
      <c r="BO38" s="89"/>
      <c r="BP38" s="89"/>
      <c r="BQ38" s="89"/>
      <c r="BR38" s="89"/>
      <c r="BS38" s="89"/>
      <c r="BT38" s="89"/>
      <c r="BU38" s="89"/>
      <c r="BV38" s="89"/>
      <c r="BW38" s="89"/>
      <c r="BX38" s="89"/>
      <c r="BY38" s="89"/>
      <c r="BZ38" s="89"/>
      <c r="CA38" s="89"/>
      <c r="CB38" s="89"/>
      <c r="CC38" s="89"/>
      <c r="CD38" s="89"/>
      <c r="CE38" s="89"/>
      <c r="CF38" s="89"/>
      <c r="CG38" s="89"/>
      <c r="CH38" s="89"/>
      <c r="CI38" s="89"/>
      <c r="CJ38" s="89"/>
      <c r="CK38" s="89"/>
    </row>
    <row r="39" spans="2:89" x14ac:dyDescent="0.45">
      <c r="C39" s="24"/>
      <c r="D39" s="24"/>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89"/>
      <c r="AZ39" s="89"/>
      <c r="BA39" s="89"/>
      <c r="BB39" s="89"/>
      <c r="BC39" s="89"/>
      <c r="BD39" s="89"/>
      <c r="BE39" s="89"/>
      <c r="BF39" s="89"/>
      <c r="BG39" s="89"/>
      <c r="BH39" s="89"/>
      <c r="BI39" s="89"/>
      <c r="BJ39" s="89"/>
      <c r="BK39" s="89"/>
      <c r="BL39" s="89"/>
      <c r="BM39" s="89"/>
      <c r="BN39" s="89"/>
      <c r="BO39" s="89"/>
      <c r="BP39" s="89"/>
      <c r="BQ39" s="89"/>
      <c r="BR39" s="89"/>
      <c r="BS39" s="89"/>
      <c r="BT39" s="89"/>
      <c r="BU39" s="89"/>
      <c r="BV39" s="89"/>
      <c r="BW39" s="89"/>
      <c r="BX39" s="89"/>
      <c r="BY39" s="89"/>
      <c r="BZ39" s="89"/>
      <c r="CA39" s="89"/>
      <c r="CB39" s="89"/>
      <c r="CC39" s="89"/>
      <c r="CD39" s="89"/>
      <c r="CE39" s="89"/>
      <c r="CF39" s="89"/>
      <c r="CG39" s="89"/>
      <c r="CH39" s="89"/>
      <c r="CI39" s="89"/>
      <c r="CJ39" s="89"/>
      <c r="CK39" s="89"/>
    </row>
    <row r="40" spans="2:89" x14ac:dyDescent="0.45">
      <c r="C40" s="24"/>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89"/>
      <c r="AZ40" s="89"/>
      <c r="BA40" s="89"/>
      <c r="BB40" s="89"/>
      <c r="BC40" s="89"/>
      <c r="BD40" s="89"/>
      <c r="BE40" s="89"/>
      <c r="BF40" s="89"/>
      <c r="BG40" s="89"/>
      <c r="BH40" s="89"/>
      <c r="BI40" s="89"/>
      <c r="BJ40" s="89"/>
      <c r="BK40" s="89"/>
      <c r="BL40" s="89"/>
      <c r="BM40" s="89"/>
      <c r="BN40" s="89"/>
      <c r="BO40" s="89"/>
      <c r="BP40" s="89"/>
      <c r="BQ40" s="89"/>
      <c r="BR40" s="89"/>
      <c r="BS40" s="89"/>
      <c r="BT40" s="89"/>
      <c r="BU40" s="89"/>
      <c r="BV40" s="89"/>
      <c r="BW40" s="89"/>
      <c r="BX40" s="89"/>
      <c r="BY40" s="89"/>
      <c r="BZ40" s="89"/>
      <c r="CA40" s="89"/>
      <c r="CB40" s="89"/>
      <c r="CC40" s="89"/>
      <c r="CD40" s="89"/>
      <c r="CE40" s="89"/>
      <c r="CF40" s="89"/>
      <c r="CG40" s="89"/>
      <c r="CH40" s="89"/>
      <c r="CI40" s="89"/>
      <c r="CJ40" s="89"/>
      <c r="CK40" s="89"/>
    </row>
    <row r="41" spans="2:89" x14ac:dyDescent="0.45">
      <c r="C41" s="24"/>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89"/>
      <c r="BH41" s="89"/>
      <c r="BI41" s="89"/>
      <c r="BJ41" s="89"/>
      <c r="BK41" s="89"/>
      <c r="BL41" s="89"/>
      <c r="BM41" s="89"/>
      <c r="BN41" s="89"/>
      <c r="BO41" s="89"/>
      <c r="BP41" s="89"/>
      <c r="BQ41" s="89"/>
      <c r="BR41" s="89"/>
      <c r="BS41" s="89"/>
      <c r="BT41" s="89"/>
      <c r="BU41" s="89"/>
      <c r="BV41" s="89"/>
      <c r="BW41" s="89"/>
      <c r="BX41" s="89"/>
      <c r="BY41" s="89"/>
      <c r="BZ41" s="89"/>
      <c r="CA41" s="89"/>
      <c r="CB41" s="89"/>
      <c r="CC41" s="89"/>
      <c r="CD41" s="89"/>
      <c r="CE41" s="89"/>
      <c r="CF41" s="89"/>
      <c r="CG41" s="89"/>
      <c r="CH41" s="89"/>
      <c r="CI41" s="89"/>
      <c r="CJ41" s="89"/>
      <c r="CK41" s="89"/>
    </row>
    <row r="42" spans="2:89" x14ac:dyDescent="0.45">
      <c r="C42" s="24"/>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89"/>
      <c r="AR42" s="89"/>
      <c r="AS42" s="89"/>
      <c r="AT42" s="89"/>
      <c r="AU42" s="89"/>
      <c r="AV42" s="89"/>
      <c r="AW42" s="89"/>
      <c r="AX42" s="89"/>
      <c r="AY42" s="89"/>
      <c r="AZ42" s="89"/>
      <c r="BA42" s="89"/>
      <c r="BB42" s="89"/>
      <c r="BC42" s="89"/>
      <c r="BD42" s="89"/>
      <c r="BE42" s="89"/>
      <c r="BF42" s="89"/>
      <c r="BG42" s="89"/>
      <c r="BH42" s="89"/>
      <c r="BI42" s="89"/>
      <c r="BJ42" s="89"/>
      <c r="BK42" s="89"/>
      <c r="BL42" s="89"/>
      <c r="BM42" s="89"/>
      <c r="BN42" s="89"/>
      <c r="BO42" s="89"/>
      <c r="BP42" s="89"/>
      <c r="BQ42" s="89"/>
      <c r="BR42" s="89"/>
      <c r="BS42" s="89"/>
      <c r="BT42" s="89"/>
      <c r="BU42" s="89"/>
      <c r="BV42" s="89"/>
      <c r="BW42" s="89"/>
      <c r="BX42" s="89"/>
      <c r="BY42" s="89"/>
      <c r="BZ42" s="89"/>
      <c r="CA42" s="89"/>
      <c r="CB42" s="89"/>
      <c r="CC42" s="89"/>
      <c r="CD42" s="89"/>
      <c r="CE42" s="89"/>
      <c r="CF42" s="89"/>
      <c r="CG42" s="89"/>
      <c r="CH42" s="89"/>
      <c r="CI42" s="89"/>
      <c r="CJ42" s="89"/>
      <c r="CK42" s="89"/>
    </row>
    <row r="43" spans="2:89" x14ac:dyDescent="0.45">
      <c r="C43" s="24"/>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89"/>
      <c r="AR43" s="89"/>
      <c r="AS43" s="89"/>
      <c r="AT43" s="89"/>
      <c r="AU43" s="89"/>
      <c r="AV43" s="89"/>
      <c r="AW43" s="89"/>
      <c r="AX43" s="89"/>
      <c r="AY43" s="89"/>
      <c r="AZ43" s="89"/>
      <c r="BA43" s="89"/>
      <c r="BB43" s="89"/>
      <c r="BC43" s="89"/>
      <c r="BD43" s="89"/>
      <c r="BE43" s="89"/>
      <c r="BF43" s="89"/>
      <c r="BG43" s="89"/>
      <c r="BH43" s="89"/>
      <c r="BI43" s="89"/>
      <c r="BJ43" s="89"/>
      <c r="BK43" s="89"/>
      <c r="BL43" s="89"/>
      <c r="BM43" s="89"/>
      <c r="BN43" s="89"/>
      <c r="BO43" s="89"/>
      <c r="BP43" s="89"/>
      <c r="BQ43" s="89"/>
      <c r="BR43" s="89"/>
      <c r="BS43" s="89"/>
      <c r="BT43" s="89"/>
      <c r="BU43" s="89"/>
      <c r="BV43" s="89"/>
      <c r="BW43" s="89"/>
      <c r="BX43" s="89"/>
      <c r="BY43" s="89"/>
      <c r="BZ43" s="89"/>
      <c r="CA43" s="89"/>
      <c r="CB43" s="89"/>
      <c r="CC43" s="89"/>
      <c r="CD43" s="89"/>
      <c r="CE43" s="89"/>
      <c r="CF43" s="89"/>
      <c r="CG43" s="89"/>
      <c r="CH43" s="89"/>
      <c r="CI43" s="89"/>
      <c r="CJ43" s="89"/>
      <c r="CK43" s="89"/>
    </row>
    <row r="44" spans="2:89" x14ac:dyDescent="0.45">
      <c r="C44" s="24"/>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8"/>
      <c r="BR44" s="88"/>
      <c r="BS44" s="88"/>
      <c r="BT44" s="88"/>
      <c r="BU44" s="88"/>
      <c r="BV44" s="88"/>
      <c r="BW44" s="88"/>
      <c r="BX44" s="88"/>
      <c r="BY44" s="88"/>
      <c r="BZ44" s="88"/>
      <c r="CA44" s="88"/>
      <c r="CB44" s="88"/>
      <c r="CC44" s="88"/>
      <c r="CD44" s="88"/>
      <c r="CE44" s="88"/>
      <c r="CF44" s="88"/>
      <c r="CG44" s="88"/>
      <c r="CH44" s="88"/>
      <c r="CI44" s="88"/>
      <c r="CJ44" s="88"/>
      <c r="CK44" s="88"/>
    </row>
    <row r="45" spans="2:89" x14ac:dyDescent="0.45">
      <c r="C45" s="24"/>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8"/>
      <c r="BR45" s="88"/>
      <c r="BS45" s="88"/>
      <c r="BT45" s="88"/>
      <c r="BU45" s="88"/>
      <c r="BV45" s="88"/>
      <c r="BW45" s="88"/>
      <c r="BX45" s="88"/>
      <c r="BY45" s="88"/>
      <c r="BZ45" s="88"/>
      <c r="CA45" s="88"/>
      <c r="CB45" s="88"/>
      <c r="CC45" s="88"/>
      <c r="CD45" s="88"/>
      <c r="CE45" s="88"/>
      <c r="CF45" s="88"/>
      <c r="CG45" s="88"/>
      <c r="CH45" s="88"/>
      <c r="CI45" s="88"/>
      <c r="CJ45" s="88"/>
      <c r="CK45" s="88"/>
    </row>
    <row r="46" spans="2:89" x14ac:dyDescent="0.45">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row>
    <row r="47" spans="2:89" x14ac:dyDescent="0.45">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row>
    <row r="48" spans="2:89" x14ac:dyDescent="0.45">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row>
    <row r="49" spans="3:89" x14ac:dyDescent="0.45">
      <c r="C49" s="24"/>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row>
    <row r="50" spans="3:89" x14ac:dyDescent="0.45">
      <c r="C50" s="27"/>
      <c r="D50" s="89"/>
      <c r="E50" s="89"/>
      <c r="F50" s="89"/>
      <c r="G50" s="89"/>
      <c r="H50" s="89"/>
      <c r="I50" s="89"/>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row>
    <row r="51" spans="3:89" x14ac:dyDescent="0.45">
      <c r="C51" s="27"/>
      <c r="D51" s="89"/>
      <c r="E51" s="89"/>
      <c r="F51" s="89"/>
      <c r="G51" s="89"/>
      <c r="H51" s="89"/>
      <c r="I51" s="89"/>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row>
    <row r="52" spans="3:89" x14ac:dyDescent="0.45">
      <c r="C52" s="27"/>
      <c r="D52" s="89"/>
      <c r="E52" s="89"/>
      <c r="F52" s="89"/>
      <c r="G52" s="89"/>
      <c r="H52" s="89"/>
      <c r="I52" s="89"/>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row>
    <row r="53" spans="3:89" x14ac:dyDescent="0.45">
      <c r="C53" s="27"/>
      <c r="D53" s="89"/>
      <c r="E53" s="89"/>
      <c r="F53" s="89"/>
      <c r="G53" s="89"/>
      <c r="H53" s="89"/>
      <c r="I53" s="89"/>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row>
    <row r="54" spans="3:89" x14ac:dyDescent="0.45">
      <c r="C54" s="27"/>
      <c r="D54" s="89"/>
      <c r="E54" s="89"/>
      <c r="F54" s="89"/>
      <c r="G54" s="89"/>
      <c r="H54" s="89"/>
      <c r="I54" s="89"/>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row>
    <row r="55" spans="3:89" x14ac:dyDescent="0.45">
      <c r="C55" s="27"/>
      <c r="D55" s="89"/>
      <c r="E55" s="89"/>
      <c r="F55" s="89"/>
      <c r="G55" s="89"/>
      <c r="H55" s="89"/>
      <c r="I55" s="89"/>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row>
    <row r="56" spans="3:89" x14ac:dyDescent="0.45">
      <c r="C56" s="27"/>
      <c r="D56" s="89"/>
      <c r="E56" s="89"/>
      <c r="F56" s="89"/>
      <c r="G56" s="89"/>
      <c r="H56" s="89"/>
      <c r="I56" s="89"/>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row>
    <row r="57" spans="3:89" x14ac:dyDescent="0.45">
      <c r="C57" s="27"/>
      <c r="D57" s="89"/>
      <c r="E57" s="89"/>
      <c r="F57" s="89"/>
      <c r="G57" s="89"/>
      <c r="H57" s="89"/>
      <c r="I57" s="89"/>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row>
    <row r="58" spans="3:89" x14ac:dyDescent="0.45">
      <c r="C58" s="27"/>
      <c r="D58" s="89"/>
      <c r="E58" s="89"/>
      <c r="F58" s="89"/>
      <c r="G58" s="89"/>
      <c r="H58" s="89"/>
      <c r="I58" s="89"/>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row>
    <row r="59" spans="3:89" x14ac:dyDescent="0.45">
      <c r="C59" s="27"/>
      <c r="D59" s="89"/>
      <c r="E59" s="89"/>
      <c r="F59" s="89"/>
      <c r="G59" s="89"/>
      <c r="H59" s="89"/>
      <c r="I59" s="89"/>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row>
    <row r="60" spans="3:89" x14ac:dyDescent="0.45">
      <c r="C60" s="27"/>
      <c r="D60" s="89"/>
      <c r="E60" s="89"/>
      <c r="F60" s="89"/>
      <c r="G60" s="89"/>
      <c r="H60" s="89"/>
      <c r="I60" s="89"/>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row>
    <row r="61" spans="3:89" x14ac:dyDescent="0.45">
      <c r="C61" s="27"/>
      <c r="D61" s="89"/>
      <c r="E61" s="89"/>
      <c r="F61" s="89"/>
      <c r="G61" s="89"/>
      <c r="H61" s="89"/>
      <c r="I61" s="89"/>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row>
    <row r="62" spans="3:89" x14ac:dyDescent="0.45">
      <c r="C62" s="27"/>
      <c r="D62" s="89"/>
      <c r="E62" s="89"/>
      <c r="F62" s="89"/>
      <c r="G62" s="89"/>
      <c r="H62" s="89"/>
      <c r="I62" s="89"/>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row>
    <row r="63" spans="3:89" x14ac:dyDescent="0.45">
      <c r="C63" s="27"/>
      <c r="D63" s="89"/>
      <c r="E63" s="89"/>
      <c r="F63" s="89"/>
      <c r="G63" s="89"/>
      <c r="H63" s="89"/>
      <c r="I63" s="89"/>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row>
    <row r="64" spans="3:89" x14ac:dyDescent="0.45">
      <c r="C64" s="27"/>
      <c r="D64" s="89"/>
      <c r="E64" s="89"/>
      <c r="F64" s="89"/>
      <c r="G64" s="89"/>
      <c r="H64" s="89"/>
      <c r="I64" s="89"/>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row>
    <row r="65" spans="3:89" x14ac:dyDescent="0.45">
      <c r="C65" s="27"/>
      <c r="D65" s="89"/>
      <c r="E65" s="89"/>
      <c r="F65" s="89"/>
      <c r="G65" s="89"/>
      <c r="H65" s="89"/>
      <c r="I65" s="89"/>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row>
    <row r="66" spans="3:89" x14ac:dyDescent="0.45">
      <c r="C66" s="27"/>
      <c r="D66" s="89"/>
      <c r="E66" s="89"/>
      <c r="F66" s="89"/>
      <c r="G66" s="89"/>
      <c r="H66" s="89"/>
      <c r="I66" s="89"/>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row>
    <row r="67" spans="3:89" x14ac:dyDescent="0.45">
      <c r="C67" s="27"/>
      <c r="D67" s="89"/>
      <c r="E67" s="89"/>
      <c r="F67" s="89"/>
      <c r="G67" s="89"/>
      <c r="H67" s="89"/>
      <c r="I67" s="89"/>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row>
    <row r="68" spans="3:89" x14ac:dyDescent="0.45">
      <c r="C68" s="27"/>
      <c r="D68" s="89"/>
      <c r="E68" s="89"/>
      <c r="F68" s="89"/>
      <c r="G68" s="89"/>
      <c r="H68" s="89"/>
      <c r="I68" s="89"/>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row>
    <row r="69" spans="3:89" x14ac:dyDescent="0.45">
      <c r="C69" s="27"/>
      <c r="D69" s="89"/>
      <c r="E69" s="89"/>
      <c r="F69" s="89"/>
      <c r="G69" s="89"/>
      <c r="H69" s="89"/>
      <c r="I69" s="89"/>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row>
    <row r="70" spans="3:89" x14ac:dyDescent="0.45">
      <c r="C70" s="27"/>
      <c r="D70" s="89"/>
      <c r="E70" s="89"/>
      <c r="F70" s="89"/>
      <c r="G70" s="89"/>
      <c r="H70" s="89"/>
      <c r="I70" s="89"/>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row>
    <row r="71" spans="3:89" x14ac:dyDescent="0.45">
      <c r="C71" s="27"/>
      <c r="D71" s="89"/>
      <c r="E71" s="89"/>
      <c r="F71" s="89"/>
      <c r="G71" s="89"/>
      <c r="H71" s="89"/>
      <c r="I71" s="89"/>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row>
    <row r="72" spans="3:89" x14ac:dyDescent="0.45">
      <c r="C72" s="27"/>
      <c r="D72" s="89"/>
      <c r="E72" s="89"/>
      <c r="F72" s="89"/>
      <c r="G72" s="89"/>
      <c r="H72" s="89"/>
      <c r="I72" s="89"/>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row>
    <row r="73" spans="3:89" x14ac:dyDescent="0.45">
      <c r="C73" s="27"/>
      <c r="D73" s="89"/>
      <c r="E73" s="89"/>
      <c r="F73" s="89"/>
      <c r="G73" s="89"/>
      <c r="H73" s="89"/>
      <c r="I73" s="89"/>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c r="CJ73" s="27"/>
      <c r="CK73" s="27"/>
    </row>
    <row r="74" spans="3:89" x14ac:dyDescent="0.45">
      <c r="C74" s="27"/>
      <c r="D74" s="89"/>
      <c r="E74" s="89"/>
      <c r="F74" s="89"/>
      <c r="G74" s="89"/>
      <c r="H74" s="89"/>
      <c r="I74" s="89"/>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row>
    <row r="75" spans="3:89" x14ac:dyDescent="0.45">
      <c r="C75" s="27"/>
      <c r="D75" s="89"/>
      <c r="E75" s="89"/>
      <c r="F75" s="89"/>
      <c r="G75" s="89"/>
      <c r="H75" s="89"/>
      <c r="I75" s="89"/>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row>
    <row r="76" spans="3:89" x14ac:dyDescent="0.45">
      <c r="C76" s="27"/>
      <c r="D76" s="89"/>
      <c r="E76" s="89"/>
      <c r="F76" s="89"/>
      <c r="G76" s="89"/>
      <c r="H76" s="89"/>
      <c r="I76" s="89"/>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row>
    <row r="77" spans="3:89" x14ac:dyDescent="0.45">
      <c r="C77" s="27"/>
      <c r="D77" s="89"/>
      <c r="E77" s="89"/>
      <c r="F77" s="89"/>
      <c r="G77" s="89"/>
      <c r="H77" s="89"/>
      <c r="I77" s="89"/>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row>
    <row r="78" spans="3:89" x14ac:dyDescent="0.45">
      <c r="C78" s="27"/>
      <c r="D78" s="89"/>
      <c r="E78" s="89"/>
      <c r="F78" s="89"/>
      <c r="G78" s="89"/>
      <c r="H78" s="89"/>
      <c r="I78" s="89"/>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c r="CJ78" s="27"/>
      <c r="CK78" s="27"/>
    </row>
    <row r="79" spans="3:89" x14ac:dyDescent="0.45">
      <c r="C79" s="27"/>
      <c r="D79" s="89"/>
      <c r="E79" s="89"/>
      <c r="F79" s="89"/>
      <c r="G79" s="89"/>
      <c r="H79" s="89"/>
      <c r="I79" s="89"/>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row>
    <row r="80" spans="3:89" x14ac:dyDescent="0.45">
      <c r="C80" s="27"/>
      <c r="D80" s="89"/>
      <c r="E80" s="89"/>
      <c r="F80" s="89"/>
      <c r="G80" s="89"/>
      <c r="H80" s="89"/>
      <c r="I80" s="89"/>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c r="CJ80" s="27"/>
      <c r="CK80" s="27"/>
    </row>
    <row r="81" spans="3:89" x14ac:dyDescent="0.45">
      <c r="C81" s="27"/>
      <c r="D81" s="89"/>
      <c r="E81" s="89"/>
      <c r="F81" s="89"/>
      <c r="G81" s="89"/>
      <c r="H81" s="89"/>
      <c r="I81" s="89"/>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row>
    <row r="82" spans="3:89" x14ac:dyDescent="0.45">
      <c r="C82" s="27"/>
      <c r="D82" s="89"/>
      <c r="E82" s="89"/>
      <c r="F82" s="89"/>
      <c r="G82" s="89"/>
      <c r="H82" s="89"/>
      <c r="I82" s="89"/>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row>
    <row r="83" spans="3:89" x14ac:dyDescent="0.45">
      <c r="C83" s="27"/>
      <c r="D83" s="89"/>
      <c r="E83" s="89"/>
      <c r="F83" s="89"/>
      <c r="G83" s="89"/>
      <c r="H83" s="89"/>
      <c r="I83" s="89"/>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row>
    <row r="84" spans="3:89" x14ac:dyDescent="0.45">
      <c r="C84" s="27"/>
      <c r="D84" s="89"/>
      <c r="E84" s="89"/>
      <c r="F84" s="89"/>
      <c r="G84" s="89"/>
      <c r="H84" s="89"/>
      <c r="I84" s="89"/>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row>
    <row r="85" spans="3:89" x14ac:dyDescent="0.45">
      <c r="C85" s="27"/>
      <c r="D85" s="89"/>
      <c r="E85" s="89"/>
      <c r="F85" s="89"/>
      <c r="G85" s="89"/>
      <c r="H85" s="89"/>
      <c r="I85" s="89"/>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row>
    <row r="86" spans="3:89" x14ac:dyDescent="0.45">
      <c r="C86" s="27"/>
      <c r="D86" s="89"/>
      <c r="E86" s="89"/>
      <c r="F86" s="89"/>
      <c r="G86" s="89"/>
      <c r="H86" s="89"/>
      <c r="I86" s="89"/>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row>
    <row r="87" spans="3:89" x14ac:dyDescent="0.45">
      <c r="C87" s="27"/>
      <c r="D87" s="89"/>
      <c r="E87" s="89"/>
      <c r="F87" s="89"/>
      <c r="G87" s="89"/>
      <c r="H87" s="89"/>
      <c r="I87" s="89"/>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row>
    <row r="88" spans="3:89" x14ac:dyDescent="0.45">
      <c r="C88" s="27"/>
      <c r="D88" s="89"/>
      <c r="E88" s="89"/>
      <c r="F88" s="89"/>
      <c r="G88" s="89"/>
      <c r="H88" s="89"/>
      <c r="I88" s="89"/>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row>
    <row r="89" spans="3:89" x14ac:dyDescent="0.45">
      <c r="C89" s="27"/>
      <c r="D89" s="89"/>
      <c r="E89" s="89"/>
      <c r="F89" s="89"/>
      <c r="G89" s="89"/>
      <c r="H89" s="89"/>
      <c r="I89" s="89"/>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c r="CJ89" s="27"/>
      <c r="CK89" s="27"/>
    </row>
    <row r="90" spans="3:89" x14ac:dyDescent="0.45">
      <c r="C90" s="27"/>
      <c r="D90" s="89"/>
      <c r="E90" s="89"/>
      <c r="F90" s="89"/>
      <c r="G90" s="89"/>
      <c r="H90" s="89"/>
      <c r="I90" s="89"/>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c r="CJ90" s="27"/>
      <c r="CK90" s="27"/>
    </row>
    <row r="91" spans="3:89" x14ac:dyDescent="0.45">
      <c r="C91" s="27"/>
      <c r="D91" s="89"/>
      <c r="E91" s="89"/>
      <c r="F91" s="89"/>
      <c r="G91" s="89"/>
      <c r="H91" s="89"/>
      <c r="I91" s="89"/>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row>
    <row r="92" spans="3:89" x14ac:dyDescent="0.45">
      <c r="C92" s="27"/>
      <c r="D92" s="89"/>
      <c r="E92" s="89"/>
      <c r="F92" s="89"/>
      <c r="G92" s="89"/>
      <c r="H92" s="89"/>
      <c r="I92" s="89"/>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c r="CJ92" s="27"/>
      <c r="CK92" s="27"/>
    </row>
    <row r="93" spans="3:89" x14ac:dyDescent="0.45">
      <c r="C93" s="27"/>
      <c r="D93" s="89"/>
      <c r="E93" s="89"/>
      <c r="F93" s="89"/>
      <c r="G93" s="89"/>
      <c r="H93" s="89"/>
      <c r="I93" s="89"/>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c r="CJ93" s="27"/>
      <c r="CK93" s="27"/>
    </row>
    <row r="94" spans="3:89" x14ac:dyDescent="0.45">
      <c r="C94" s="27"/>
      <c r="D94" s="89"/>
      <c r="E94" s="89"/>
      <c r="F94" s="89"/>
      <c r="G94" s="89"/>
      <c r="H94" s="89"/>
      <c r="I94" s="89"/>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row>
    <row r="95" spans="3:89" x14ac:dyDescent="0.45">
      <c r="C95" s="27"/>
      <c r="D95" s="89"/>
      <c r="E95" s="89"/>
      <c r="F95" s="89"/>
      <c r="G95" s="89"/>
      <c r="H95" s="89"/>
      <c r="I95" s="89"/>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row>
    <row r="96" spans="3:89" x14ac:dyDescent="0.45">
      <c r="C96" s="27"/>
      <c r="D96" s="89"/>
      <c r="E96" s="89"/>
      <c r="F96" s="89"/>
      <c r="G96" s="89"/>
      <c r="H96" s="89"/>
      <c r="I96" s="89"/>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row>
    <row r="97" spans="3:89" x14ac:dyDescent="0.45">
      <c r="C97" s="27"/>
      <c r="D97" s="89"/>
      <c r="E97" s="89"/>
      <c r="F97" s="89"/>
      <c r="G97" s="89"/>
      <c r="H97" s="89"/>
      <c r="I97" s="89"/>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row>
    <row r="98" spans="3:89" x14ac:dyDescent="0.45">
      <c r="C98" s="27"/>
      <c r="D98" s="89"/>
      <c r="E98" s="89"/>
      <c r="F98" s="89"/>
      <c r="G98" s="89"/>
      <c r="H98" s="89"/>
      <c r="I98" s="89"/>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row>
    <row r="99" spans="3:89" x14ac:dyDescent="0.45">
      <c r="C99" s="27"/>
      <c r="D99" s="89"/>
      <c r="E99" s="89"/>
      <c r="F99" s="89"/>
      <c r="G99" s="89"/>
      <c r="H99" s="89"/>
      <c r="I99" s="89"/>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row>
    <row r="100" spans="3:89" x14ac:dyDescent="0.45">
      <c r="C100" s="27"/>
      <c r="D100" s="89"/>
      <c r="E100" s="89"/>
      <c r="F100" s="89"/>
      <c r="G100" s="89"/>
      <c r="H100" s="89"/>
      <c r="I100" s="89"/>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row>
    <row r="101" spans="3:89" x14ac:dyDescent="0.45">
      <c r="C101" s="27"/>
      <c r="D101" s="89"/>
      <c r="E101" s="89"/>
      <c r="F101" s="89"/>
      <c r="G101" s="89"/>
      <c r="H101" s="89"/>
      <c r="I101" s="89"/>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row>
    <row r="102" spans="3:89" x14ac:dyDescent="0.45">
      <c r="C102" s="27"/>
      <c r="D102" s="89"/>
      <c r="E102" s="89"/>
      <c r="F102" s="89"/>
      <c r="G102" s="89"/>
      <c r="H102" s="89"/>
      <c r="I102" s="89"/>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row>
    <row r="103" spans="3:89" x14ac:dyDescent="0.45">
      <c r="C103" s="27"/>
      <c r="D103" s="89"/>
      <c r="E103" s="89"/>
      <c r="F103" s="89"/>
      <c r="G103" s="89"/>
      <c r="H103" s="89"/>
      <c r="I103" s="89"/>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row>
    <row r="104" spans="3:89" x14ac:dyDescent="0.45">
      <c r="C104" s="27"/>
      <c r="D104" s="89"/>
      <c r="E104" s="89"/>
      <c r="F104" s="89"/>
      <c r="G104" s="89"/>
      <c r="H104" s="89"/>
      <c r="I104" s="89"/>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row>
    <row r="105" spans="3:89" x14ac:dyDescent="0.45">
      <c r="C105" s="27"/>
      <c r="D105" s="89"/>
      <c r="E105" s="89"/>
      <c r="F105" s="89"/>
      <c r="G105" s="89"/>
      <c r="H105" s="89"/>
      <c r="I105" s="89"/>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row>
    <row r="106" spans="3:89" x14ac:dyDescent="0.45">
      <c r="C106" s="27"/>
      <c r="D106" s="89"/>
      <c r="E106" s="89"/>
      <c r="F106" s="89"/>
      <c r="G106" s="89"/>
      <c r="H106" s="89"/>
      <c r="I106" s="89"/>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row>
    <row r="107" spans="3:89" x14ac:dyDescent="0.45">
      <c r="C107" s="27"/>
      <c r="D107" s="89"/>
      <c r="E107" s="89"/>
      <c r="F107" s="89"/>
      <c r="G107" s="89"/>
      <c r="H107" s="89"/>
      <c r="I107" s="89"/>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row>
    <row r="108" spans="3:89" x14ac:dyDescent="0.45">
      <c r="C108" s="27"/>
      <c r="D108" s="89"/>
      <c r="E108" s="89"/>
      <c r="F108" s="89"/>
      <c r="G108" s="89"/>
      <c r="H108" s="89"/>
      <c r="I108" s="89"/>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row>
    <row r="109" spans="3:89" x14ac:dyDescent="0.45">
      <c r="C109" s="27"/>
      <c r="D109" s="89"/>
      <c r="E109" s="89"/>
      <c r="F109" s="89"/>
      <c r="G109" s="89"/>
      <c r="H109" s="89"/>
      <c r="I109" s="89"/>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row>
    <row r="110" spans="3:89" x14ac:dyDescent="0.45">
      <c r="C110" s="27"/>
      <c r="D110" s="89"/>
      <c r="E110" s="89"/>
      <c r="F110" s="89"/>
      <c r="G110" s="89"/>
      <c r="H110" s="89"/>
      <c r="I110" s="89"/>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row>
    <row r="111" spans="3:89" x14ac:dyDescent="0.45">
      <c r="C111" s="27"/>
      <c r="D111" s="89"/>
      <c r="E111" s="89"/>
      <c r="F111" s="89"/>
      <c r="G111" s="89"/>
      <c r="H111" s="89"/>
      <c r="I111" s="89"/>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c r="CJ111" s="27"/>
      <c r="CK111" s="27"/>
    </row>
    <row r="112" spans="3:89" x14ac:dyDescent="0.45">
      <c r="C112" s="27"/>
      <c r="D112" s="89"/>
      <c r="E112" s="89"/>
      <c r="F112" s="89"/>
      <c r="G112" s="89"/>
      <c r="H112" s="89"/>
      <c r="I112" s="89"/>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c r="CJ112" s="27"/>
      <c r="CK112" s="27"/>
    </row>
    <row r="113" spans="3:89" x14ac:dyDescent="0.45">
      <c r="C113" s="27"/>
      <c r="D113" s="89"/>
      <c r="E113" s="89"/>
      <c r="F113" s="89"/>
      <c r="G113" s="89"/>
      <c r="H113" s="89"/>
      <c r="I113" s="89"/>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c r="CJ113" s="27"/>
      <c r="CK113" s="27"/>
    </row>
    <row r="114" spans="3:89" x14ac:dyDescent="0.45">
      <c r="C114" s="27"/>
      <c r="D114" s="89"/>
      <c r="E114" s="89"/>
      <c r="F114" s="89"/>
      <c r="G114" s="89"/>
      <c r="H114" s="89"/>
      <c r="I114" s="89"/>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c r="CJ114" s="27"/>
      <c r="CK114" s="27"/>
    </row>
    <row r="115" spans="3:89" x14ac:dyDescent="0.45">
      <c r="C115" s="27"/>
      <c r="D115" s="89"/>
      <c r="E115" s="89"/>
      <c r="F115" s="89"/>
      <c r="G115" s="89"/>
      <c r="H115" s="89"/>
      <c r="I115" s="89"/>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c r="CJ115" s="27"/>
      <c r="CK115" s="27"/>
    </row>
    <row r="116" spans="3:89" x14ac:dyDescent="0.45">
      <c r="C116" s="27"/>
      <c r="D116" s="89"/>
      <c r="E116" s="89"/>
      <c r="F116" s="89"/>
      <c r="G116" s="89"/>
      <c r="H116" s="89"/>
      <c r="I116" s="89"/>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row>
    <row r="117" spans="3:89" x14ac:dyDescent="0.45">
      <c r="C117" s="27"/>
      <c r="D117" s="89"/>
      <c r="E117" s="89"/>
      <c r="F117" s="89"/>
      <c r="G117" s="89"/>
      <c r="H117" s="89"/>
      <c r="I117" s="89"/>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c r="CJ117" s="27"/>
      <c r="CK117" s="27"/>
    </row>
    <row r="118" spans="3:89" x14ac:dyDescent="0.45">
      <c r="C118" s="27"/>
      <c r="D118" s="89"/>
      <c r="E118" s="89"/>
      <c r="F118" s="89"/>
      <c r="G118" s="89"/>
      <c r="H118" s="89"/>
      <c r="I118" s="89"/>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row>
    <row r="119" spans="3:89" x14ac:dyDescent="0.45">
      <c r="C119" s="27"/>
      <c r="D119" s="89"/>
      <c r="E119" s="89"/>
      <c r="F119" s="89"/>
      <c r="G119" s="89"/>
      <c r="H119" s="89"/>
      <c r="I119" s="89"/>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row>
    <row r="120" spans="3:89" x14ac:dyDescent="0.45">
      <c r="C120" s="27"/>
      <c r="D120" s="89"/>
      <c r="E120" s="89"/>
      <c r="F120" s="89"/>
      <c r="G120" s="89"/>
      <c r="H120" s="89"/>
      <c r="I120" s="89"/>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row>
    <row r="121" spans="3:89" x14ac:dyDescent="0.45">
      <c r="C121" s="27"/>
      <c r="D121" s="89"/>
      <c r="E121" s="89"/>
      <c r="F121" s="89"/>
      <c r="G121" s="89"/>
      <c r="H121" s="89"/>
      <c r="I121" s="89"/>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row>
    <row r="122" spans="3:89" x14ac:dyDescent="0.45">
      <c r="C122" s="27"/>
      <c r="D122" s="89"/>
      <c r="E122" s="89"/>
      <c r="F122" s="89"/>
      <c r="G122" s="89"/>
      <c r="H122" s="89"/>
      <c r="I122" s="89"/>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c r="CJ122" s="27"/>
      <c r="CK122" s="27"/>
    </row>
    <row r="123" spans="3:89" x14ac:dyDescent="0.45">
      <c r="C123" s="27"/>
      <c r="D123" s="89"/>
      <c r="E123" s="89"/>
      <c r="F123" s="89"/>
      <c r="G123" s="89"/>
      <c r="H123" s="89"/>
      <c r="I123" s="89"/>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row>
    <row r="124" spans="3:89" x14ac:dyDescent="0.45">
      <c r="C124" s="27"/>
      <c r="D124" s="89"/>
      <c r="E124" s="89"/>
      <c r="F124" s="89"/>
      <c r="G124" s="89"/>
      <c r="H124" s="89"/>
      <c r="I124" s="89"/>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c r="CJ124" s="27"/>
      <c r="CK124" s="27"/>
    </row>
    <row r="125" spans="3:89" x14ac:dyDescent="0.45">
      <c r="C125" s="27"/>
      <c r="D125" s="89"/>
      <c r="E125" s="89"/>
      <c r="F125" s="89"/>
      <c r="G125" s="89"/>
      <c r="H125" s="89"/>
      <c r="I125" s="89"/>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row>
    <row r="126" spans="3:89" x14ac:dyDescent="0.45">
      <c r="C126" s="27"/>
      <c r="D126" s="89"/>
      <c r="E126" s="89"/>
      <c r="F126" s="89"/>
      <c r="G126" s="89"/>
      <c r="H126" s="89"/>
      <c r="I126" s="89"/>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row>
    <row r="127" spans="3:89" x14ac:dyDescent="0.45">
      <c r="C127" s="27"/>
      <c r="D127" s="89"/>
      <c r="E127" s="89"/>
      <c r="F127" s="89"/>
      <c r="G127" s="89"/>
      <c r="H127" s="89"/>
      <c r="I127" s="89"/>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row>
    <row r="128" spans="3:89" x14ac:dyDescent="0.45">
      <c r="C128" s="27"/>
      <c r="D128" s="89"/>
      <c r="E128" s="89"/>
      <c r="F128" s="89"/>
      <c r="G128" s="89"/>
      <c r="H128" s="89"/>
      <c r="I128" s="89"/>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row>
    <row r="129" spans="3:89" x14ac:dyDescent="0.45">
      <c r="C129" s="27"/>
      <c r="D129" s="89"/>
      <c r="E129" s="89"/>
      <c r="F129" s="89"/>
      <c r="G129" s="89"/>
      <c r="H129" s="89"/>
      <c r="I129" s="89"/>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row>
    <row r="130" spans="3:89" x14ac:dyDescent="0.45">
      <c r="C130" s="27"/>
      <c r="D130" s="89"/>
      <c r="E130" s="89"/>
      <c r="F130" s="89"/>
      <c r="G130" s="89"/>
      <c r="H130" s="89"/>
      <c r="I130" s="89"/>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row>
    <row r="131" spans="3:89" x14ac:dyDescent="0.45">
      <c r="C131" s="27"/>
      <c r="D131" s="89"/>
      <c r="E131" s="89"/>
      <c r="F131" s="89"/>
      <c r="G131" s="89"/>
      <c r="H131" s="89"/>
      <c r="I131" s="89"/>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row>
    <row r="132" spans="3:89" x14ac:dyDescent="0.45">
      <c r="C132" s="27"/>
      <c r="D132" s="89"/>
      <c r="E132" s="89"/>
      <c r="F132" s="89"/>
      <c r="G132" s="89"/>
      <c r="H132" s="89"/>
      <c r="I132" s="89"/>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row>
    <row r="133" spans="3:89" x14ac:dyDescent="0.45">
      <c r="C133" s="27"/>
      <c r="D133" s="89"/>
      <c r="E133" s="89"/>
      <c r="F133" s="89"/>
      <c r="G133" s="89"/>
      <c r="H133" s="89"/>
      <c r="I133" s="89"/>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row>
    <row r="134" spans="3:89" x14ac:dyDescent="0.45">
      <c r="C134" s="27"/>
      <c r="D134" s="89"/>
      <c r="E134" s="89"/>
      <c r="F134" s="89"/>
      <c r="G134" s="89"/>
      <c r="H134" s="89"/>
      <c r="I134" s="89"/>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c r="CJ134" s="27"/>
      <c r="CK134" s="27"/>
    </row>
    <row r="135" spans="3:89" x14ac:dyDescent="0.45">
      <c r="C135" s="27"/>
      <c r="D135" s="89"/>
      <c r="E135" s="89"/>
      <c r="F135" s="89"/>
      <c r="G135" s="89"/>
      <c r="H135" s="89"/>
      <c r="I135" s="89"/>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c r="CJ135" s="27"/>
      <c r="CK135" s="27"/>
    </row>
    <row r="136" spans="3:89" x14ac:dyDescent="0.45">
      <c r="C136" s="27"/>
      <c r="D136" s="89"/>
      <c r="E136" s="89"/>
      <c r="F136" s="89"/>
      <c r="G136" s="89"/>
      <c r="H136" s="89"/>
      <c r="I136" s="89"/>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row>
  </sheetData>
  <pageMargins left="0.7" right="0.7" top="0.78740157499999996" bottom="0.78740157499999996"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310"/>
  <sheetViews>
    <sheetView topLeftCell="M19" zoomScale="85" zoomScaleNormal="85" workbookViewId="0">
      <selection activeCell="U7" sqref="U7"/>
    </sheetView>
  </sheetViews>
  <sheetFormatPr baseColWidth="10" defaultColWidth="11.46484375" defaultRowHeight="14.25" x14ac:dyDescent="0.45"/>
  <cols>
    <col min="3" max="3" width="30" customWidth="1"/>
    <col min="4" max="4" width="31.6640625" customWidth="1"/>
    <col min="5" max="5" width="19" bestFit="1" customWidth="1"/>
    <col min="6" max="6" width="24.796875" bestFit="1" customWidth="1"/>
    <col min="7" max="7" width="18" customWidth="1"/>
    <col min="8" max="8" width="17.33203125" customWidth="1"/>
    <col min="10" max="10" width="14.1328125" bestFit="1" customWidth="1"/>
    <col min="11" max="11" width="18.46484375" bestFit="1" customWidth="1"/>
    <col min="14" max="14" width="19.6640625" customWidth="1"/>
    <col min="29" max="29" width="14.6640625" bestFit="1" customWidth="1"/>
  </cols>
  <sheetData>
    <row r="1" spans="2:24" x14ac:dyDescent="0.45">
      <c r="D1" s="12"/>
      <c r="E1" s="12"/>
      <c r="F1" s="12"/>
      <c r="G1" s="12"/>
      <c r="H1" s="12"/>
    </row>
    <row r="2" spans="2:24" x14ac:dyDescent="0.45">
      <c r="B2" s="32" t="s">
        <v>56</v>
      </c>
      <c r="C2" s="33"/>
      <c r="D2" s="33"/>
      <c r="E2" s="33"/>
      <c r="F2" s="34"/>
      <c r="G2" s="34"/>
      <c r="H2" s="34"/>
      <c r="I2" s="33"/>
      <c r="J2" s="35"/>
      <c r="L2" s="2" t="s">
        <v>283</v>
      </c>
      <c r="M2">
        <v>2001</v>
      </c>
      <c r="O2" t="s">
        <v>286</v>
      </c>
      <c r="R2" t="s">
        <v>295</v>
      </c>
      <c r="U2" s="2" t="s">
        <v>328</v>
      </c>
    </row>
    <row r="3" spans="2:24" x14ac:dyDescent="0.45">
      <c r="B3" s="36"/>
      <c r="C3" s="25" t="s">
        <v>81</v>
      </c>
      <c r="D3" s="25" t="s">
        <v>68</v>
      </c>
      <c r="E3" s="26" t="s">
        <v>95</v>
      </c>
      <c r="F3" s="24"/>
      <c r="G3" s="24"/>
      <c r="H3" s="24"/>
      <c r="I3" s="27"/>
      <c r="J3" s="37"/>
      <c r="N3" t="s">
        <v>285</v>
      </c>
      <c r="O3" t="s">
        <v>287</v>
      </c>
      <c r="P3">
        <v>3.4</v>
      </c>
      <c r="Q3">
        <v>1</v>
      </c>
      <c r="R3">
        <f>N$4*P3*Q3*N$7/100</f>
        <v>73144446.840000004</v>
      </c>
      <c r="U3" t="s">
        <v>326</v>
      </c>
    </row>
    <row r="4" spans="2:24" x14ac:dyDescent="0.45">
      <c r="B4" s="36"/>
      <c r="C4" s="27" t="s">
        <v>82</v>
      </c>
      <c r="D4" s="27" t="s">
        <v>85</v>
      </c>
      <c r="E4" s="28" t="s">
        <v>113</v>
      </c>
      <c r="F4" s="24"/>
      <c r="G4" s="24"/>
      <c r="H4" s="24"/>
      <c r="I4" s="27"/>
      <c r="J4" s="37"/>
      <c r="N4">
        <v>179275605</v>
      </c>
      <c r="O4" t="s">
        <v>288</v>
      </c>
      <c r="P4">
        <v>39.799999999999997</v>
      </c>
      <c r="Q4">
        <v>1</v>
      </c>
      <c r="R4">
        <f t="shared" ref="R4:R9" si="0">N$4*P4*Q4*N$7/100</f>
        <v>856220289.4799999</v>
      </c>
      <c r="U4" t="s">
        <v>327</v>
      </c>
    </row>
    <row r="5" spans="2:24" x14ac:dyDescent="0.45">
      <c r="B5" s="36"/>
      <c r="C5" s="27" t="s">
        <v>57</v>
      </c>
      <c r="D5" s="27" t="s">
        <v>83</v>
      </c>
      <c r="E5" s="28" t="s">
        <v>50</v>
      </c>
      <c r="F5" s="24"/>
      <c r="G5" s="24"/>
      <c r="H5" s="38"/>
      <c r="I5" s="27"/>
      <c r="J5" s="37"/>
      <c r="O5" t="s">
        <v>289</v>
      </c>
      <c r="P5">
        <v>30.2</v>
      </c>
      <c r="Q5">
        <v>2</v>
      </c>
      <c r="R5">
        <f t="shared" si="0"/>
        <v>1299389585.04</v>
      </c>
    </row>
    <row r="6" spans="2:24" x14ac:dyDescent="0.45">
      <c r="B6" s="36"/>
      <c r="C6" s="27" t="s">
        <v>80</v>
      </c>
      <c r="D6" s="27" t="s">
        <v>84</v>
      </c>
      <c r="E6" s="28" t="s">
        <v>114</v>
      </c>
      <c r="F6" s="24"/>
      <c r="G6" s="24"/>
      <c r="H6" s="24"/>
      <c r="I6" s="27"/>
      <c r="J6" s="37"/>
      <c r="N6" t="s">
        <v>294</v>
      </c>
      <c r="O6" t="s">
        <v>290</v>
      </c>
      <c r="P6">
        <v>13.3</v>
      </c>
      <c r="Q6">
        <v>3</v>
      </c>
      <c r="R6">
        <f t="shared" si="0"/>
        <v>858371596.74000001</v>
      </c>
      <c r="V6">
        <v>2010</v>
      </c>
      <c r="W6">
        <v>2020</v>
      </c>
      <c r="X6">
        <v>2015</v>
      </c>
    </row>
    <row r="7" spans="2:24" x14ac:dyDescent="0.45">
      <c r="B7" s="36"/>
      <c r="C7" s="27" t="s">
        <v>58</v>
      </c>
      <c r="D7" s="27" t="s">
        <v>83</v>
      </c>
      <c r="E7" s="28" t="s">
        <v>50</v>
      </c>
      <c r="F7" s="24"/>
      <c r="G7" s="24"/>
      <c r="H7" s="24"/>
      <c r="I7" s="27"/>
      <c r="J7" s="37"/>
      <c r="N7">
        <v>12</v>
      </c>
      <c r="O7" t="s">
        <v>291</v>
      </c>
      <c r="P7">
        <v>7</v>
      </c>
      <c r="Q7">
        <v>4</v>
      </c>
      <c r="R7">
        <f t="shared" si="0"/>
        <v>602366032.79999995</v>
      </c>
      <c r="U7" t="s">
        <v>329</v>
      </c>
      <c r="V7">
        <v>12435</v>
      </c>
      <c r="W7">
        <v>17505</v>
      </c>
      <c r="X7">
        <f>(V7+W7)/2</f>
        <v>14970</v>
      </c>
    </row>
    <row r="8" spans="2:24" x14ac:dyDescent="0.45">
      <c r="B8" s="36"/>
      <c r="C8" s="27" t="s">
        <v>59</v>
      </c>
      <c r="D8" s="27" t="s">
        <v>83</v>
      </c>
      <c r="E8" s="28" t="s">
        <v>50</v>
      </c>
      <c r="F8" s="24"/>
      <c r="G8" s="24"/>
      <c r="H8" s="24"/>
      <c r="I8" s="27"/>
      <c r="J8" s="37"/>
      <c r="O8" t="s">
        <v>292</v>
      </c>
      <c r="P8">
        <v>2.8</v>
      </c>
      <c r="Q8">
        <v>5</v>
      </c>
      <c r="R8">
        <f t="shared" si="0"/>
        <v>301183016.39999992</v>
      </c>
      <c r="U8" t="s">
        <v>330</v>
      </c>
      <c r="V8">
        <v>1171</v>
      </c>
      <c r="W8">
        <v>1387</v>
      </c>
      <c r="X8">
        <f>(V8+W8)/2</f>
        <v>1279</v>
      </c>
    </row>
    <row r="9" spans="2:24" x14ac:dyDescent="0.45">
      <c r="B9" s="36"/>
      <c r="C9" s="27" t="s">
        <v>60</v>
      </c>
      <c r="D9" s="27" t="s">
        <v>83</v>
      </c>
      <c r="E9" s="28" t="s">
        <v>115</v>
      </c>
      <c r="F9" s="24"/>
      <c r="G9" s="24"/>
      <c r="H9" s="24"/>
      <c r="I9" s="27"/>
      <c r="J9" s="37"/>
      <c r="N9" t="s">
        <v>296</v>
      </c>
      <c r="O9" t="s">
        <v>293</v>
      </c>
      <c r="P9">
        <v>3.6</v>
      </c>
      <c r="Q9">
        <v>7</v>
      </c>
      <c r="R9">
        <f t="shared" si="0"/>
        <v>542129429.51999998</v>
      </c>
      <c r="U9" s="2" t="s">
        <v>331</v>
      </c>
      <c r="X9" s="2">
        <f>X7/X8</f>
        <v>11.704456606724003</v>
      </c>
    </row>
    <row r="10" spans="2:24" x14ac:dyDescent="0.45">
      <c r="B10" s="36"/>
      <c r="C10" s="27" t="s">
        <v>61</v>
      </c>
      <c r="D10" s="27" t="s">
        <v>83</v>
      </c>
      <c r="E10" s="28" t="s">
        <v>116</v>
      </c>
      <c r="F10" s="24"/>
      <c r="G10" s="24"/>
      <c r="H10" s="24"/>
      <c r="I10" s="27"/>
      <c r="J10" s="37"/>
      <c r="N10">
        <v>1071477.855</v>
      </c>
      <c r="R10">
        <f>SUM(R3:R9)/1000000</f>
        <v>4532.80439682</v>
      </c>
      <c r="S10" t="s">
        <v>297</v>
      </c>
    </row>
    <row r="11" spans="2:24" x14ac:dyDescent="0.45">
      <c r="B11" s="36"/>
      <c r="C11" s="27" t="s">
        <v>62</v>
      </c>
      <c r="D11" s="27" t="s">
        <v>83</v>
      </c>
      <c r="E11" s="28" t="s">
        <v>50</v>
      </c>
      <c r="F11" s="24"/>
      <c r="G11" s="24"/>
      <c r="H11" s="24"/>
      <c r="I11" s="27"/>
      <c r="J11" s="37"/>
      <c r="R11" s="2">
        <f>R10/N10*1000</f>
        <v>4.230422846041928</v>
      </c>
      <c r="S11" s="2" t="s">
        <v>298</v>
      </c>
    </row>
    <row r="12" spans="2:24" x14ac:dyDescent="0.45">
      <c r="B12" s="36"/>
      <c r="C12" s="27" t="s">
        <v>63</v>
      </c>
      <c r="D12" s="27" t="s">
        <v>83</v>
      </c>
      <c r="E12" s="28" t="s">
        <v>50</v>
      </c>
      <c r="F12" s="24"/>
      <c r="G12" s="24"/>
      <c r="H12" s="24"/>
      <c r="I12" s="27"/>
      <c r="J12" s="37"/>
    </row>
    <row r="13" spans="2:24" x14ac:dyDescent="0.45">
      <c r="B13" s="36"/>
      <c r="C13" s="27" t="s">
        <v>64</v>
      </c>
      <c r="D13" s="27" t="s">
        <v>83</v>
      </c>
      <c r="E13" s="28" t="s">
        <v>117</v>
      </c>
      <c r="F13" s="24"/>
      <c r="G13" s="24"/>
      <c r="H13" s="24"/>
      <c r="I13" s="27"/>
      <c r="J13" s="37"/>
      <c r="M13">
        <v>2011</v>
      </c>
      <c r="O13" t="s">
        <v>286</v>
      </c>
      <c r="R13" t="s">
        <v>295</v>
      </c>
    </row>
    <row r="14" spans="2:24" x14ac:dyDescent="0.45">
      <c r="B14" s="36"/>
      <c r="C14" s="27" t="s">
        <v>65</v>
      </c>
      <c r="D14" s="27" t="s">
        <v>83</v>
      </c>
      <c r="E14" s="28" t="s">
        <v>117</v>
      </c>
      <c r="F14" s="24"/>
      <c r="G14" s="24"/>
      <c r="H14" s="24"/>
      <c r="I14" s="27"/>
      <c r="J14" s="37"/>
      <c r="N14" t="s">
        <v>285</v>
      </c>
      <c r="O14" t="s">
        <v>287</v>
      </c>
      <c r="P14">
        <v>3.9</v>
      </c>
      <c r="Q14">
        <v>1</v>
      </c>
      <c r="R14">
        <f>N$18*P14*Q14*N$15/100</f>
        <v>143284189.93199998</v>
      </c>
    </row>
    <row r="15" spans="2:24" x14ac:dyDescent="0.45">
      <c r="B15" s="36"/>
      <c r="C15" s="27" t="s">
        <v>66</v>
      </c>
      <c r="D15" s="27" t="s">
        <v>83</v>
      </c>
      <c r="E15" s="28" t="s">
        <v>118</v>
      </c>
      <c r="F15" s="24"/>
      <c r="G15" s="24"/>
      <c r="H15" s="24"/>
      <c r="I15" s="27"/>
      <c r="J15" s="37"/>
      <c r="N15">
        <v>306162799</v>
      </c>
      <c r="O15" t="s">
        <v>288</v>
      </c>
      <c r="P15">
        <v>37.1</v>
      </c>
      <c r="Q15">
        <v>1</v>
      </c>
      <c r="R15">
        <f t="shared" ref="R15:R20" si="1">N$18*P15*Q15*N$15/100</f>
        <v>1363036781.1480002</v>
      </c>
    </row>
    <row r="16" spans="2:24" x14ac:dyDescent="0.45">
      <c r="B16" s="36"/>
      <c r="C16" s="27" t="s">
        <v>67</v>
      </c>
      <c r="D16" s="27" t="s">
        <v>83</v>
      </c>
      <c r="E16" s="39" t="s">
        <v>119</v>
      </c>
      <c r="F16" s="24"/>
      <c r="G16" s="24"/>
      <c r="H16" s="24"/>
      <c r="I16" s="27"/>
      <c r="J16" s="37"/>
      <c r="O16" t="s">
        <v>289</v>
      </c>
      <c r="P16">
        <v>31.7</v>
      </c>
      <c r="Q16">
        <v>2</v>
      </c>
      <c r="R16">
        <f t="shared" si="1"/>
        <v>2329286574.7919998</v>
      </c>
    </row>
    <row r="17" spans="2:19" x14ac:dyDescent="0.45">
      <c r="B17" s="36"/>
      <c r="C17" s="27" t="s">
        <v>71</v>
      </c>
      <c r="D17" s="27" t="s">
        <v>94</v>
      </c>
      <c r="E17" s="40" t="s">
        <v>120</v>
      </c>
      <c r="F17" s="24"/>
      <c r="G17" s="24"/>
      <c r="H17" s="24"/>
      <c r="I17" s="27"/>
      <c r="J17" s="37"/>
      <c r="N17" t="s">
        <v>294</v>
      </c>
      <c r="O17" t="s">
        <v>290</v>
      </c>
      <c r="P17">
        <v>14.5</v>
      </c>
      <c r="Q17">
        <v>3</v>
      </c>
      <c r="R17">
        <f t="shared" si="1"/>
        <v>1598169810.78</v>
      </c>
    </row>
    <row r="18" spans="2:19" x14ac:dyDescent="0.45">
      <c r="B18" s="36"/>
      <c r="C18" s="27" t="s">
        <v>69</v>
      </c>
      <c r="D18" s="27" t="s">
        <v>86</v>
      </c>
      <c r="E18" s="28" t="s">
        <v>121</v>
      </c>
      <c r="F18" s="24"/>
      <c r="G18" s="24"/>
      <c r="H18" s="24"/>
      <c r="I18" s="27"/>
      <c r="J18" s="37"/>
      <c r="N18">
        <v>12</v>
      </c>
      <c r="O18" t="s">
        <v>291</v>
      </c>
      <c r="P18">
        <v>7.5</v>
      </c>
      <c r="Q18">
        <v>4</v>
      </c>
      <c r="R18">
        <f t="shared" si="1"/>
        <v>1102186076.4000001</v>
      </c>
    </row>
    <row r="19" spans="2:19" x14ac:dyDescent="0.45">
      <c r="B19" s="36"/>
      <c r="C19" s="27" t="s">
        <v>70</v>
      </c>
      <c r="D19" s="27" t="s">
        <v>92</v>
      </c>
      <c r="E19" s="38" t="s">
        <v>122</v>
      </c>
      <c r="F19" s="24"/>
      <c r="G19" s="24"/>
      <c r="H19" s="24"/>
      <c r="I19" s="27"/>
      <c r="J19" s="37"/>
      <c r="O19" t="s">
        <v>292</v>
      </c>
      <c r="P19">
        <v>2.6</v>
      </c>
      <c r="Q19">
        <v>5</v>
      </c>
      <c r="R19">
        <f t="shared" si="1"/>
        <v>477613966.44</v>
      </c>
    </row>
    <row r="20" spans="2:19" x14ac:dyDescent="0.45">
      <c r="B20" s="36"/>
      <c r="C20" s="27" t="s">
        <v>72</v>
      </c>
      <c r="D20" s="27" t="s">
        <v>93</v>
      </c>
      <c r="E20" s="28" t="s">
        <v>123</v>
      </c>
      <c r="F20" s="24"/>
      <c r="G20" s="24"/>
      <c r="H20" s="24"/>
      <c r="I20" s="27"/>
      <c r="J20" s="37"/>
      <c r="N20" t="s">
        <v>296</v>
      </c>
      <c r="O20" t="s">
        <v>293</v>
      </c>
      <c r="P20">
        <v>2.8</v>
      </c>
      <c r="Q20">
        <v>7</v>
      </c>
      <c r="R20">
        <f t="shared" si="1"/>
        <v>720094903.24799991</v>
      </c>
    </row>
    <row r="21" spans="2:19" x14ac:dyDescent="0.45">
      <c r="B21" s="36"/>
      <c r="C21" s="27" t="s">
        <v>76</v>
      </c>
      <c r="D21" s="27" t="s">
        <v>87</v>
      </c>
      <c r="E21" s="28" t="s">
        <v>124</v>
      </c>
      <c r="F21" s="24"/>
      <c r="G21" s="24"/>
      <c r="H21" s="24"/>
      <c r="I21" s="27"/>
      <c r="J21" s="37"/>
      <c r="N21">
        <v>1247236.0290000001</v>
      </c>
      <c r="R21">
        <f>SUM(R14:R20)/1000000</f>
        <v>7733.6723027399994</v>
      </c>
      <c r="S21" t="s">
        <v>297</v>
      </c>
    </row>
    <row r="22" spans="2:19" x14ac:dyDescent="0.45">
      <c r="B22" s="36"/>
      <c r="C22" s="27" t="s">
        <v>73</v>
      </c>
      <c r="D22" s="27" t="s">
        <v>83</v>
      </c>
      <c r="E22" s="40" t="s">
        <v>125</v>
      </c>
      <c r="F22" s="24"/>
      <c r="G22" s="24"/>
      <c r="H22" s="24"/>
      <c r="I22" s="27"/>
      <c r="J22" s="37"/>
      <c r="R22" s="2">
        <f>R21/N21*1000</f>
        <v>6.2006485724603762</v>
      </c>
      <c r="S22" s="2" t="s">
        <v>298</v>
      </c>
    </row>
    <row r="23" spans="2:19" x14ac:dyDescent="0.45">
      <c r="B23" s="36"/>
      <c r="C23" s="27" t="s">
        <v>74</v>
      </c>
      <c r="D23" s="27"/>
      <c r="E23" s="38" t="s">
        <v>126</v>
      </c>
      <c r="F23" s="24"/>
      <c r="G23" s="24"/>
      <c r="H23" s="24"/>
      <c r="I23" s="27"/>
      <c r="J23" s="37"/>
    </row>
    <row r="24" spans="2:19" x14ac:dyDescent="0.45">
      <c r="B24" s="36"/>
      <c r="C24" s="27" t="s">
        <v>75</v>
      </c>
      <c r="D24" s="27" t="s">
        <v>83</v>
      </c>
      <c r="E24" s="41" t="s">
        <v>127</v>
      </c>
      <c r="F24" s="24"/>
      <c r="G24" s="24"/>
      <c r="H24" s="24"/>
      <c r="I24" s="27"/>
      <c r="J24" s="37"/>
      <c r="M24">
        <v>2015</v>
      </c>
      <c r="O24" t="s">
        <v>299</v>
      </c>
      <c r="P24">
        <f>(R22/R11)^0.1-1</f>
        <v>3.8975565314421035E-2</v>
      </c>
      <c r="Q24" t="s">
        <v>300</v>
      </c>
    </row>
    <row r="25" spans="2:19" x14ac:dyDescent="0.45">
      <c r="B25" s="36"/>
      <c r="C25" s="27" t="s">
        <v>77</v>
      </c>
      <c r="D25" s="27" t="s">
        <v>83</v>
      </c>
      <c r="E25" s="28" t="s">
        <v>50</v>
      </c>
      <c r="F25" s="24"/>
      <c r="G25" s="24"/>
      <c r="H25" s="24"/>
      <c r="I25" s="27"/>
      <c r="J25" s="37"/>
      <c r="R25" s="2">
        <f>X9</f>
        <v>11.704456606724003</v>
      </c>
      <c r="S25" s="2" t="s">
        <v>332</v>
      </c>
    </row>
    <row r="26" spans="2:19" x14ac:dyDescent="0.45">
      <c r="B26" s="36"/>
      <c r="C26" s="27" t="s">
        <v>78</v>
      </c>
      <c r="D26" s="27" t="s">
        <v>88</v>
      </c>
      <c r="E26" s="28" t="s">
        <v>50</v>
      </c>
      <c r="F26" s="24"/>
      <c r="G26" s="24"/>
      <c r="H26" s="24"/>
      <c r="I26" s="27"/>
      <c r="J26" s="37"/>
    </row>
    <row r="27" spans="2:19" x14ac:dyDescent="0.45">
      <c r="B27" s="36"/>
      <c r="C27" s="27" t="s">
        <v>79</v>
      </c>
      <c r="D27" s="27" t="s">
        <v>91</v>
      </c>
      <c r="E27" s="29">
        <v>43269</v>
      </c>
      <c r="F27" s="24"/>
      <c r="G27" s="24"/>
      <c r="H27" s="24"/>
      <c r="I27" s="27"/>
      <c r="J27" s="37"/>
      <c r="O27" t="s">
        <v>301</v>
      </c>
      <c r="P27">
        <v>1309053.98</v>
      </c>
      <c r="Q27" t="s">
        <v>302</v>
      </c>
      <c r="R27" s="2">
        <f>R25*P27/1000</f>
        <v>15321.765504769352</v>
      </c>
      <c r="S27" t="s">
        <v>303</v>
      </c>
    </row>
    <row r="28" spans="2:19" x14ac:dyDescent="0.45">
      <c r="B28" s="36"/>
      <c r="C28" s="27" t="s">
        <v>89</v>
      </c>
      <c r="D28" s="27" t="s">
        <v>90</v>
      </c>
      <c r="E28" s="28" t="s">
        <v>128</v>
      </c>
      <c r="F28" s="24"/>
      <c r="G28" s="24"/>
      <c r="H28" s="24"/>
      <c r="I28" s="27"/>
      <c r="J28" s="37"/>
    </row>
    <row r="29" spans="2:19" x14ac:dyDescent="0.45">
      <c r="B29" s="36"/>
      <c r="C29" s="27"/>
      <c r="D29" s="24"/>
      <c r="E29" s="24"/>
      <c r="F29" s="24"/>
      <c r="G29" s="24"/>
      <c r="H29" s="24"/>
      <c r="I29" s="27"/>
      <c r="J29" s="37"/>
      <c r="P29" t="s">
        <v>304</v>
      </c>
      <c r="Q29" s="2">
        <v>1985</v>
      </c>
      <c r="R29">
        <f>(Q29-1985)/(30)*R$59</f>
        <v>0</v>
      </c>
    </row>
    <row r="30" spans="2:19" x14ac:dyDescent="0.45">
      <c r="B30" s="36"/>
      <c r="C30" s="25" t="s">
        <v>96</v>
      </c>
      <c r="D30" s="24"/>
      <c r="E30" s="24"/>
      <c r="F30" s="24"/>
      <c r="G30" s="24"/>
      <c r="H30" s="24"/>
      <c r="I30" s="27"/>
      <c r="J30" s="37"/>
      <c r="Q30" s="2">
        <v>1986</v>
      </c>
      <c r="R30">
        <f t="shared" ref="R30:R58" si="2">(Q30-1985)/(30)*R$59</f>
        <v>32.95003334359</v>
      </c>
    </row>
    <row r="31" spans="2:19" x14ac:dyDescent="0.45">
      <c r="B31" s="36"/>
      <c r="C31" s="27"/>
      <c r="D31" s="24"/>
      <c r="E31" s="24"/>
      <c r="F31" s="24"/>
      <c r="G31" s="24"/>
      <c r="H31" s="24"/>
      <c r="I31" s="27"/>
      <c r="J31" s="37"/>
      <c r="Q31" s="2">
        <v>1987</v>
      </c>
      <c r="R31">
        <f t="shared" si="2"/>
        <v>65.900066687180001</v>
      </c>
    </row>
    <row r="32" spans="2:19" x14ac:dyDescent="0.45">
      <c r="B32" s="36"/>
      <c r="C32" s="25" t="s">
        <v>129</v>
      </c>
      <c r="D32" s="27"/>
      <c r="E32" s="27"/>
      <c r="F32" s="27"/>
      <c r="G32" s="27"/>
      <c r="H32" s="27"/>
      <c r="I32" s="27"/>
      <c r="J32" s="37"/>
      <c r="Q32" s="2">
        <v>1988</v>
      </c>
      <c r="R32">
        <f t="shared" si="2"/>
        <v>98.850100030770022</v>
      </c>
    </row>
    <row r="33" spans="2:37" ht="15" customHeight="1" x14ac:dyDescent="0.45">
      <c r="B33" s="36"/>
      <c r="C33" s="42"/>
      <c r="D33" s="43" t="s">
        <v>130</v>
      </c>
      <c r="E33" s="101" t="s">
        <v>131</v>
      </c>
      <c r="F33" s="101"/>
      <c r="G33" s="101"/>
      <c r="H33" s="27"/>
      <c r="I33" s="27"/>
      <c r="J33" s="37"/>
      <c r="Q33" s="2">
        <v>1989</v>
      </c>
      <c r="R33">
        <f t="shared" si="2"/>
        <v>131.80013337436</v>
      </c>
    </row>
    <row r="34" spans="2:37" ht="15" customHeight="1" x14ac:dyDescent="0.45">
      <c r="B34" s="36"/>
      <c r="C34" s="44"/>
      <c r="D34" s="45" t="s">
        <v>132</v>
      </c>
      <c r="E34" s="45" t="s">
        <v>133</v>
      </c>
      <c r="F34" s="45" t="s">
        <v>134</v>
      </c>
      <c r="G34" s="45" t="s">
        <v>135</v>
      </c>
      <c r="H34" s="27"/>
      <c r="I34" s="27"/>
      <c r="J34" s="37"/>
      <c r="Q34" s="2">
        <v>1990</v>
      </c>
      <c r="R34">
        <f t="shared" si="2"/>
        <v>164.75016671795001</v>
      </c>
    </row>
    <row r="35" spans="2:37" ht="15" customHeight="1" x14ac:dyDescent="0.45">
      <c r="B35" s="36"/>
      <c r="C35" s="46" t="s">
        <v>136</v>
      </c>
      <c r="D35" s="47">
        <v>118.2</v>
      </c>
      <c r="E35" s="47">
        <v>237.4</v>
      </c>
      <c r="F35" s="47">
        <v>207.4</v>
      </c>
      <c r="G35" s="47">
        <v>162.5</v>
      </c>
      <c r="H35" s="27"/>
      <c r="I35" s="27"/>
      <c r="J35" s="37"/>
      <c r="Q35" s="2">
        <v>1991</v>
      </c>
      <c r="R35">
        <f t="shared" si="2"/>
        <v>197.70020006154004</v>
      </c>
    </row>
    <row r="36" spans="2:37" ht="15" customHeight="1" x14ac:dyDescent="0.45">
      <c r="B36" s="36"/>
      <c r="C36" s="48" t="s">
        <v>137</v>
      </c>
      <c r="D36" s="49" t="s">
        <v>138</v>
      </c>
      <c r="E36" s="49" t="s">
        <v>138</v>
      </c>
      <c r="F36" s="49" t="s">
        <v>138</v>
      </c>
      <c r="G36" s="49" t="s">
        <v>138</v>
      </c>
      <c r="H36" s="27"/>
      <c r="I36" s="27"/>
      <c r="J36" s="37"/>
      <c r="Q36" s="2">
        <v>1992</v>
      </c>
      <c r="R36">
        <f t="shared" si="2"/>
        <v>230.65023340513002</v>
      </c>
    </row>
    <row r="37" spans="2:37" ht="15" customHeight="1" x14ac:dyDescent="0.45">
      <c r="B37" s="36"/>
      <c r="C37" s="50" t="s">
        <v>139</v>
      </c>
      <c r="D37" s="47">
        <v>21</v>
      </c>
      <c r="E37" s="47">
        <v>43.9</v>
      </c>
      <c r="F37" s="47">
        <v>37.6</v>
      </c>
      <c r="G37" s="47">
        <v>21.3</v>
      </c>
      <c r="H37" s="27"/>
      <c r="I37" s="27"/>
      <c r="J37" s="37"/>
      <c r="Q37" s="2">
        <v>1993</v>
      </c>
      <c r="R37">
        <f t="shared" si="2"/>
        <v>263.60026674872</v>
      </c>
    </row>
    <row r="38" spans="2:37" ht="15" customHeight="1" x14ac:dyDescent="0.45">
      <c r="B38" s="36"/>
      <c r="C38" s="51" t="s">
        <v>140</v>
      </c>
      <c r="D38" s="47">
        <v>5.6</v>
      </c>
      <c r="E38" s="47">
        <v>12.3</v>
      </c>
      <c r="F38" s="47">
        <v>10.5</v>
      </c>
      <c r="G38" s="47">
        <v>4.4000000000000004</v>
      </c>
      <c r="H38" s="27"/>
      <c r="I38" s="27"/>
      <c r="J38" s="37"/>
      <c r="Q38" s="2">
        <v>1994</v>
      </c>
      <c r="R38">
        <f t="shared" si="2"/>
        <v>296.55030009231001</v>
      </c>
    </row>
    <row r="39" spans="2:37" ht="15" customHeight="1" x14ac:dyDescent="0.45">
      <c r="B39" s="36"/>
      <c r="C39" s="51" t="s">
        <v>141</v>
      </c>
      <c r="D39" s="47">
        <v>15.4</v>
      </c>
      <c r="E39" s="47">
        <v>31.6</v>
      </c>
      <c r="F39" s="47">
        <v>27.1</v>
      </c>
      <c r="G39" s="47">
        <v>16.899999999999999</v>
      </c>
      <c r="H39" s="27"/>
      <c r="I39" s="27"/>
      <c r="J39" s="37"/>
      <c r="Q39" s="2">
        <v>1995</v>
      </c>
      <c r="R39">
        <f t="shared" si="2"/>
        <v>329.50033343590002</v>
      </c>
    </row>
    <row r="40" spans="2:37" ht="15" customHeight="1" x14ac:dyDescent="0.45">
      <c r="B40" s="36"/>
      <c r="C40" s="50" t="s">
        <v>142</v>
      </c>
      <c r="D40" s="47">
        <v>26.4</v>
      </c>
      <c r="E40" s="47">
        <v>60.1</v>
      </c>
      <c r="F40" s="47">
        <v>53.9</v>
      </c>
      <c r="G40" s="47">
        <v>42.8</v>
      </c>
      <c r="H40" s="27"/>
      <c r="I40" s="27"/>
      <c r="J40" s="37"/>
      <c r="Q40" s="2">
        <v>1996</v>
      </c>
      <c r="R40">
        <f t="shared" si="2"/>
        <v>362.45036677949003</v>
      </c>
    </row>
    <row r="41" spans="2:37" ht="15" customHeight="1" x14ac:dyDescent="0.45">
      <c r="B41" s="36"/>
      <c r="C41" s="51" t="s">
        <v>143</v>
      </c>
      <c r="D41" s="47">
        <v>18.100000000000001</v>
      </c>
      <c r="E41" s="47">
        <v>40.700000000000003</v>
      </c>
      <c r="F41" s="47">
        <v>37.1</v>
      </c>
      <c r="G41" s="47">
        <v>28.3</v>
      </c>
      <c r="H41" s="27"/>
      <c r="I41" s="27"/>
      <c r="J41" s="37"/>
      <c r="Q41" s="2">
        <v>1997</v>
      </c>
      <c r="R41">
        <f t="shared" si="2"/>
        <v>395.40040012308009</v>
      </c>
    </row>
    <row r="42" spans="2:37" ht="15" customHeight="1" x14ac:dyDescent="0.45">
      <c r="B42" s="36"/>
      <c r="C42" s="51" t="s">
        <v>144</v>
      </c>
      <c r="D42" s="47">
        <v>8.3000000000000007</v>
      </c>
      <c r="E42" s="47">
        <v>19.399999999999999</v>
      </c>
      <c r="F42" s="47">
        <v>16.8</v>
      </c>
      <c r="G42" s="47">
        <v>14.5</v>
      </c>
      <c r="H42" s="27"/>
      <c r="I42" s="27"/>
      <c r="J42" s="37"/>
      <c r="Q42" s="2">
        <v>1998</v>
      </c>
      <c r="R42">
        <f t="shared" si="2"/>
        <v>428.35043346667004</v>
      </c>
    </row>
    <row r="43" spans="2:37" ht="15" customHeight="1" x14ac:dyDescent="0.45">
      <c r="B43" s="36"/>
      <c r="C43" s="50" t="s">
        <v>145</v>
      </c>
      <c r="D43" s="47">
        <v>44.4</v>
      </c>
      <c r="E43" s="47">
        <v>86.2</v>
      </c>
      <c r="F43" s="47">
        <v>74.599999999999994</v>
      </c>
      <c r="G43" s="47">
        <v>69.900000000000006</v>
      </c>
      <c r="H43" s="27"/>
      <c r="I43" s="27"/>
      <c r="J43" s="37"/>
      <c r="Q43" s="2">
        <v>1999</v>
      </c>
      <c r="R43">
        <f t="shared" si="2"/>
        <v>461.30046681026005</v>
      </c>
    </row>
    <row r="44" spans="2:37" ht="15" customHeight="1" x14ac:dyDescent="0.45">
      <c r="B44" s="36"/>
      <c r="C44" s="51" t="s">
        <v>146</v>
      </c>
      <c r="D44" s="47">
        <v>23.5</v>
      </c>
      <c r="E44" s="47">
        <v>46.9</v>
      </c>
      <c r="F44" s="47">
        <v>39.200000000000003</v>
      </c>
      <c r="G44" s="47">
        <v>37.9</v>
      </c>
      <c r="H44" s="27"/>
      <c r="I44" s="27"/>
      <c r="J44" s="37"/>
      <c r="Q44" s="2">
        <v>2000</v>
      </c>
      <c r="R44">
        <f t="shared" si="2"/>
        <v>494.25050015385006</v>
      </c>
    </row>
    <row r="45" spans="2:37" ht="15" customHeight="1" x14ac:dyDescent="0.45">
      <c r="B45" s="36"/>
      <c r="C45" s="51" t="s">
        <v>147</v>
      </c>
      <c r="D45" s="47">
        <v>7.2</v>
      </c>
      <c r="E45" s="47">
        <v>13.5</v>
      </c>
      <c r="F45" s="47">
        <v>11.7</v>
      </c>
      <c r="G45" s="47">
        <v>10</v>
      </c>
      <c r="H45" s="27"/>
      <c r="I45" s="27"/>
      <c r="J45" s="37"/>
      <c r="Q45" s="2">
        <v>2001</v>
      </c>
      <c r="R45">
        <f t="shared" si="2"/>
        <v>527.20053349744001</v>
      </c>
    </row>
    <row r="46" spans="2:37" ht="15" customHeight="1" x14ac:dyDescent="0.45">
      <c r="B46" s="36"/>
      <c r="C46" s="51" t="s">
        <v>148</v>
      </c>
      <c r="D46" s="47">
        <v>13.8</v>
      </c>
      <c r="E46" s="47">
        <v>25.8</v>
      </c>
      <c r="F46" s="47">
        <v>23.8</v>
      </c>
      <c r="G46" s="47">
        <v>21.9</v>
      </c>
      <c r="H46" s="27"/>
      <c r="I46" s="27"/>
      <c r="J46" s="37"/>
      <c r="Q46" s="2">
        <v>2002</v>
      </c>
      <c r="R46">
        <f t="shared" si="2"/>
        <v>560.15056684103001</v>
      </c>
    </row>
    <row r="47" spans="2:37" ht="15" customHeight="1" x14ac:dyDescent="0.45">
      <c r="B47" s="36"/>
      <c r="C47" s="50" t="s">
        <v>149</v>
      </c>
      <c r="D47" s="47">
        <v>26.4</v>
      </c>
      <c r="E47" s="47">
        <v>47.3</v>
      </c>
      <c r="F47" s="47">
        <v>41.2</v>
      </c>
      <c r="G47" s="47">
        <v>28.5</v>
      </c>
      <c r="H47" s="27"/>
      <c r="I47" s="27"/>
      <c r="J47" s="37"/>
      <c r="Q47" s="2">
        <v>2003</v>
      </c>
      <c r="R47">
        <f t="shared" si="2"/>
        <v>593.10060018462002</v>
      </c>
      <c r="AF47" t="s">
        <v>259</v>
      </c>
      <c r="AG47" t="s">
        <v>323</v>
      </c>
      <c r="AH47" t="s">
        <v>324</v>
      </c>
      <c r="AJ47" t="s">
        <v>325</v>
      </c>
    </row>
    <row r="48" spans="2:37" ht="15" customHeight="1" x14ac:dyDescent="0.45">
      <c r="B48" s="36"/>
      <c r="C48" s="51" t="s">
        <v>150</v>
      </c>
      <c r="D48" s="47">
        <v>8.5</v>
      </c>
      <c r="E48" s="47">
        <v>17.100000000000001</v>
      </c>
      <c r="F48" s="47">
        <v>16.100000000000001</v>
      </c>
      <c r="G48" s="47">
        <v>11.6</v>
      </c>
      <c r="H48" s="27"/>
      <c r="I48" s="27"/>
      <c r="J48" s="37"/>
      <c r="Q48" s="2">
        <v>2004</v>
      </c>
      <c r="R48">
        <f t="shared" si="2"/>
        <v>626.05063352821003</v>
      </c>
      <c r="AB48">
        <v>1950</v>
      </c>
      <c r="AC48" s="92">
        <f>AC$118/27*N$119/N$120</f>
        <v>39466.635013769534</v>
      </c>
      <c r="AD48" s="92">
        <f>AD$118/27*N$119/N$120</f>
        <v>17906.957591638427</v>
      </c>
      <c r="AF48">
        <f>AB$113-AB48</f>
        <v>65</v>
      </c>
      <c r="AG48">
        <f>_xlfn.NORM.DIST(AF48,45,15,TRUE)</f>
        <v>0.90878878027413212</v>
      </c>
      <c r="AH48">
        <f>1-AG48</f>
        <v>9.1211219725867876E-2</v>
      </c>
      <c r="AJ48">
        <f>AC48/1000</f>
        <v>39.466635013769533</v>
      </c>
      <c r="AK48">
        <f>AD48/1000</f>
        <v>17.906957591638427</v>
      </c>
    </row>
    <row r="49" spans="2:37" ht="15" customHeight="1" x14ac:dyDescent="0.45">
      <c r="B49" s="36"/>
      <c r="C49" s="52" t="s">
        <v>151</v>
      </c>
      <c r="D49" s="47">
        <v>4.2</v>
      </c>
      <c r="E49" s="47">
        <v>9.1999999999999993</v>
      </c>
      <c r="F49" s="47">
        <v>8.6999999999999993</v>
      </c>
      <c r="G49" s="47">
        <v>5.5</v>
      </c>
      <c r="H49" s="27"/>
      <c r="I49" s="27"/>
      <c r="J49" s="37"/>
      <c r="Q49" s="2">
        <v>2005</v>
      </c>
      <c r="R49">
        <f t="shared" si="2"/>
        <v>659.00066687180004</v>
      </c>
      <c r="AB49">
        <v>1951</v>
      </c>
      <c r="AC49" s="92">
        <f t="shared" ref="AC49:AC74" si="3">AC$118/27*N$119/N$120</f>
        <v>39466.635013769534</v>
      </c>
      <c r="AD49" s="92">
        <f t="shared" ref="AD49:AD74" si="4">AD$118/27*N$119/N$120</f>
        <v>17906.957591638427</v>
      </c>
      <c r="AF49">
        <f t="shared" ref="AF49:AF112" si="5">AB$113-AB49</f>
        <v>64</v>
      </c>
      <c r="AG49">
        <f t="shared" ref="AG49:AG112" si="6">_xlfn.NORM.DIST(AF49,45,15,TRUE)</f>
        <v>0.89736274816786421</v>
      </c>
      <c r="AH49">
        <f t="shared" ref="AH49:AH112" si="7">1-AG49</f>
        <v>0.10263725183213579</v>
      </c>
      <c r="AJ49">
        <f t="shared" ref="AJ49:AJ112" si="8">AC49/1000</f>
        <v>39.466635013769533</v>
      </c>
      <c r="AK49">
        <f t="shared" ref="AK49:AK112" si="9">AD49/1000</f>
        <v>17.906957591638427</v>
      </c>
    </row>
    <row r="50" spans="2:37" ht="15" customHeight="1" x14ac:dyDescent="0.45">
      <c r="B50" s="36"/>
      <c r="C50" s="52" t="s">
        <v>152</v>
      </c>
      <c r="D50" s="47">
        <v>4.3</v>
      </c>
      <c r="E50" s="47">
        <v>7.9</v>
      </c>
      <c r="F50" s="47">
        <v>7.5</v>
      </c>
      <c r="G50" s="47">
        <v>6.1</v>
      </c>
      <c r="H50" s="27"/>
      <c r="I50" s="27"/>
      <c r="J50" s="37"/>
      <c r="Q50" s="2">
        <v>2006</v>
      </c>
      <c r="R50">
        <f t="shared" si="2"/>
        <v>691.95070021539004</v>
      </c>
      <c r="AB50">
        <v>1952</v>
      </c>
      <c r="AC50" s="92">
        <f t="shared" si="3"/>
        <v>39466.635013769534</v>
      </c>
      <c r="AD50" s="92">
        <f t="shared" si="4"/>
        <v>17906.957591638427</v>
      </c>
      <c r="AF50">
        <f t="shared" si="5"/>
        <v>63</v>
      </c>
      <c r="AG50">
        <f t="shared" si="6"/>
        <v>0.88493032977829178</v>
      </c>
      <c r="AH50">
        <f t="shared" si="7"/>
        <v>0.11506967022170822</v>
      </c>
      <c r="AJ50">
        <f t="shared" si="8"/>
        <v>39.466635013769533</v>
      </c>
      <c r="AK50">
        <f t="shared" si="9"/>
        <v>17.906957591638427</v>
      </c>
    </row>
    <row r="51" spans="2:37" ht="15" customHeight="1" x14ac:dyDescent="0.45">
      <c r="B51" s="36"/>
      <c r="C51" s="51" t="s">
        <v>153</v>
      </c>
      <c r="D51" s="47">
        <v>17.899999999999999</v>
      </c>
      <c r="E51" s="47">
        <v>30.2</v>
      </c>
      <c r="F51" s="47">
        <v>25.1</v>
      </c>
      <c r="G51" s="47">
        <v>16.899999999999999</v>
      </c>
      <c r="H51" s="27"/>
      <c r="I51" s="27"/>
      <c r="J51" s="37"/>
      <c r="Q51" s="2">
        <v>2007</v>
      </c>
      <c r="R51">
        <f t="shared" si="2"/>
        <v>724.90073355898005</v>
      </c>
      <c r="AB51">
        <v>1953</v>
      </c>
      <c r="AC51" s="92">
        <f t="shared" si="3"/>
        <v>39466.635013769534</v>
      </c>
      <c r="AD51" s="92">
        <f t="shared" si="4"/>
        <v>17906.957591638427</v>
      </c>
      <c r="AF51">
        <f t="shared" si="5"/>
        <v>62</v>
      </c>
      <c r="AG51">
        <f t="shared" si="6"/>
        <v>0.871462850657585</v>
      </c>
      <c r="AH51">
        <f t="shared" si="7"/>
        <v>0.128537149342415</v>
      </c>
      <c r="AJ51">
        <f t="shared" si="8"/>
        <v>39.466635013769533</v>
      </c>
      <c r="AK51">
        <f t="shared" si="9"/>
        <v>17.906957591638427</v>
      </c>
    </row>
    <row r="52" spans="2:37" ht="15" customHeight="1" x14ac:dyDescent="0.45">
      <c r="B52" s="36"/>
      <c r="C52" s="53" t="s">
        <v>154</v>
      </c>
      <c r="D52" s="49" t="s">
        <v>138</v>
      </c>
      <c r="E52" s="49" t="s">
        <v>138</v>
      </c>
      <c r="F52" s="49" t="s">
        <v>138</v>
      </c>
      <c r="G52" s="49" t="s">
        <v>138</v>
      </c>
      <c r="H52" s="27"/>
      <c r="I52" s="27"/>
      <c r="J52" s="37"/>
      <c r="Q52" s="2">
        <v>2008</v>
      </c>
      <c r="R52">
        <f t="shared" si="2"/>
        <v>757.85076690257017</v>
      </c>
      <c r="AB52">
        <v>1954</v>
      </c>
      <c r="AC52" s="92">
        <f t="shared" si="3"/>
        <v>39466.635013769534</v>
      </c>
      <c r="AD52" s="92">
        <f t="shared" si="4"/>
        <v>17906.957591638427</v>
      </c>
      <c r="AF52">
        <f t="shared" si="5"/>
        <v>61</v>
      </c>
      <c r="AG52">
        <f t="shared" si="6"/>
        <v>0.85693880780449094</v>
      </c>
      <c r="AH52">
        <f t="shared" si="7"/>
        <v>0.14306119219550906</v>
      </c>
      <c r="AJ52">
        <f t="shared" si="8"/>
        <v>39.466635013769533</v>
      </c>
      <c r="AK52">
        <f t="shared" si="9"/>
        <v>17.906957591638427</v>
      </c>
    </row>
    <row r="53" spans="2:37" ht="15" customHeight="1" x14ac:dyDescent="0.45">
      <c r="B53" s="36"/>
      <c r="C53" s="50" t="s">
        <v>155</v>
      </c>
      <c r="D53" s="47">
        <v>94.7</v>
      </c>
      <c r="E53" s="47">
        <v>183</v>
      </c>
      <c r="F53" s="47">
        <v>159.5</v>
      </c>
      <c r="G53" s="47">
        <v>128.80000000000001</v>
      </c>
      <c r="H53" s="27"/>
      <c r="I53" s="27"/>
      <c r="J53" s="37"/>
      <c r="Q53" s="2">
        <v>2009</v>
      </c>
      <c r="R53">
        <f t="shared" si="2"/>
        <v>790.80080024616018</v>
      </c>
      <c r="AB53">
        <v>1955</v>
      </c>
      <c r="AC53" s="92">
        <f t="shared" si="3"/>
        <v>39466.635013769534</v>
      </c>
      <c r="AD53" s="92">
        <f t="shared" si="4"/>
        <v>17906.957591638427</v>
      </c>
      <c r="AF53">
        <f t="shared" si="5"/>
        <v>60</v>
      </c>
      <c r="AG53">
        <f t="shared" si="6"/>
        <v>0.84134474606854304</v>
      </c>
      <c r="AH53">
        <f t="shared" si="7"/>
        <v>0.15865525393145696</v>
      </c>
      <c r="AJ53">
        <f t="shared" si="8"/>
        <v>39.466635013769533</v>
      </c>
      <c r="AK53">
        <f t="shared" si="9"/>
        <v>17.906957591638427</v>
      </c>
    </row>
    <row r="54" spans="2:37" ht="15" customHeight="1" x14ac:dyDescent="0.45">
      <c r="B54" s="36"/>
      <c r="C54" s="51" t="s">
        <v>156</v>
      </c>
      <c r="D54" s="47">
        <v>82.2</v>
      </c>
      <c r="E54" s="47">
        <v>159.69999999999999</v>
      </c>
      <c r="F54" s="47">
        <v>138.9</v>
      </c>
      <c r="G54" s="47">
        <v>113</v>
      </c>
      <c r="H54" s="27"/>
      <c r="I54" s="27"/>
      <c r="J54" s="37"/>
      <c r="Q54" s="2">
        <v>2010</v>
      </c>
      <c r="R54">
        <f t="shared" si="2"/>
        <v>823.75083358975007</v>
      </c>
      <c r="AB54">
        <v>1956</v>
      </c>
      <c r="AC54" s="92">
        <f t="shared" si="3"/>
        <v>39466.635013769534</v>
      </c>
      <c r="AD54" s="92">
        <f t="shared" si="4"/>
        <v>17906.957591638427</v>
      </c>
      <c r="AF54">
        <f t="shared" si="5"/>
        <v>59</v>
      </c>
      <c r="AG54">
        <f t="shared" si="6"/>
        <v>0.82467605514777054</v>
      </c>
      <c r="AH54">
        <f t="shared" si="7"/>
        <v>0.17532394485222946</v>
      </c>
      <c r="AJ54">
        <f t="shared" si="8"/>
        <v>39.466635013769533</v>
      </c>
      <c r="AK54">
        <f t="shared" si="9"/>
        <v>17.906957591638427</v>
      </c>
    </row>
    <row r="55" spans="2:37" ht="15" customHeight="1" x14ac:dyDescent="0.45">
      <c r="B55" s="36"/>
      <c r="C55" s="51" t="s">
        <v>157</v>
      </c>
      <c r="D55" s="47">
        <v>12.5</v>
      </c>
      <c r="E55" s="47">
        <v>23.3</v>
      </c>
      <c r="F55" s="47">
        <v>20.6</v>
      </c>
      <c r="G55" s="47">
        <v>15.8</v>
      </c>
      <c r="H55" s="27"/>
      <c r="I55" s="27"/>
      <c r="J55" s="37"/>
      <c r="Q55" s="2">
        <v>2011</v>
      </c>
      <c r="R55">
        <f t="shared" si="2"/>
        <v>856.70086693334008</v>
      </c>
      <c r="AB55">
        <v>1957</v>
      </c>
      <c r="AC55" s="92">
        <f t="shared" si="3"/>
        <v>39466.635013769534</v>
      </c>
      <c r="AD55" s="92">
        <f t="shared" si="4"/>
        <v>17906.957591638427</v>
      </c>
      <c r="AF55">
        <f t="shared" si="5"/>
        <v>58</v>
      </c>
      <c r="AG55">
        <f t="shared" si="6"/>
        <v>0.8069376628580931</v>
      </c>
      <c r="AH55">
        <f t="shared" si="7"/>
        <v>0.1930623371419069</v>
      </c>
      <c r="AJ55">
        <f t="shared" si="8"/>
        <v>39.466635013769533</v>
      </c>
      <c r="AK55">
        <f t="shared" si="9"/>
        <v>17.906957591638427</v>
      </c>
    </row>
    <row r="56" spans="2:37" ht="15" customHeight="1" x14ac:dyDescent="0.45">
      <c r="B56" s="36"/>
      <c r="C56" s="50" t="s">
        <v>158</v>
      </c>
      <c r="D56" s="47">
        <v>23.5</v>
      </c>
      <c r="E56" s="47">
        <v>54.4</v>
      </c>
      <c r="F56" s="47">
        <v>47.8</v>
      </c>
      <c r="G56" s="47">
        <v>33.700000000000003</v>
      </c>
      <c r="H56" s="27"/>
      <c r="I56" s="27"/>
      <c r="J56" s="37"/>
      <c r="Q56" s="2">
        <v>2012</v>
      </c>
      <c r="R56">
        <f t="shared" si="2"/>
        <v>889.65090027693009</v>
      </c>
      <c r="AB56">
        <v>1958</v>
      </c>
      <c r="AC56" s="92">
        <f t="shared" si="3"/>
        <v>39466.635013769534</v>
      </c>
      <c r="AD56" s="92">
        <f t="shared" si="4"/>
        <v>17906.957591638427</v>
      </c>
      <c r="AF56">
        <f t="shared" si="5"/>
        <v>57</v>
      </c>
      <c r="AG56">
        <f t="shared" si="6"/>
        <v>0.78814460141660336</v>
      </c>
      <c r="AH56">
        <f t="shared" si="7"/>
        <v>0.21185539858339664</v>
      </c>
      <c r="AJ56">
        <f t="shared" si="8"/>
        <v>39.466635013769533</v>
      </c>
      <c r="AK56">
        <f t="shared" si="9"/>
        <v>17.906957591638427</v>
      </c>
    </row>
    <row r="57" spans="2:37" ht="15" customHeight="1" x14ac:dyDescent="0.45">
      <c r="B57" s="36"/>
      <c r="C57" s="53" t="s">
        <v>159</v>
      </c>
      <c r="D57" s="49" t="s">
        <v>138</v>
      </c>
      <c r="E57" s="49" t="s">
        <v>138</v>
      </c>
      <c r="F57" s="49" t="s">
        <v>138</v>
      </c>
      <c r="G57" s="49" t="s">
        <v>138</v>
      </c>
      <c r="H57" s="27"/>
      <c r="I57" s="27"/>
      <c r="J57" s="37"/>
      <c r="Q57" s="2">
        <v>2013</v>
      </c>
      <c r="R57">
        <f t="shared" si="2"/>
        <v>922.6009336205201</v>
      </c>
      <c r="AB57">
        <v>1959</v>
      </c>
      <c r="AC57" s="92">
        <f t="shared" si="3"/>
        <v>39466.635013769534</v>
      </c>
      <c r="AD57" s="92">
        <f t="shared" si="4"/>
        <v>17906.957591638427</v>
      </c>
      <c r="AF57">
        <f t="shared" si="5"/>
        <v>56</v>
      </c>
      <c r="AG57">
        <f t="shared" si="6"/>
        <v>0.76832242536520179</v>
      </c>
      <c r="AH57">
        <f t="shared" si="7"/>
        <v>0.23167757463479821</v>
      </c>
      <c r="AJ57">
        <f t="shared" si="8"/>
        <v>39.466635013769533</v>
      </c>
      <c r="AK57">
        <f t="shared" si="9"/>
        <v>17.906957591638427</v>
      </c>
    </row>
    <row r="58" spans="2:37" ht="15" customHeight="1" x14ac:dyDescent="0.45">
      <c r="B58" s="36"/>
      <c r="C58" s="50" t="s">
        <v>160</v>
      </c>
      <c r="D58" s="47">
        <v>98.5</v>
      </c>
      <c r="E58" s="47">
        <v>198.4</v>
      </c>
      <c r="F58" s="47">
        <v>172.7</v>
      </c>
      <c r="G58" s="47">
        <v>138.19999999999999</v>
      </c>
      <c r="H58" s="27"/>
      <c r="I58" s="27"/>
      <c r="J58" s="37"/>
      <c r="Q58" s="2">
        <v>2014</v>
      </c>
      <c r="R58">
        <f t="shared" si="2"/>
        <v>955.5509669641101</v>
      </c>
      <c r="AB58">
        <v>1960</v>
      </c>
      <c r="AC58" s="92">
        <f t="shared" si="3"/>
        <v>39466.635013769534</v>
      </c>
      <c r="AD58" s="92">
        <f t="shared" si="4"/>
        <v>17906.957591638427</v>
      </c>
      <c r="AF58">
        <f t="shared" si="5"/>
        <v>55</v>
      </c>
      <c r="AG58">
        <f t="shared" si="6"/>
        <v>0.74750746245307709</v>
      </c>
      <c r="AH58">
        <f t="shared" si="7"/>
        <v>0.25249253754692291</v>
      </c>
      <c r="AJ58">
        <f t="shared" si="8"/>
        <v>39.466635013769533</v>
      </c>
      <c r="AK58">
        <f t="shared" si="9"/>
        <v>17.906957591638427</v>
      </c>
    </row>
    <row r="59" spans="2:37" ht="15" customHeight="1" x14ac:dyDescent="0.45">
      <c r="B59" s="36"/>
      <c r="C59" s="50" t="s">
        <v>161</v>
      </c>
      <c r="D59" s="47">
        <v>12.3</v>
      </c>
      <c r="E59" s="47">
        <v>24.8</v>
      </c>
      <c r="F59" s="47">
        <v>22</v>
      </c>
      <c r="G59" s="47">
        <v>16</v>
      </c>
      <c r="H59" s="27"/>
      <c r="I59" s="27"/>
      <c r="J59" s="37"/>
      <c r="Q59" s="2">
        <v>2015</v>
      </c>
      <c r="R59">
        <f>2*R$27/31</f>
        <v>988.50100030770011</v>
      </c>
      <c r="AB59">
        <v>1961</v>
      </c>
      <c r="AC59" s="92">
        <f t="shared" si="3"/>
        <v>39466.635013769534</v>
      </c>
      <c r="AD59" s="92">
        <f t="shared" si="4"/>
        <v>17906.957591638427</v>
      </c>
      <c r="AF59">
        <f t="shared" si="5"/>
        <v>54</v>
      </c>
      <c r="AG59">
        <f t="shared" si="6"/>
        <v>0.72574688224992645</v>
      </c>
      <c r="AH59">
        <f t="shared" si="7"/>
        <v>0.27425311775007355</v>
      </c>
      <c r="AJ59">
        <f t="shared" si="8"/>
        <v>39.466635013769533</v>
      </c>
      <c r="AK59">
        <f t="shared" si="9"/>
        <v>17.906957591638427</v>
      </c>
    </row>
    <row r="60" spans="2:37" ht="15" customHeight="1" x14ac:dyDescent="0.45">
      <c r="B60" s="36"/>
      <c r="C60" s="50" t="s">
        <v>162</v>
      </c>
      <c r="D60" s="47">
        <v>7.4</v>
      </c>
      <c r="E60" s="47">
        <v>14.2</v>
      </c>
      <c r="F60" s="47">
        <v>12.7</v>
      </c>
      <c r="G60" s="47">
        <v>8.3000000000000007</v>
      </c>
      <c r="H60" s="27"/>
      <c r="I60" s="27"/>
      <c r="J60" s="37"/>
      <c r="AB60">
        <v>1962</v>
      </c>
      <c r="AC60" s="92">
        <f t="shared" si="3"/>
        <v>39466.635013769534</v>
      </c>
      <c r="AD60" s="92">
        <f t="shared" si="4"/>
        <v>17906.957591638427</v>
      </c>
      <c r="AF60">
        <f t="shared" si="5"/>
        <v>53</v>
      </c>
      <c r="AG60">
        <f t="shared" si="6"/>
        <v>0.70309857139614884</v>
      </c>
      <c r="AH60">
        <f t="shared" si="7"/>
        <v>0.29690142860385116</v>
      </c>
      <c r="AJ60">
        <f t="shared" si="8"/>
        <v>39.466635013769533</v>
      </c>
      <c r="AK60">
        <f t="shared" si="9"/>
        <v>17.906957591638427</v>
      </c>
    </row>
    <row r="61" spans="2:37" ht="15" customHeight="1" x14ac:dyDescent="0.45">
      <c r="B61" s="36"/>
      <c r="C61" s="53" t="s">
        <v>163</v>
      </c>
      <c r="D61" s="49" t="s">
        <v>138</v>
      </c>
      <c r="E61" s="49" t="s">
        <v>138</v>
      </c>
      <c r="F61" s="49" t="s">
        <v>138</v>
      </c>
      <c r="G61" s="49" t="s">
        <v>138</v>
      </c>
      <c r="H61" s="27"/>
      <c r="I61" s="27"/>
      <c r="J61" s="37"/>
      <c r="AB61">
        <v>1963</v>
      </c>
      <c r="AC61" s="92">
        <f t="shared" si="3"/>
        <v>39466.635013769534</v>
      </c>
      <c r="AD61" s="92">
        <f t="shared" si="4"/>
        <v>17906.957591638427</v>
      </c>
      <c r="AF61">
        <f t="shared" si="5"/>
        <v>52</v>
      </c>
      <c r="AG61">
        <f t="shared" si="6"/>
        <v>0.67963080909872964</v>
      </c>
      <c r="AH61">
        <f t="shared" si="7"/>
        <v>0.32036919090127036</v>
      </c>
      <c r="AJ61">
        <f t="shared" si="8"/>
        <v>39.466635013769533</v>
      </c>
      <c r="AK61">
        <f t="shared" si="9"/>
        <v>17.906957591638427</v>
      </c>
    </row>
    <row r="62" spans="2:37" ht="15" customHeight="1" x14ac:dyDescent="0.45">
      <c r="B62" s="36"/>
      <c r="C62" s="50" t="s">
        <v>164</v>
      </c>
      <c r="D62" s="47">
        <v>42.5</v>
      </c>
      <c r="E62" s="47">
        <v>94.7</v>
      </c>
      <c r="F62" s="47">
        <v>85.3</v>
      </c>
      <c r="G62" s="47">
        <v>56.7</v>
      </c>
      <c r="H62" s="27"/>
      <c r="I62" s="27"/>
      <c r="J62" s="37"/>
      <c r="L62" s="2" t="s">
        <v>284</v>
      </c>
      <c r="N62" t="s">
        <v>305</v>
      </c>
      <c r="AB62">
        <v>1964</v>
      </c>
      <c r="AC62" s="92">
        <f t="shared" si="3"/>
        <v>39466.635013769534</v>
      </c>
      <c r="AD62" s="92">
        <f t="shared" si="4"/>
        <v>17906.957591638427</v>
      </c>
      <c r="AF62">
        <f t="shared" si="5"/>
        <v>51</v>
      </c>
      <c r="AG62">
        <f t="shared" si="6"/>
        <v>0.65542174161032429</v>
      </c>
      <c r="AH62">
        <f t="shared" si="7"/>
        <v>0.34457825838967571</v>
      </c>
      <c r="AJ62">
        <f t="shared" si="8"/>
        <v>39.466635013769533</v>
      </c>
      <c r="AK62">
        <f t="shared" si="9"/>
        <v>17.906957591638427</v>
      </c>
    </row>
    <row r="63" spans="2:37" ht="15" customHeight="1" x14ac:dyDescent="0.45">
      <c r="B63" s="36"/>
      <c r="C63" s="50" t="s">
        <v>165</v>
      </c>
      <c r="D63" s="47">
        <v>33.5</v>
      </c>
      <c r="E63" s="47">
        <v>69.5</v>
      </c>
      <c r="F63" s="47">
        <v>59.3</v>
      </c>
      <c r="G63" s="47">
        <v>51.3</v>
      </c>
      <c r="H63" s="27"/>
      <c r="I63" s="27"/>
      <c r="J63" s="37"/>
      <c r="AB63">
        <v>1965</v>
      </c>
      <c r="AC63" s="92">
        <f t="shared" si="3"/>
        <v>39466.635013769534</v>
      </c>
      <c r="AD63" s="92">
        <f t="shared" si="4"/>
        <v>17906.957591638427</v>
      </c>
      <c r="AF63">
        <f t="shared" si="5"/>
        <v>50</v>
      </c>
      <c r="AG63">
        <f t="shared" si="6"/>
        <v>0.63055865981823644</v>
      </c>
      <c r="AH63">
        <f t="shared" si="7"/>
        <v>0.36944134018176356</v>
      </c>
      <c r="AJ63">
        <f t="shared" si="8"/>
        <v>39.466635013769533</v>
      </c>
      <c r="AK63">
        <f t="shared" si="9"/>
        <v>17.906957591638427</v>
      </c>
    </row>
    <row r="64" spans="2:37" ht="15" customHeight="1" x14ac:dyDescent="0.45">
      <c r="B64" s="36"/>
      <c r="C64" s="50" t="s">
        <v>166</v>
      </c>
      <c r="D64" s="47">
        <v>12.7</v>
      </c>
      <c r="E64" s="47">
        <v>21.2</v>
      </c>
      <c r="F64" s="47">
        <v>18</v>
      </c>
      <c r="G64" s="47">
        <v>16</v>
      </c>
      <c r="H64" s="27"/>
      <c r="I64" s="27"/>
      <c r="J64" s="37"/>
      <c r="M64">
        <v>2015</v>
      </c>
      <c r="N64" t="s">
        <v>306</v>
      </c>
      <c r="O64" t="s">
        <v>307</v>
      </c>
      <c r="P64" t="s">
        <v>308</v>
      </c>
      <c r="Q64" t="s">
        <v>309</v>
      </c>
      <c r="AB64">
        <v>1966</v>
      </c>
      <c r="AC64" s="92">
        <f t="shared" si="3"/>
        <v>39466.635013769534</v>
      </c>
      <c r="AD64" s="92">
        <f t="shared" si="4"/>
        <v>17906.957591638427</v>
      </c>
      <c r="AF64">
        <f t="shared" si="5"/>
        <v>49</v>
      </c>
      <c r="AG64">
        <f t="shared" si="6"/>
        <v>0.60513708953597489</v>
      </c>
      <c r="AH64">
        <f t="shared" si="7"/>
        <v>0.39486291046402511</v>
      </c>
      <c r="AJ64">
        <f t="shared" si="8"/>
        <v>39.466635013769533</v>
      </c>
      <c r="AK64">
        <f t="shared" si="9"/>
        <v>17.906957591638427</v>
      </c>
    </row>
    <row r="65" spans="2:37" ht="15" customHeight="1" x14ac:dyDescent="0.45">
      <c r="B65" s="36"/>
      <c r="C65" s="50" t="s">
        <v>167</v>
      </c>
      <c r="D65" s="47">
        <v>22.8</v>
      </c>
      <c r="E65" s="47">
        <v>39.700000000000003</v>
      </c>
      <c r="F65" s="47">
        <v>34.1</v>
      </c>
      <c r="G65" s="47">
        <v>33.799999999999997</v>
      </c>
      <c r="H65" s="27"/>
      <c r="I65" s="27"/>
      <c r="J65" s="37"/>
      <c r="N65" t="s">
        <v>295</v>
      </c>
      <c r="O65" t="s">
        <v>295</v>
      </c>
      <c r="AB65">
        <v>1967</v>
      </c>
      <c r="AC65" s="92">
        <f t="shared" si="3"/>
        <v>39466.635013769534</v>
      </c>
      <c r="AD65" s="92">
        <f t="shared" si="4"/>
        <v>17906.957591638427</v>
      </c>
      <c r="AF65">
        <f t="shared" si="5"/>
        <v>48</v>
      </c>
      <c r="AG65">
        <f t="shared" si="6"/>
        <v>0.57925970943910299</v>
      </c>
      <c r="AH65">
        <f t="shared" si="7"/>
        <v>0.42074029056089701</v>
      </c>
      <c r="AJ65">
        <f t="shared" si="8"/>
        <v>39.466635013769533</v>
      </c>
      <c r="AK65">
        <f t="shared" si="9"/>
        <v>17.906957591638427</v>
      </c>
    </row>
    <row r="66" spans="2:37" ht="15" customHeight="1" x14ac:dyDescent="0.45">
      <c r="B66" s="36"/>
      <c r="C66" s="50" t="s">
        <v>168</v>
      </c>
      <c r="D66" s="47">
        <v>6.7</v>
      </c>
      <c r="E66" s="47">
        <v>12.3</v>
      </c>
      <c r="F66" s="47">
        <v>10.7</v>
      </c>
      <c r="G66" s="47">
        <v>4.8</v>
      </c>
      <c r="H66" s="27"/>
      <c r="I66" s="27"/>
      <c r="J66" s="37"/>
      <c r="N66" s="93">
        <v>4012612898</v>
      </c>
      <c r="O66">
        <v>1820619000</v>
      </c>
      <c r="P66">
        <v>127095000</v>
      </c>
      <c r="Q66">
        <f>(N66+O66)/P66</f>
        <v>45.896627703686221</v>
      </c>
      <c r="AB66">
        <v>1968</v>
      </c>
      <c r="AC66" s="92">
        <f t="shared" si="3"/>
        <v>39466.635013769534</v>
      </c>
      <c r="AD66" s="92">
        <f t="shared" si="4"/>
        <v>17906.957591638427</v>
      </c>
      <c r="AF66">
        <f t="shared" si="5"/>
        <v>47</v>
      </c>
      <c r="AG66">
        <f t="shared" si="6"/>
        <v>0.55303511662361404</v>
      </c>
      <c r="AH66">
        <f t="shared" si="7"/>
        <v>0.44696488337638596</v>
      </c>
      <c r="AJ66">
        <f t="shared" si="8"/>
        <v>39.466635013769533</v>
      </c>
      <c r="AK66">
        <f t="shared" si="9"/>
        <v>17.906957591638427</v>
      </c>
    </row>
    <row r="67" spans="2:37" ht="15" customHeight="1" x14ac:dyDescent="0.45">
      <c r="B67" s="36"/>
      <c r="C67" s="53" t="s">
        <v>169</v>
      </c>
      <c r="D67" s="49" t="s">
        <v>138</v>
      </c>
      <c r="E67" s="49" t="s">
        <v>138</v>
      </c>
      <c r="F67" s="49" t="s">
        <v>138</v>
      </c>
      <c r="G67" s="49" t="s">
        <v>138</v>
      </c>
      <c r="H67" s="27"/>
      <c r="I67" s="27"/>
      <c r="J67" s="37"/>
      <c r="AB67">
        <v>1969</v>
      </c>
      <c r="AC67" s="92">
        <f t="shared" si="3"/>
        <v>39466.635013769534</v>
      </c>
      <c r="AD67" s="92">
        <f t="shared" si="4"/>
        <v>17906.957591638427</v>
      </c>
      <c r="AF67">
        <f t="shared" si="5"/>
        <v>46</v>
      </c>
      <c r="AG67">
        <f t="shared" si="6"/>
        <v>0.52657646430036509</v>
      </c>
      <c r="AH67">
        <f t="shared" si="7"/>
        <v>0.47342353569963491</v>
      </c>
      <c r="AJ67">
        <f t="shared" si="8"/>
        <v>39.466635013769533</v>
      </c>
      <c r="AK67">
        <f t="shared" si="9"/>
        <v>17.906957591638427</v>
      </c>
    </row>
    <row r="68" spans="2:37" ht="15" customHeight="1" x14ac:dyDescent="0.45">
      <c r="B68" s="36"/>
      <c r="C68" s="54" t="s">
        <v>170</v>
      </c>
      <c r="D68" s="47">
        <v>73.900000000000006</v>
      </c>
      <c r="E68" s="47">
        <v>188.6</v>
      </c>
      <c r="F68" s="47">
        <v>163.30000000000001</v>
      </c>
      <c r="G68" s="47">
        <v>129.80000000000001</v>
      </c>
      <c r="H68" s="27"/>
      <c r="I68" s="27"/>
      <c r="J68" s="37"/>
      <c r="N68" t="s">
        <v>310</v>
      </c>
      <c r="O68" t="s">
        <v>312</v>
      </c>
      <c r="P68" t="s">
        <v>311</v>
      </c>
      <c r="AB68">
        <v>1970</v>
      </c>
      <c r="AC68" s="92">
        <f t="shared" si="3"/>
        <v>39466.635013769534</v>
      </c>
      <c r="AD68" s="92">
        <f t="shared" si="4"/>
        <v>17906.957591638427</v>
      </c>
      <c r="AF68">
        <f t="shared" si="5"/>
        <v>45</v>
      </c>
      <c r="AG68">
        <f t="shared" si="6"/>
        <v>0.5</v>
      </c>
      <c r="AH68">
        <f t="shared" si="7"/>
        <v>0.5</v>
      </c>
      <c r="AJ68">
        <f t="shared" si="8"/>
        <v>39.466635013769533</v>
      </c>
      <c r="AK68">
        <f t="shared" si="9"/>
        <v>17.906957591638427</v>
      </c>
    </row>
    <row r="69" spans="2:37" ht="15" customHeight="1" x14ac:dyDescent="0.45">
      <c r="B69" s="36"/>
      <c r="C69" s="54" t="s">
        <v>171</v>
      </c>
      <c r="D69" s="47">
        <v>7</v>
      </c>
      <c r="E69" s="47">
        <v>12.4</v>
      </c>
      <c r="F69" s="47">
        <v>10.7</v>
      </c>
      <c r="G69" s="47">
        <v>8.3000000000000007</v>
      </c>
      <c r="H69" s="27"/>
      <c r="I69" s="27"/>
      <c r="J69" s="37"/>
      <c r="M69">
        <v>2016</v>
      </c>
      <c r="N69">
        <v>82210000</v>
      </c>
      <c r="P69" t="s">
        <v>317</v>
      </c>
      <c r="AB69">
        <v>1971</v>
      </c>
      <c r="AC69" s="92">
        <f t="shared" si="3"/>
        <v>39466.635013769534</v>
      </c>
      <c r="AD69" s="92">
        <f t="shared" si="4"/>
        <v>17906.957591638427</v>
      </c>
      <c r="AF69">
        <f t="shared" si="5"/>
        <v>44</v>
      </c>
      <c r="AG69">
        <f t="shared" si="6"/>
        <v>0.47342353569963491</v>
      </c>
      <c r="AH69">
        <f t="shared" si="7"/>
        <v>0.52657646430036509</v>
      </c>
      <c r="AJ69">
        <f t="shared" si="8"/>
        <v>39.466635013769533</v>
      </c>
      <c r="AK69">
        <f t="shared" si="9"/>
        <v>17.906957591638427</v>
      </c>
    </row>
    <row r="70" spans="2:37" ht="15" customHeight="1" x14ac:dyDescent="0.45">
      <c r="B70" s="36"/>
      <c r="C70" s="54" t="s">
        <v>172</v>
      </c>
      <c r="D70" s="47">
        <v>9.4</v>
      </c>
      <c r="E70" s="47">
        <v>9.6</v>
      </c>
      <c r="F70" s="47">
        <v>9.1</v>
      </c>
      <c r="G70" s="47">
        <v>5.7</v>
      </c>
      <c r="H70" s="27"/>
      <c r="I70" s="27"/>
      <c r="J70" s="37"/>
      <c r="M70">
        <v>2017</v>
      </c>
      <c r="N70">
        <v>81711000</v>
      </c>
      <c r="AB70">
        <v>1972</v>
      </c>
      <c r="AC70" s="92">
        <f t="shared" si="3"/>
        <v>39466.635013769534</v>
      </c>
      <c r="AD70" s="92">
        <f t="shared" si="4"/>
        <v>17906.957591638427</v>
      </c>
      <c r="AF70">
        <f t="shared" si="5"/>
        <v>43</v>
      </c>
      <c r="AG70">
        <f t="shared" si="6"/>
        <v>0.44696488337638601</v>
      </c>
      <c r="AH70">
        <f t="shared" si="7"/>
        <v>0.55303511662361404</v>
      </c>
      <c r="AJ70">
        <f t="shared" si="8"/>
        <v>39.466635013769533</v>
      </c>
      <c r="AK70">
        <f t="shared" si="9"/>
        <v>17.906957591638427</v>
      </c>
    </row>
    <row r="71" spans="2:37" ht="15" customHeight="1" x14ac:dyDescent="0.45">
      <c r="B71" s="36"/>
      <c r="C71" s="54" t="s">
        <v>173</v>
      </c>
      <c r="D71" s="47">
        <v>21.1</v>
      </c>
      <c r="E71" s="47">
        <v>18.7</v>
      </c>
      <c r="F71" s="47">
        <v>16.5</v>
      </c>
      <c r="G71" s="47">
        <v>13.3</v>
      </c>
      <c r="H71" s="27"/>
      <c r="I71" s="27"/>
      <c r="J71" s="37"/>
      <c r="AB71">
        <v>1973</v>
      </c>
      <c r="AC71" s="92">
        <f t="shared" si="3"/>
        <v>39466.635013769534</v>
      </c>
      <c r="AD71" s="92">
        <f t="shared" si="4"/>
        <v>17906.957591638427</v>
      </c>
      <c r="AF71">
        <f t="shared" si="5"/>
        <v>42</v>
      </c>
      <c r="AG71">
        <f t="shared" si="6"/>
        <v>0.42074029056089696</v>
      </c>
      <c r="AH71">
        <f t="shared" si="7"/>
        <v>0.57925970943910299</v>
      </c>
      <c r="AJ71">
        <f t="shared" si="8"/>
        <v>39.466635013769533</v>
      </c>
      <c r="AK71">
        <f t="shared" si="9"/>
        <v>17.906957591638427</v>
      </c>
    </row>
    <row r="72" spans="2:37" ht="15" customHeight="1" x14ac:dyDescent="0.45">
      <c r="B72" s="36"/>
      <c r="C72" s="54" t="s">
        <v>174</v>
      </c>
      <c r="D72" s="47">
        <v>6.8</v>
      </c>
      <c r="E72" s="47">
        <v>8.1</v>
      </c>
      <c r="F72" s="47">
        <v>7.8</v>
      </c>
      <c r="G72" s="47">
        <v>5.5</v>
      </c>
      <c r="H72" s="27"/>
      <c r="I72" s="27"/>
      <c r="J72" s="37"/>
      <c r="AB72">
        <v>1974</v>
      </c>
      <c r="AC72" s="92">
        <f t="shared" si="3"/>
        <v>39466.635013769534</v>
      </c>
      <c r="AD72" s="92">
        <f t="shared" si="4"/>
        <v>17906.957591638427</v>
      </c>
      <c r="AF72">
        <f t="shared" si="5"/>
        <v>41</v>
      </c>
      <c r="AG72">
        <f t="shared" si="6"/>
        <v>0.39486291046402511</v>
      </c>
      <c r="AH72">
        <f t="shared" si="7"/>
        <v>0.60513708953597489</v>
      </c>
      <c r="AJ72">
        <f t="shared" si="8"/>
        <v>39.466635013769533</v>
      </c>
      <c r="AK72">
        <f t="shared" si="9"/>
        <v>17.906957591638427</v>
      </c>
    </row>
    <row r="73" spans="2:37" ht="15" customHeight="1" x14ac:dyDescent="0.45">
      <c r="B73" s="36"/>
      <c r="C73" s="53" t="s">
        <v>175</v>
      </c>
      <c r="D73" s="49" t="s">
        <v>138</v>
      </c>
      <c r="E73" s="49" t="s">
        <v>138</v>
      </c>
      <c r="F73" s="49" t="s">
        <v>138</v>
      </c>
      <c r="G73" s="49" t="s">
        <v>138</v>
      </c>
      <c r="H73" s="27"/>
      <c r="I73" s="27"/>
      <c r="J73" s="37"/>
      <c r="N73" t="s">
        <v>313</v>
      </c>
      <c r="O73" t="s">
        <v>315</v>
      </c>
      <c r="R73" t="s">
        <v>314</v>
      </c>
      <c r="U73" t="s">
        <v>316</v>
      </c>
      <c r="W73" t="s">
        <v>318</v>
      </c>
      <c r="X73" t="s">
        <v>319</v>
      </c>
      <c r="Y73" t="s">
        <v>320</v>
      </c>
      <c r="Z73" t="s">
        <v>321</v>
      </c>
      <c r="AB73">
        <v>1975</v>
      </c>
      <c r="AC73" s="92">
        <f t="shared" si="3"/>
        <v>39466.635013769534</v>
      </c>
      <c r="AD73" s="92">
        <f t="shared" si="4"/>
        <v>17906.957591638427</v>
      </c>
      <c r="AF73">
        <f t="shared" si="5"/>
        <v>40</v>
      </c>
      <c r="AG73">
        <f t="shared" si="6"/>
        <v>0.36944134018176361</v>
      </c>
      <c r="AH73">
        <f t="shared" si="7"/>
        <v>0.63055865981823644</v>
      </c>
      <c r="AJ73">
        <f t="shared" si="8"/>
        <v>39.466635013769533</v>
      </c>
      <c r="AK73">
        <f t="shared" si="9"/>
        <v>17.906957591638427</v>
      </c>
    </row>
    <row r="74" spans="2:37" ht="15" customHeight="1" x14ac:dyDescent="0.45">
      <c r="B74" s="36"/>
      <c r="C74" s="50" t="s">
        <v>176</v>
      </c>
      <c r="D74" s="47">
        <v>20.8</v>
      </c>
      <c r="E74" s="47">
        <v>41.8</v>
      </c>
      <c r="F74" s="47">
        <v>34.799999999999997</v>
      </c>
      <c r="G74" s="47">
        <v>19.399999999999999</v>
      </c>
      <c r="H74" s="27"/>
      <c r="I74" s="27"/>
      <c r="J74" s="37"/>
      <c r="M74">
        <v>1976</v>
      </c>
      <c r="N74">
        <v>2611937257</v>
      </c>
      <c r="R74">
        <v>320845066</v>
      </c>
      <c r="AB74">
        <v>1976</v>
      </c>
      <c r="AC74" s="92">
        <f t="shared" si="3"/>
        <v>39466.635013769534</v>
      </c>
      <c r="AD74" s="92">
        <f t="shared" si="4"/>
        <v>17906.957591638427</v>
      </c>
      <c r="AF74">
        <f t="shared" si="5"/>
        <v>39</v>
      </c>
      <c r="AG74">
        <f t="shared" si="6"/>
        <v>0.34457825838967576</v>
      </c>
      <c r="AH74">
        <f t="shared" si="7"/>
        <v>0.65542174161032429</v>
      </c>
      <c r="AJ74">
        <f t="shared" si="8"/>
        <v>39.466635013769533</v>
      </c>
      <c r="AK74">
        <f t="shared" si="9"/>
        <v>17.906957591638427</v>
      </c>
    </row>
    <row r="75" spans="2:37" ht="15" customHeight="1" x14ac:dyDescent="0.45">
      <c r="B75" s="36"/>
      <c r="C75" s="50" t="s">
        <v>177</v>
      </c>
      <c r="D75" s="47">
        <v>12.6</v>
      </c>
      <c r="E75" s="47">
        <v>23.6</v>
      </c>
      <c r="F75" s="47">
        <v>20.3</v>
      </c>
      <c r="G75" s="47">
        <v>14</v>
      </c>
      <c r="H75" s="27"/>
      <c r="I75" s="27"/>
      <c r="J75" s="37"/>
      <c r="M75">
        <v>1977</v>
      </c>
      <c r="N75">
        <v>2683159423</v>
      </c>
      <c r="O75">
        <f>(N75-N74)/1000</f>
        <v>71222.165999999997</v>
      </c>
      <c r="R75">
        <v>352386841</v>
      </c>
      <c r="S75">
        <f>(R75-R74)/1000</f>
        <v>31541.775000000001</v>
      </c>
      <c r="U75">
        <f>O75+S75</f>
        <v>102763.94099999999</v>
      </c>
      <c r="W75">
        <v>0</v>
      </c>
      <c r="X75">
        <f>U75*W$115/U$115</f>
        <v>112842.33306989618</v>
      </c>
      <c r="Y75">
        <f>U75+W75</f>
        <v>102763.94099999999</v>
      </c>
      <c r="Z75">
        <f>U75+X75</f>
        <v>215606.27406989617</v>
      </c>
      <c r="AB75">
        <v>1977</v>
      </c>
      <c r="AC75" s="94">
        <f>N$117*(Z75+Y75)*AH75/2*N$119/N$120</f>
        <v>73436.502095519943</v>
      </c>
      <c r="AD75" s="94">
        <f>R$117*(Z75+Y75)*AH75/2*N$119/N$120</f>
        <v>33319.89991657366</v>
      </c>
      <c r="AF75">
        <f t="shared" si="5"/>
        <v>38</v>
      </c>
      <c r="AG75">
        <f t="shared" si="6"/>
        <v>0.32036919090127036</v>
      </c>
      <c r="AH75">
        <f t="shared" si="7"/>
        <v>0.67963080909872964</v>
      </c>
      <c r="AJ75">
        <f t="shared" si="8"/>
        <v>73.436502095519941</v>
      </c>
      <c r="AK75">
        <f t="shared" si="9"/>
        <v>33.319899916573661</v>
      </c>
    </row>
    <row r="76" spans="2:37" ht="15" customHeight="1" x14ac:dyDescent="0.45">
      <c r="B76" s="36"/>
      <c r="C76" s="50" t="s">
        <v>178</v>
      </c>
      <c r="D76" s="47">
        <v>12.8</v>
      </c>
      <c r="E76" s="47">
        <v>24</v>
      </c>
      <c r="F76" s="47">
        <v>20.8</v>
      </c>
      <c r="G76" s="47">
        <v>15.3</v>
      </c>
      <c r="H76" s="27"/>
      <c r="I76" s="27"/>
      <c r="J76" s="37"/>
      <c r="M76">
        <v>1978</v>
      </c>
      <c r="N76">
        <v>2768060494</v>
      </c>
      <c r="O76">
        <f t="shared" ref="O76:O115" si="10">(N76-N75)/1000</f>
        <v>84901.070999999996</v>
      </c>
      <c r="R76">
        <v>388545692</v>
      </c>
      <c r="S76">
        <f t="shared" ref="S76:S115" si="11">(R76-R75)/1000</f>
        <v>36158.851000000002</v>
      </c>
      <c r="U76">
        <f t="shared" ref="U76:U115" si="12">O76+S76</f>
        <v>121059.92199999999</v>
      </c>
      <c r="W76">
        <f>W$115/41*(M75-M$74)</f>
        <v>1043.0552926829268</v>
      </c>
      <c r="X76">
        <f t="shared" ref="X76:X115" si="13">U76*W$115/U$115</f>
        <v>132932.66010243469</v>
      </c>
      <c r="Y76">
        <f t="shared" ref="Y76:Y115" si="14">U76+W76</f>
        <v>122102.97729268292</v>
      </c>
      <c r="Z76">
        <f t="shared" ref="Z76:Z115" si="15">U76+X76</f>
        <v>253992.58210243468</v>
      </c>
      <c r="AB76">
        <v>1978</v>
      </c>
      <c r="AC76" s="94">
        <f t="shared" ref="AC76:AC113" si="16">N$117*(Z76+Y76)*AH76/2*N$119/N$120</f>
        <v>89747.201392894291</v>
      </c>
      <c r="AD76" s="94">
        <f t="shared" ref="AD76:AD113" si="17">R$117*(Z76+Y76)*AH76/2*N$119/N$120</f>
        <v>40720.454853830073</v>
      </c>
      <c r="AF76">
        <f t="shared" si="5"/>
        <v>37</v>
      </c>
      <c r="AG76">
        <f t="shared" si="6"/>
        <v>0.29690142860385121</v>
      </c>
      <c r="AH76">
        <f t="shared" si="7"/>
        <v>0.70309857139614884</v>
      </c>
      <c r="AJ76">
        <f t="shared" si="8"/>
        <v>89.747201392894297</v>
      </c>
      <c r="AK76">
        <f t="shared" si="9"/>
        <v>40.72045485383007</v>
      </c>
    </row>
    <row r="77" spans="2:37" ht="15" customHeight="1" x14ac:dyDescent="0.45">
      <c r="B77" s="36"/>
      <c r="C77" s="50" t="s">
        <v>179</v>
      </c>
      <c r="D77" s="47">
        <v>18.3</v>
      </c>
      <c r="E77" s="47">
        <v>32.4</v>
      </c>
      <c r="F77" s="47">
        <v>28.6</v>
      </c>
      <c r="G77" s="47">
        <v>22.8</v>
      </c>
      <c r="H77" s="27"/>
      <c r="I77" s="27"/>
      <c r="J77" s="37"/>
      <c r="M77">
        <v>1979</v>
      </c>
      <c r="N77">
        <v>2838249446</v>
      </c>
      <c r="O77">
        <f t="shared" si="10"/>
        <v>70188.952000000005</v>
      </c>
      <c r="R77">
        <v>422215226</v>
      </c>
      <c r="S77">
        <f t="shared" si="11"/>
        <v>33669.534</v>
      </c>
      <c r="U77">
        <f t="shared" si="12"/>
        <v>103858.486</v>
      </c>
      <c r="W77">
        <f t="shared" ref="W77:W114" si="18">W$115/41*(M76-M$74)</f>
        <v>2086.1105853658537</v>
      </c>
      <c r="X77">
        <f t="shared" si="13"/>
        <v>114044.2236382035</v>
      </c>
      <c r="Y77">
        <f t="shared" si="14"/>
        <v>105944.59658536586</v>
      </c>
      <c r="Z77">
        <f t="shared" si="15"/>
        <v>217902.70963820349</v>
      </c>
      <c r="AB77">
        <v>1979</v>
      </c>
      <c r="AC77" s="94">
        <f t="shared" si="16"/>
        <v>79768.598417876608</v>
      </c>
      <c r="AD77" s="94">
        <f t="shared" si="17"/>
        <v>36192.923681357504</v>
      </c>
      <c r="AF77">
        <f t="shared" si="5"/>
        <v>36</v>
      </c>
      <c r="AG77">
        <f t="shared" si="6"/>
        <v>0.27425311775007355</v>
      </c>
      <c r="AH77">
        <f t="shared" si="7"/>
        <v>0.72574688224992645</v>
      </c>
      <c r="AJ77">
        <f t="shared" si="8"/>
        <v>79.768598417876603</v>
      </c>
      <c r="AK77">
        <f t="shared" si="9"/>
        <v>36.192923681357506</v>
      </c>
    </row>
    <row r="78" spans="2:37" ht="15" customHeight="1" x14ac:dyDescent="0.45">
      <c r="B78" s="36"/>
      <c r="C78" s="50" t="s">
        <v>180</v>
      </c>
      <c r="D78" s="47">
        <v>16</v>
      </c>
      <c r="E78" s="47">
        <v>29.3</v>
      </c>
      <c r="F78" s="47">
        <v>25.8</v>
      </c>
      <c r="G78" s="47">
        <v>21.6</v>
      </c>
      <c r="H78" s="27"/>
      <c r="I78" s="27"/>
      <c r="J78" s="37"/>
      <c r="M78">
        <v>1980</v>
      </c>
      <c r="N78">
        <v>2907156609</v>
      </c>
      <c r="O78">
        <f t="shared" si="10"/>
        <v>68907.163</v>
      </c>
      <c r="R78">
        <v>458750732</v>
      </c>
      <c r="S78">
        <f t="shared" si="11"/>
        <v>36535.506000000001</v>
      </c>
      <c r="U78">
        <f t="shared" si="12"/>
        <v>105442.66899999999</v>
      </c>
      <c r="W78">
        <f t="shared" si="18"/>
        <v>3129.1658780487805</v>
      </c>
      <c r="X78">
        <f t="shared" si="13"/>
        <v>115783.7725888385</v>
      </c>
      <c r="Y78">
        <f t="shared" si="14"/>
        <v>108571.83487804877</v>
      </c>
      <c r="Z78">
        <f t="shared" si="15"/>
        <v>221226.4415888385</v>
      </c>
      <c r="AB78">
        <v>1980</v>
      </c>
      <c r="AC78" s="94">
        <f t="shared" si="16"/>
        <v>83670.123087327112</v>
      </c>
      <c r="AD78" s="94">
        <f t="shared" si="17"/>
        <v>37963.138871332696</v>
      </c>
      <c r="AF78">
        <f t="shared" si="5"/>
        <v>35</v>
      </c>
      <c r="AG78">
        <f t="shared" si="6"/>
        <v>0.25249253754692291</v>
      </c>
      <c r="AH78">
        <f t="shared" si="7"/>
        <v>0.74750746245307709</v>
      </c>
      <c r="AJ78">
        <f t="shared" si="8"/>
        <v>83.670123087327113</v>
      </c>
      <c r="AK78">
        <f t="shared" si="9"/>
        <v>37.963138871332696</v>
      </c>
    </row>
    <row r="79" spans="2:37" ht="15" customHeight="1" x14ac:dyDescent="0.45">
      <c r="B79" s="36"/>
      <c r="C79" s="50" t="s">
        <v>181</v>
      </c>
      <c r="D79" s="47">
        <v>16.8</v>
      </c>
      <c r="E79" s="47">
        <v>36.700000000000003</v>
      </c>
      <c r="F79" s="47">
        <v>33</v>
      </c>
      <c r="G79" s="47">
        <v>28.7</v>
      </c>
      <c r="H79" s="27"/>
      <c r="I79" s="27"/>
      <c r="J79" s="37"/>
      <c r="M79">
        <v>1981</v>
      </c>
      <c r="N79">
        <v>2974130786</v>
      </c>
      <c r="O79">
        <f t="shared" si="10"/>
        <v>66974.176999999996</v>
      </c>
      <c r="R79">
        <v>498796572</v>
      </c>
      <c r="S79">
        <f t="shared" si="11"/>
        <v>40045.839999999997</v>
      </c>
      <c r="U79">
        <f t="shared" si="12"/>
        <v>107020.01699999999</v>
      </c>
      <c r="W79">
        <f t="shared" si="18"/>
        <v>4172.2211707317074</v>
      </c>
      <c r="X79">
        <f t="shared" si="13"/>
        <v>117515.81620891661</v>
      </c>
      <c r="Y79">
        <f t="shared" si="14"/>
        <v>111192.2381707317</v>
      </c>
      <c r="Z79">
        <f t="shared" si="15"/>
        <v>224535.83320891659</v>
      </c>
      <c r="AB79">
        <v>1981</v>
      </c>
      <c r="AC79" s="94">
        <f t="shared" si="16"/>
        <v>87546.272270097368</v>
      </c>
      <c r="AD79" s="94">
        <f t="shared" si="17"/>
        <v>39721.840595219575</v>
      </c>
      <c r="AF79">
        <f t="shared" si="5"/>
        <v>34</v>
      </c>
      <c r="AG79">
        <f t="shared" si="6"/>
        <v>0.23167757463479818</v>
      </c>
      <c r="AH79">
        <f t="shared" si="7"/>
        <v>0.76832242536520179</v>
      </c>
      <c r="AJ79">
        <f t="shared" si="8"/>
        <v>87.546272270097361</v>
      </c>
      <c r="AK79">
        <f t="shared" si="9"/>
        <v>39.721840595219575</v>
      </c>
    </row>
    <row r="80" spans="2:37" ht="15" customHeight="1" x14ac:dyDescent="0.45">
      <c r="B80" s="36"/>
      <c r="C80" s="50" t="s">
        <v>182</v>
      </c>
      <c r="D80" s="47">
        <v>17</v>
      </c>
      <c r="E80" s="47">
        <v>40.6</v>
      </c>
      <c r="F80" s="47">
        <v>36.200000000000003</v>
      </c>
      <c r="G80" s="47">
        <v>33.200000000000003</v>
      </c>
      <c r="H80" s="27"/>
      <c r="I80" s="27"/>
      <c r="J80" s="37"/>
      <c r="M80">
        <v>1982</v>
      </c>
      <c r="N80">
        <v>3024735901</v>
      </c>
      <c r="O80">
        <f t="shared" si="10"/>
        <v>50605.114999999998</v>
      </c>
      <c r="R80">
        <v>533989061</v>
      </c>
      <c r="S80">
        <f t="shared" si="11"/>
        <v>35192.489000000001</v>
      </c>
      <c r="U80">
        <f t="shared" si="12"/>
        <v>85797.603999999992</v>
      </c>
      <c r="W80">
        <f t="shared" si="18"/>
        <v>5215.2764634146342</v>
      </c>
      <c r="X80">
        <f t="shared" si="13"/>
        <v>94212.052524990795</v>
      </c>
      <c r="Y80">
        <f t="shared" si="14"/>
        <v>91012.880463414622</v>
      </c>
      <c r="Z80">
        <f t="shared" si="15"/>
        <v>180009.6565249908</v>
      </c>
      <c r="AB80">
        <v>1982</v>
      </c>
      <c r="AC80" s="94">
        <f t="shared" si="16"/>
        <v>72496.627675917858</v>
      </c>
      <c r="AD80" s="94">
        <f t="shared" si="17"/>
        <v>32893.456380979384</v>
      </c>
      <c r="AF80">
        <f t="shared" si="5"/>
        <v>33</v>
      </c>
      <c r="AG80">
        <f t="shared" si="6"/>
        <v>0.21185539858339661</v>
      </c>
      <c r="AH80">
        <f t="shared" si="7"/>
        <v>0.78814460141660336</v>
      </c>
      <c r="AJ80">
        <f t="shared" si="8"/>
        <v>72.496627675917864</v>
      </c>
      <c r="AK80">
        <f t="shared" si="9"/>
        <v>32.89345638097938</v>
      </c>
    </row>
    <row r="81" spans="2:37" ht="15" customHeight="1" x14ac:dyDescent="0.45">
      <c r="B81" s="36"/>
      <c r="C81" s="50" t="s">
        <v>183</v>
      </c>
      <c r="D81" s="47">
        <v>3.8</v>
      </c>
      <c r="E81" s="47">
        <v>9</v>
      </c>
      <c r="F81" s="47">
        <v>8</v>
      </c>
      <c r="G81" s="47">
        <v>7.5</v>
      </c>
      <c r="H81" s="27"/>
      <c r="I81" s="27"/>
      <c r="J81" s="37"/>
      <c r="M81">
        <v>1983</v>
      </c>
      <c r="N81">
        <v>3070971566</v>
      </c>
      <c r="O81">
        <f t="shared" si="10"/>
        <v>46235.665000000001</v>
      </c>
      <c r="R81">
        <v>569284296</v>
      </c>
      <c r="S81">
        <f t="shared" si="11"/>
        <v>35295.235000000001</v>
      </c>
      <c r="U81">
        <f t="shared" si="12"/>
        <v>81530.899999999994</v>
      </c>
      <c r="W81">
        <f t="shared" si="18"/>
        <v>6258.3317560975611</v>
      </c>
      <c r="X81">
        <f t="shared" si="13"/>
        <v>89526.899063635545</v>
      </c>
      <c r="Y81">
        <f t="shared" si="14"/>
        <v>87789.23175609755</v>
      </c>
      <c r="Z81">
        <f t="shared" si="15"/>
        <v>171057.79906363552</v>
      </c>
      <c r="AB81">
        <v>1983</v>
      </c>
      <c r="AC81" s="94">
        <f t="shared" si="16"/>
        <v>70890.765713760586</v>
      </c>
      <c r="AD81" s="94">
        <f t="shared" si="17"/>
        <v>32164.838345913999</v>
      </c>
      <c r="AF81">
        <f t="shared" si="5"/>
        <v>32</v>
      </c>
      <c r="AG81">
        <f t="shared" si="6"/>
        <v>0.1930623371419069</v>
      </c>
      <c r="AH81">
        <f t="shared" si="7"/>
        <v>0.8069376628580931</v>
      </c>
      <c r="AJ81">
        <f t="shared" si="8"/>
        <v>70.890765713760587</v>
      </c>
      <c r="AK81">
        <f t="shared" si="9"/>
        <v>32.164838345913999</v>
      </c>
    </row>
    <row r="82" spans="2:37" ht="15" customHeight="1" x14ac:dyDescent="0.45">
      <c r="B82" s="36"/>
      <c r="C82" s="53" t="s">
        <v>184</v>
      </c>
      <c r="D82" s="49" t="s">
        <v>138</v>
      </c>
      <c r="E82" s="49" t="s">
        <v>138</v>
      </c>
      <c r="F82" s="49" t="s">
        <v>138</v>
      </c>
      <c r="G82" s="49" t="s">
        <v>138</v>
      </c>
      <c r="H82" s="27"/>
      <c r="I82" s="27"/>
      <c r="J82" s="37"/>
      <c r="M82">
        <v>1984</v>
      </c>
      <c r="N82">
        <v>3117063389</v>
      </c>
      <c r="O82">
        <f t="shared" si="10"/>
        <v>46091.822999999997</v>
      </c>
      <c r="R82">
        <v>603998040</v>
      </c>
      <c r="S82">
        <f t="shared" si="11"/>
        <v>34713.743999999999</v>
      </c>
      <c r="U82">
        <f t="shared" si="12"/>
        <v>80805.566999999995</v>
      </c>
      <c r="W82">
        <f t="shared" si="18"/>
        <v>7301.3870487804879</v>
      </c>
      <c r="X82">
        <f t="shared" si="13"/>
        <v>88730.430310334355</v>
      </c>
      <c r="Y82">
        <f t="shared" si="14"/>
        <v>88106.954048780477</v>
      </c>
      <c r="Z82">
        <f t="shared" si="15"/>
        <v>169535.99731033435</v>
      </c>
      <c r="AB82">
        <v>1984</v>
      </c>
      <c r="AC82" s="94">
        <f t="shared" si="16"/>
        <v>72112.100141006507</v>
      </c>
      <c r="AD82" s="94">
        <f t="shared" si="17"/>
        <v>32718.987028371226</v>
      </c>
      <c r="AF82">
        <f t="shared" si="5"/>
        <v>31</v>
      </c>
      <c r="AG82">
        <f t="shared" si="6"/>
        <v>0.17532394485222941</v>
      </c>
      <c r="AH82">
        <f t="shared" si="7"/>
        <v>0.82467605514777054</v>
      </c>
      <c r="AJ82">
        <f t="shared" si="8"/>
        <v>72.112100141006508</v>
      </c>
      <c r="AK82">
        <f t="shared" si="9"/>
        <v>32.718987028371224</v>
      </c>
    </row>
    <row r="83" spans="2:37" ht="15" customHeight="1" x14ac:dyDescent="0.45">
      <c r="B83" s="36"/>
      <c r="C83" s="54" t="s">
        <v>185</v>
      </c>
      <c r="D83" s="47">
        <v>47.5</v>
      </c>
      <c r="E83" s="47">
        <v>97.6</v>
      </c>
      <c r="F83" s="47">
        <v>83.4</v>
      </c>
      <c r="G83" s="47">
        <v>67.599999999999994</v>
      </c>
      <c r="H83" s="27"/>
      <c r="I83" s="27"/>
      <c r="J83" s="37"/>
      <c r="M83">
        <v>1985</v>
      </c>
      <c r="N83">
        <v>3156267124</v>
      </c>
      <c r="O83">
        <f t="shared" si="10"/>
        <v>39203.735000000001</v>
      </c>
      <c r="R83">
        <v>639342948</v>
      </c>
      <c r="S83">
        <f t="shared" si="11"/>
        <v>35344.908000000003</v>
      </c>
      <c r="U83">
        <f t="shared" si="12"/>
        <v>74548.643000000011</v>
      </c>
      <c r="W83">
        <f t="shared" si="18"/>
        <v>8344.4423414634148</v>
      </c>
      <c r="X83">
        <f t="shared" si="13"/>
        <v>81859.869536482511</v>
      </c>
      <c r="Y83">
        <f t="shared" si="14"/>
        <v>82893.085341463418</v>
      </c>
      <c r="Z83">
        <f t="shared" si="15"/>
        <v>156408.51253648254</v>
      </c>
      <c r="AB83">
        <v>1985</v>
      </c>
      <c r="AC83" s="94">
        <f t="shared" si="16"/>
        <v>68332.306328289778</v>
      </c>
      <c r="AD83" s="94">
        <f t="shared" si="17"/>
        <v>31004.004043735185</v>
      </c>
      <c r="AF83">
        <f t="shared" si="5"/>
        <v>30</v>
      </c>
      <c r="AG83">
        <f t="shared" si="6"/>
        <v>0.15865525393145699</v>
      </c>
      <c r="AH83">
        <f t="shared" si="7"/>
        <v>0.84134474606854304</v>
      </c>
      <c r="AJ83">
        <f t="shared" si="8"/>
        <v>68.332306328289775</v>
      </c>
      <c r="AK83">
        <f t="shared" si="9"/>
        <v>31.004004043735186</v>
      </c>
    </row>
    <row r="84" spans="2:37" ht="15" customHeight="1" x14ac:dyDescent="0.45">
      <c r="B84" s="36"/>
      <c r="C84" s="54" t="s">
        <v>186</v>
      </c>
      <c r="D84" s="47">
        <v>29.5</v>
      </c>
      <c r="E84" s="47">
        <v>92.3</v>
      </c>
      <c r="F84" s="47">
        <v>80.599999999999994</v>
      </c>
      <c r="G84" s="47">
        <v>63.4</v>
      </c>
      <c r="H84" s="27"/>
      <c r="I84" s="27"/>
      <c r="J84" s="37"/>
      <c r="M84">
        <v>1986</v>
      </c>
      <c r="N84">
        <v>3191319374</v>
      </c>
      <c r="O84">
        <f t="shared" si="10"/>
        <v>35052.25</v>
      </c>
      <c r="R84">
        <v>673686615</v>
      </c>
      <c r="S84">
        <f t="shared" si="11"/>
        <v>34343.667000000001</v>
      </c>
      <c r="U84">
        <f t="shared" si="12"/>
        <v>69395.917000000001</v>
      </c>
      <c r="W84">
        <f t="shared" si="18"/>
        <v>9387.4976341463407</v>
      </c>
      <c r="X84">
        <f t="shared" si="13"/>
        <v>76201.799031869261</v>
      </c>
      <c r="Y84">
        <f t="shared" si="14"/>
        <v>78783.414634146349</v>
      </c>
      <c r="Z84">
        <f t="shared" si="15"/>
        <v>145597.71603186926</v>
      </c>
      <c r="AB84">
        <v>1986</v>
      </c>
      <c r="AC84" s="94">
        <f t="shared" si="16"/>
        <v>65259.333902686216</v>
      </c>
      <c r="AD84" s="94">
        <f t="shared" si="17"/>
        <v>29609.722851878858</v>
      </c>
      <c r="AF84">
        <f t="shared" si="5"/>
        <v>29</v>
      </c>
      <c r="AG84">
        <f t="shared" si="6"/>
        <v>0.14306119219550908</v>
      </c>
      <c r="AH84">
        <f t="shared" si="7"/>
        <v>0.85693880780449094</v>
      </c>
      <c r="AJ84">
        <f t="shared" si="8"/>
        <v>65.259333902686222</v>
      </c>
      <c r="AK84">
        <f t="shared" si="9"/>
        <v>29.609722851878857</v>
      </c>
    </row>
    <row r="85" spans="2:37" ht="15" customHeight="1" x14ac:dyDescent="0.45">
      <c r="B85" s="36"/>
      <c r="C85" s="54" t="s">
        <v>187</v>
      </c>
      <c r="D85" s="47">
        <v>1.8</v>
      </c>
      <c r="E85" s="47">
        <v>5.2</v>
      </c>
      <c r="F85" s="47">
        <v>4.5</v>
      </c>
      <c r="G85" s="47">
        <v>2.8</v>
      </c>
      <c r="H85" s="27"/>
      <c r="I85" s="27"/>
      <c r="J85" s="37"/>
      <c r="M85">
        <v>1987</v>
      </c>
      <c r="N85">
        <v>3227465762</v>
      </c>
      <c r="O85">
        <f t="shared" si="10"/>
        <v>36146.387999999999</v>
      </c>
      <c r="R85">
        <v>712733199</v>
      </c>
      <c r="S85">
        <f t="shared" si="11"/>
        <v>39046.584000000003</v>
      </c>
      <c r="U85">
        <f t="shared" si="12"/>
        <v>75192.972000000009</v>
      </c>
      <c r="W85">
        <f t="shared" si="18"/>
        <v>10430.552926829268</v>
      </c>
      <c r="X85">
        <f t="shared" si="13"/>
        <v>82567.389965507246</v>
      </c>
      <c r="Y85">
        <f t="shared" si="14"/>
        <v>85623.524926829283</v>
      </c>
      <c r="Z85">
        <f t="shared" si="15"/>
        <v>157760.36196550727</v>
      </c>
      <c r="AB85">
        <v>1987</v>
      </c>
      <c r="AC85" s="94">
        <f t="shared" si="16"/>
        <v>71985.859526693093</v>
      </c>
      <c r="AD85" s="94">
        <f t="shared" si="17"/>
        <v>32661.708638002656</v>
      </c>
      <c r="AF85">
        <f t="shared" si="5"/>
        <v>28</v>
      </c>
      <c r="AG85">
        <f t="shared" si="6"/>
        <v>0.12853714934241495</v>
      </c>
      <c r="AH85">
        <f t="shared" si="7"/>
        <v>0.871462850657585</v>
      </c>
      <c r="AJ85">
        <f t="shared" si="8"/>
        <v>71.985859526693091</v>
      </c>
      <c r="AK85">
        <f t="shared" si="9"/>
        <v>32.661708638002658</v>
      </c>
    </row>
    <row r="86" spans="2:37" ht="15" customHeight="1" x14ac:dyDescent="0.45">
      <c r="B86" s="36"/>
      <c r="C86" s="54" t="s">
        <v>188</v>
      </c>
      <c r="D86" s="47">
        <v>2.1</v>
      </c>
      <c r="E86" s="47">
        <v>5.9</v>
      </c>
      <c r="F86" s="47">
        <v>5.4</v>
      </c>
      <c r="G86" s="47">
        <v>4.3</v>
      </c>
      <c r="H86" s="27"/>
      <c r="I86" s="27"/>
      <c r="J86" s="37"/>
      <c r="M86">
        <v>1988</v>
      </c>
      <c r="N86">
        <v>3265270487</v>
      </c>
      <c r="O86">
        <f t="shared" si="10"/>
        <v>37804.724999999999</v>
      </c>
      <c r="R86">
        <v>755705393</v>
      </c>
      <c r="S86">
        <f t="shared" si="11"/>
        <v>42972.194000000003</v>
      </c>
      <c r="U86">
        <f t="shared" si="12"/>
        <v>80776.918999999994</v>
      </c>
      <c r="W86">
        <f t="shared" si="18"/>
        <v>11473.608219512196</v>
      </c>
      <c r="X86">
        <f t="shared" si="13"/>
        <v>88698.972708316272</v>
      </c>
      <c r="Y86">
        <f t="shared" si="14"/>
        <v>92250.527219512194</v>
      </c>
      <c r="Z86">
        <f t="shared" si="15"/>
        <v>169475.89170831628</v>
      </c>
      <c r="AB86">
        <v>1988</v>
      </c>
      <c r="AC86" s="94">
        <f t="shared" si="16"/>
        <v>78607.346579137273</v>
      </c>
      <c r="AD86" s="94">
        <f t="shared" si="17"/>
        <v>35666.03590837503</v>
      </c>
      <c r="AF86">
        <f t="shared" si="5"/>
        <v>27</v>
      </c>
      <c r="AG86">
        <f t="shared" si="6"/>
        <v>0.11506967022170828</v>
      </c>
      <c r="AH86">
        <f t="shared" si="7"/>
        <v>0.88493032977829178</v>
      </c>
      <c r="AJ86">
        <f t="shared" si="8"/>
        <v>78.607346579137271</v>
      </c>
      <c r="AK86">
        <f t="shared" si="9"/>
        <v>35.666035908375029</v>
      </c>
    </row>
    <row r="87" spans="2:37" ht="15" customHeight="1" x14ac:dyDescent="0.45">
      <c r="B87" s="36"/>
      <c r="C87" s="55" t="s">
        <v>189</v>
      </c>
      <c r="D87" s="47">
        <v>37.299999999999997</v>
      </c>
      <c r="E87" s="47">
        <v>36.4</v>
      </c>
      <c r="F87" s="47">
        <v>33.4</v>
      </c>
      <c r="G87" s="47">
        <v>24.4</v>
      </c>
      <c r="H87" s="27"/>
      <c r="I87" s="27"/>
      <c r="J87" s="37"/>
      <c r="M87">
        <v>1989</v>
      </c>
      <c r="N87">
        <v>3305061227</v>
      </c>
      <c r="O87">
        <f t="shared" si="10"/>
        <v>39790.74</v>
      </c>
      <c r="R87">
        <v>804849741</v>
      </c>
      <c r="S87">
        <f t="shared" si="11"/>
        <v>49144.347999999998</v>
      </c>
      <c r="U87">
        <f t="shared" si="12"/>
        <v>88935.087999999989</v>
      </c>
      <c r="W87">
        <f t="shared" si="18"/>
        <v>12516.663512195122</v>
      </c>
      <c r="X87">
        <f t="shared" si="13"/>
        <v>97657.239728637156</v>
      </c>
      <c r="Y87">
        <f t="shared" si="14"/>
        <v>101451.75151219511</v>
      </c>
      <c r="Z87">
        <f t="shared" si="15"/>
        <v>186592.32772863714</v>
      </c>
      <c r="AB87">
        <v>1989</v>
      </c>
      <c r="AC87" s="94">
        <f t="shared" si="16"/>
        <v>87727.041434908591</v>
      </c>
      <c r="AD87" s="94">
        <f t="shared" si="17"/>
        <v>39803.859894990666</v>
      </c>
      <c r="AF87">
        <f t="shared" si="5"/>
        <v>26</v>
      </c>
      <c r="AG87">
        <f t="shared" si="6"/>
        <v>0.10263725183213576</v>
      </c>
      <c r="AH87">
        <f t="shared" si="7"/>
        <v>0.89736274816786421</v>
      </c>
      <c r="AJ87">
        <f t="shared" si="8"/>
        <v>87.727041434908585</v>
      </c>
      <c r="AK87">
        <f t="shared" si="9"/>
        <v>39.803859894990666</v>
      </c>
    </row>
    <row r="88" spans="2:37" x14ac:dyDescent="0.45">
      <c r="B88" s="36"/>
      <c r="C88" s="27"/>
      <c r="D88" s="27"/>
      <c r="E88" s="27"/>
      <c r="F88" s="27"/>
      <c r="G88" s="27"/>
      <c r="H88" s="27"/>
      <c r="I88" s="27"/>
      <c r="J88" s="37"/>
      <c r="M88">
        <v>1990</v>
      </c>
      <c r="N88">
        <v>3343299192</v>
      </c>
      <c r="O88">
        <f t="shared" si="10"/>
        <v>38237.964999999997</v>
      </c>
      <c r="R88">
        <v>857238109</v>
      </c>
      <c r="S88">
        <f t="shared" si="11"/>
        <v>52388.368000000002</v>
      </c>
      <c r="U88">
        <f t="shared" si="12"/>
        <v>90626.332999999999</v>
      </c>
      <c r="W88">
        <f t="shared" si="18"/>
        <v>13559.718804878048</v>
      </c>
      <c r="X88">
        <f t="shared" si="13"/>
        <v>99514.3505958897</v>
      </c>
      <c r="Y88">
        <f t="shared" si="14"/>
        <v>104186.05180487805</v>
      </c>
      <c r="Z88">
        <f t="shared" si="15"/>
        <v>190140.68359588971</v>
      </c>
      <c r="AB88">
        <v>1990</v>
      </c>
      <c r="AC88" s="94">
        <f t="shared" si="16"/>
        <v>90781.878187752111</v>
      </c>
      <c r="AD88" s="94">
        <f t="shared" si="17"/>
        <v>41189.912497738835</v>
      </c>
      <c r="AF88">
        <f t="shared" si="5"/>
        <v>25</v>
      </c>
      <c r="AG88">
        <f t="shared" si="6"/>
        <v>9.1211219725867876E-2</v>
      </c>
      <c r="AH88">
        <f t="shared" si="7"/>
        <v>0.90878878027413212</v>
      </c>
      <c r="AJ88">
        <f t="shared" si="8"/>
        <v>90.781878187752113</v>
      </c>
      <c r="AK88">
        <f t="shared" si="9"/>
        <v>41.189912497738831</v>
      </c>
    </row>
    <row r="89" spans="2:37" ht="32.25" customHeight="1" x14ac:dyDescent="0.45">
      <c r="B89" s="36"/>
      <c r="C89" s="100" t="s">
        <v>190</v>
      </c>
      <c r="D89" s="100"/>
      <c r="E89" s="100"/>
      <c r="F89" s="100"/>
      <c r="G89" s="100"/>
      <c r="H89" s="100"/>
      <c r="I89" s="100"/>
      <c r="J89" s="37"/>
      <c r="M89">
        <v>1991</v>
      </c>
      <c r="N89">
        <v>3377980479</v>
      </c>
      <c r="O89">
        <f t="shared" si="10"/>
        <v>34681.286999999997</v>
      </c>
      <c r="R89">
        <v>906878817</v>
      </c>
      <c r="S89">
        <f t="shared" si="11"/>
        <v>49640.707999999999</v>
      </c>
      <c r="U89">
        <f t="shared" si="12"/>
        <v>84321.994999999995</v>
      </c>
      <c r="W89">
        <f t="shared" si="18"/>
        <v>14602.774097560976</v>
      </c>
      <c r="X89">
        <f t="shared" si="13"/>
        <v>92591.725777703687</v>
      </c>
      <c r="Y89">
        <f t="shared" si="14"/>
        <v>98924.769097560973</v>
      </c>
      <c r="Z89">
        <f t="shared" si="15"/>
        <v>176913.72077770368</v>
      </c>
      <c r="AB89">
        <v>1991</v>
      </c>
      <c r="AC89" s="94">
        <f t="shared" si="16"/>
        <v>86058.119628993911</v>
      </c>
      <c r="AD89" s="94">
        <f t="shared" si="17"/>
        <v>39046.630098433445</v>
      </c>
      <c r="AF89">
        <f t="shared" si="5"/>
        <v>24</v>
      </c>
      <c r="AG89">
        <f t="shared" si="6"/>
        <v>8.0756659233771053E-2</v>
      </c>
      <c r="AH89">
        <f t="shared" si="7"/>
        <v>0.91924334076622893</v>
      </c>
      <c r="AJ89">
        <f t="shared" si="8"/>
        <v>86.058119628993907</v>
      </c>
      <c r="AK89">
        <f t="shared" si="9"/>
        <v>39.046630098433447</v>
      </c>
    </row>
    <row r="90" spans="2:37" x14ac:dyDescent="0.45">
      <c r="B90" s="36"/>
      <c r="C90" s="27"/>
      <c r="D90" s="27"/>
      <c r="E90" s="27"/>
      <c r="F90" s="27"/>
      <c r="G90" s="27"/>
      <c r="H90" s="27"/>
      <c r="I90" s="27"/>
      <c r="J90" s="37"/>
      <c r="M90">
        <v>1992</v>
      </c>
      <c r="N90">
        <v>3411192328</v>
      </c>
      <c r="O90">
        <f t="shared" si="10"/>
        <v>33211.849000000002</v>
      </c>
      <c r="R90">
        <v>957458632</v>
      </c>
      <c r="S90">
        <f t="shared" si="11"/>
        <v>50579.815000000002</v>
      </c>
      <c r="U90">
        <f t="shared" si="12"/>
        <v>83791.664000000004</v>
      </c>
      <c r="W90">
        <f t="shared" si="18"/>
        <v>15645.829390243904</v>
      </c>
      <c r="X90">
        <f t="shared" si="13"/>
        <v>92009.383501250006</v>
      </c>
      <c r="Y90">
        <f t="shared" si="14"/>
        <v>99437.493390243908</v>
      </c>
      <c r="Z90">
        <f t="shared" si="15"/>
        <v>175801.04750125</v>
      </c>
      <c r="AB90">
        <v>1992</v>
      </c>
      <c r="AC90" s="94">
        <f t="shared" si="16"/>
        <v>86760.558708406155</v>
      </c>
      <c r="AD90" s="94">
        <f t="shared" si="17"/>
        <v>39365.34353324632</v>
      </c>
      <c r="AF90">
        <f t="shared" si="5"/>
        <v>23</v>
      </c>
      <c r="AG90">
        <f t="shared" si="6"/>
        <v>7.1233377413986096E-2</v>
      </c>
      <c r="AH90">
        <f t="shared" si="7"/>
        <v>0.92876662258601395</v>
      </c>
      <c r="AJ90">
        <f t="shared" si="8"/>
        <v>86.760558708406151</v>
      </c>
      <c r="AK90">
        <f t="shared" si="9"/>
        <v>39.365343533246318</v>
      </c>
    </row>
    <row r="91" spans="2:37" x14ac:dyDescent="0.45">
      <c r="B91" s="36"/>
      <c r="C91" s="25" t="s">
        <v>191</v>
      </c>
      <c r="D91" s="27"/>
      <c r="E91" s="27"/>
      <c r="F91" s="27"/>
      <c r="G91" s="27"/>
      <c r="H91" s="27"/>
      <c r="I91" s="27"/>
      <c r="J91" s="37"/>
      <c r="M91">
        <v>1993</v>
      </c>
      <c r="N91">
        <v>3445640862</v>
      </c>
      <c r="O91">
        <f t="shared" si="10"/>
        <v>34448.534</v>
      </c>
      <c r="R91">
        <v>1004267012</v>
      </c>
      <c r="S91">
        <f t="shared" si="11"/>
        <v>46808.38</v>
      </c>
      <c r="U91">
        <f t="shared" si="12"/>
        <v>81256.91399999999</v>
      </c>
      <c r="W91">
        <f t="shared" si="18"/>
        <v>16688.88468292683</v>
      </c>
      <c r="X91">
        <f t="shared" si="13"/>
        <v>89226.042370444979</v>
      </c>
      <c r="Y91">
        <f t="shared" si="14"/>
        <v>97945.798682926819</v>
      </c>
      <c r="Z91">
        <f t="shared" si="15"/>
        <v>170482.95637044497</v>
      </c>
      <c r="AB91">
        <v>1993</v>
      </c>
      <c r="AC91" s="94">
        <f t="shared" si="16"/>
        <v>85400.797983848461</v>
      </c>
      <c r="AD91" s="94">
        <f t="shared" si="17"/>
        <v>38748.387524178535</v>
      </c>
      <c r="AF91">
        <f t="shared" si="5"/>
        <v>22</v>
      </c>
      <c r="AG91">
        <f t="shared" si="6"/>
        <v>6.2596872790906796E-2</v>
      </c>
      <c r="AH91">
        <f t="shared" si="7"/>
        <v>0.93740312720909325</v>
      </c>
      <c r="AJ91">
        <f t="shared" si="8"/>
        <v>85.400797983848463</v>
      </c>
      <c r="AK91">
        <f t="shared" si="9"/>
        <v>38.748387524178533</v>
      </c>
    </row>
    <row r="92" spans="2:37" ht="15" customHeight="1" x14ac:dyDescent="0.45">
      <c r="B92" s="36"/>
      <c r="C92" s="42"/>
      <c r="D92" s="43" t="s">
        <v>130</v>
      </c>
      <c r="E92" s="101" t="s">
        <v>131</v>
      </c>
      <c r="F92" s="101"/>
      <c r="G92" s="101"/>
      <c r="H92" s="27"/>
      <c r="I92" s="27"/>
      <c r="J92" s="37"/>
      <c r="M92">
        <v>1994</v>
      </c>
      <c r="N92">
        <v>3480791388</v>
      </c>
      <c r="O92">
        <f t="shared" si="10"/>
        <v>35150.525999999998</v>
      </c>
      <c r="R92">
        <v>1051033535</v>
      </c>
      <c r="S92">
        <f t="shared" si="11"/>
        <v>46766.523000000001</v>
      </c>
      <c r="U92">
        <f t="shared" si="12"/>
        <v>81917.048999999999</v>
      </c>
      <c r="W92">
        <f t="shared" si="18"/>
        <v>17731.939975609755</v>
      </c>
      <c r="X92">
        <f t="shared" si="13"/>
        <v>89950.918945012105</v>
      </c>
      <c r="Y92">
        <f t="shared" si="14"/>
        <v>99648.988975609755</v>
      </c>
      <c r="Z92">
        <f t="shared" si="15"/>
        <v>171867.96794501209</v>
      </c>
      <c r="AB92">
        <v>1994</v>
      </c>
      <c r="AC92" s="94">
        <f t="shared" si="16"/>
        <v>87101.872107210147</v>
      </c>
      <c r="AD92" s="94">
        <f t="shared" si="17"/>
        <v>39520.205597258333</v>
      </c>
      <c r="AF92">
        <f t="shared" si="5"/>
        <v>21</v>
      </c>
      <c r="AG92">
        <f t="shared" si="6"/>
        <v>5.4799291699557967E-2</v>
      </c>
      <c r="AH92">
        <f t="shared" si="7"/>
        <v>0.94520070830044201</v>
      </c>
      <c r="AJ92">
        <f t="shared" si="8"/>
        <v>87.101872107210141</v>
      </c>
      <c r="AK92">
        <f t="shared" si="9"/>
        <v>39.520205597258332</v>
      </c>
    </row>
    <row r="93" spans="2:37" ht="15" customHeight="1" x14ac:dyDescent="0.45">
      <c r="B93" s="36"/>
      <c r="C93" s="44"/>
      <c r="D93" s="45" t="s">
        <v>192</v>
      </c>
      <c r="E93" s="45" t="s">
        <v>133</v>
      </c>
      <c r="F93" s="45" t="s">
        <v>134</v>
      </c>
      <c r="G93" s="45" t="s">
        <v>135</v>
      </c>
      <c r="H93" s="27"/>
      <c r="I93" s="27"/>
      <c r="J93" s="37"/>
      <c r="M93">
        <v>1995</v>
      </c>
      <c r="N93">
        <v>3519298603</v>
      </c>
      <c r="O93">
        <f t="shared" si="10"/>
        <v>38507.214999999997</v>
      </c>
      <c r="R93">
        <v>1099993535</v>
      </c>
      <c r="S93">
        <f t="shared" si="11"/>
        <v>48960</v>
      </c>
      <c r="U93">
        <f t="shared" si="12"/>
        <v>87467.214999999997</v>
      </c>
      <c r="W93">
        <f t="shared" si="18"/>
        <v>18774.995268292681</v>
      </c>
      <c r="X93">
        <f t="shared" si="13"/>
        <v>96045.407675891096</v>
      </c>
      <c r="Y93">
        <f t="shared" si="14"/>
        <v>106242.21026829268</v>
      </c>
      <c r="Z93">
        <f t="shared" si="15"/>
        <v>183512.62267589109</v>
      </c>
      <c r="AB93">
        <v>1995</v>
      </c>
      <c r="AC93" s="94">
        <f t="shared" si="16"/>
        <v>93641.801348833542</v>
      </c>
      <c r="AD93" s="94">
        <f t="shared" si="17"/>
        <v>42487.528135427783</v>
      </c>
      <c r="AF93">
        <f t="shared" si="5"/>
        <v>20</v>
      </c>
      <c r="AG93">
        <f t="shared" si="6"/>
        <v>4.7790352272814703E-2</v>
      </c>
      <c r="AH93">
        <f t="shared" si="7"/>
        <v>0.9522096477271853</v>
      </c>
      <c r="AJ93">
        <f t="shared" si="8"/>
        <v>93.641801348833539</v>
      </c>
      <c r="AK93">
        <f t="shared" si="9"/>
        <v>42.48752813542778</v>
      </c>
    </row>
    <row r="94" spans="2:37" ht="15" customHeight="1" x14ac:dyDescent="0.45">
      <c r="B94" s="36"/>
      <c r="C94" s="46" t="s">
        <v>136</v>
      </c>
      <c r="D94" s="47">
        <v>80.900000000000006</v>
      </c>
      <c r="E94" s="47">
        <v>201.1</v>
      </c>
      <c r="F94" s="47">
        <v>174</v>
      </c>
      <c r="G94" s="47">
        <v>138.1</v>
      </c>
      <c r="H94" s="27"/>
      <c r="I94" s="27"/>
      <c r="J94" s="37"/>
      <c r="M94">
        <v>1996</v>
      </c>
      <c r="N94">
        <v>3546431387</v>
      </c>
      <c r="O94">
        <f t="shared" si="10"/>
        <v>27132.784</v>
      </c>
      <c r="R94">
        <v>1151792327</v>
      </c>
      <c r="S94">
        <f t="shared" si="11"/>
        <v>51798.792000000001</v>
      </c>
      <c r="U94">
        <f t="shared" si="12"/>
        <v>78931.576000000001</v>
      </c>
      <c r="W94">
        <f t="shared" si="18"/>
        <v>19818.050560975611</v>
      </c>
      <c r="X94">
        <f t="shared" si="13"/>
        <v>86672.650951794698</v>
      </c>
      <c r="Y94">
        <f t="shared" si="14"/>
        <v>98749.626560975608</v>
      </c>
      <c r="Z94">
        <f t="shared" si="15"/>
        <v>165604.2269517947</v>
      </c>
      <c r="AB94">
        <v>1996</v>
      </c>
      <c r="AC94" s="94">
        <f t="shared" si="16"/>
        <v>85995.554453351244</v>
      </c>
      <c r="AD94" s="94">
        <f t="shared" si="17"/>
        <v>39018.24277971332</v>
      </c>
      <c r="AF94">
        <f t="shared" si="5"/>
        <v>19</v>
      </c>
      <c r="AG94">
        <f t="shared" si="6"/>
        <v>4.1518219688779105E-2</v>
      </c>
      <c r="AH94">
        <f t="shared" si="7"/>
        <v>0.95848178031122089</v>
      </c>
      <c r="AJ94">
        <f t="shared" si="8"/>
        <v>85.995554453351247</v>
      </c>
      <c r="AK94">
        <f t="shared" si="9"/>
        <v>39.018242779713319</v>
      </c>
    </row>
    <row r="95" spans="2:37" ht="15" customHeight="1" x14ac:dyDescent="0.45">
      <c r="B95" s="36"/>
      <c r="C95" s="48" t="s">
        <v>137</v>
      </c>
      <c r="D95" s="49" t="s">
        <v>138</v>
      </c>
      <c r="E95" s="49" t="s">
        <v>138</v>
      </c>
      <c r="F95" s="49" t="s">
        <v>138</v>
      </c>
      <c r="G95" s="49" t="s">
        <v>138</v>
      </c>
      <c r="H95" s="27"/>
      <c r="I95" s="27"/>
      <c r="J95" s="37"/>
      <c r="M95">
        <v>1997</v>
      </c>
      <c r="N95">
        <v>3574585123</v>
      </c>
      <c r="O95">
        <f t="shared" si="10"/>
        <v>28153.736000000001</v>
      </c>
      <c r="R95">
        <v>1206544767</v>
      </c>
      <c r="S95">
        <f t="shared" si="11"/>
        <v>54752.44</v>
      </c>
      <c r="U95">
        <f t="shared" si="12"/>
        <v>82906.176000000007</v>
      </c>
      <c r="W95">
        <f t="shared" si="18"/>
        <v>20861.105853658537</v>
      </c>
      <c r="X95">
        <f t="shared" si="13"/>
        <v>91037.052829099208</v>
      </c>
      <c r="Y95">
        <f t="shared" si="14"/>
        <v>103767.28185365854</v>
      </c>
      <c r="Z95">
        <f t="shared" si="15"/>
        <v>173943.22882909921</v>
      </c>
      <c r="AB95">
        <v>1997</v>
      </c>
      <c r="AC95" s="94">
        <f t="shared" si="16"/>
        <v>90867.218774053021</v>
      </c>
      <c r="AD95" s="94">
        <f t="shared" si="17"/>
        <v>41228.633565780299</v>
      </c>
      <c r="AF95">
        <f t="shared" si="5"/>
        <v>18</v>
      </c>
      <c r="AG95">
        <f t="shared" si="6"/>
        <v>3.5930319112925789E-2</v>
      </c>
      <c r="AH95">
        <f t="shared" si="7"/>
        <v>0.96406968088707423</v>
      </c>
      <c r="AJ95">
        <f t="shared" si="8"/>
        <v>90.867218774053015</v>
      </c>
      <c r="AK95">
        <f t="shared" si="9"/>
        <v>41.228633565780299</v>
      </c>
    </row>
    <row r="96" spans="2:37" ht="15" customHeight="1" x14ac:dyDescent="0.45">
      <c r="B96" s="36"/>
      <c r="C96" s="50" t="s">
        <v>139</v>
      </c>
      <c r="D96" s="47">
        <v>12.7</v>
      </c>
      <c r="E96" s="47">
        <v>36</v>
      </c>
      <c r="F96" s="47">
        <v>29.7</v>
      </c>
      <c r="G96" s="47">
        <v>17.399999999999999</v>
      </c>
      <c r="H96" s="27"/>
      <c r="I96" s="27"/>
      <c r="J96" s="37"/>
      <c r="M96">
        <v>1998</v>
      </c>
      <c r="N96">
        <v>3615813938</v>
      </c>
      <c r="O96">
        <f t="shared" si="10"/>
        <v>41228.815000000002</v>
      </c>
      <c r="R96">
        <v>1261844849</v>
      </c>
      <c r="S96">
        <f t="shared" si="11"/>
        <v>55300.082000000002</v>
      </c>
      <c r="U96">
        <f t="shared" si="12"/>
        <v>96528.896999999997</v>
      </c>
      <c r="W96">
        <f t="shared" si="18"/>
        <v>21904.161146341463</v>
      </c>
      <c r="X96">
        <f t="shared" si="13"/>
        <v>105995.79813841221</v>
      </c>
      <c r="Y96">
        <f t="shared" si="14"/>
        <v>118433.05814634146</v>
      </c>
      <c r="Z96">
        <f t="shared" si="15"/>
        <v>202524.69513841221</v>
      </c>
      <c r="AB96">
        <v>1998</v>
      </c>
      <c r="AC96" s="94">
        <f t="shared" si="16"/>
        <v>105557.66157449316</v>
      </c>
      <c r="AD96" s="94">
        <f t="shared" si="17"/>
        <v>47894.039322772049</v>
      </c>
      <c r="AF96">
        <f t="shared" si="5"/>
        <v>17</v>
      </c>
      <c r="AG96">
        <f t="shared" si="6"/>
        <v>3.0974075706740569E-2</v>
      </c>
      <c r="AH96">
        <f t="shared" si="7"/>
        <v>0.9690259242932594</v>
      </c>
      <c r="AJ96">
        <f t="shared" si="8"/>
        <v>105.55766157449317</v>
      </c>
      <c r="AK96">
        <f t="shared" si="9"/>
        <v>47.894039322772052</v>
      </c>
    </row>
    <row r="97" spans="2:37" ht="15" customHeight="1" x14ac:dyDescent="0.45">
      <c r="B97" s="36"/>
      <c r="C97" s="51" t="s">
        <v>140</v>
      </c>
      <c r="D97" s="47">
        <v>3.5</v>
      </c>
      <c r="E97" s="47">
        <v>10.199999999999999</v>
      </c>
      <c r="F97" s="47">
        <v>8.4</v>
      </c>
      <c r="G97" s="47">
        <v>3.5</v>
      </c>
      <c r="H97" s="27"/>
      <c r="I97" s="27"/>
      <c r="J97" s="37"/>
      <c r="M97">
        <v>1999</v>
      </c>
      <c r="N97">
        <v>3645014191</v>
      </c>
      <c r="O97">
        <f t="shared" si="10"/>
        <v>29200.253000000001</v>
      </c>
      <c r="R97">
        <v>1308257970</v>
      </c>
      <c r="S97">
        <f t="shared" si="11"/>
        <v>46413.120999999999</v>
      </c>
      <c r="U97">
        <f t="shared" si="12"/>
        <v>75613.373999999996</v>
      </c>
      <c r="W97">
        <f t="shared" si="18"/>
        <v>22947.216439024392</v>
      </c>
      <c r="X97">
        <f t="shared" si="13"/>
        <v>83029.022149380471</v>
      </c>
      <c r="Y97">
        <f t="shared" si="14"/>
        <v>98560.590439024381</v>
      </c>
      <c r="Z97">
        <f t="shared" si="15"/>
        <v>158642.39614938048</v>
      </c>
      <c r="AB97">
        <v>1999</v>
      </c>
      <c r="AC97" s="94">
        <f t="shared" si="16"/>
        <v>84971.820904913096</v>
      </c>
      <c r="AD97" s="94">
        <f t="shared" si="17"/>
        <v>38553.750348812537</v>
      </c>
      <c r="AF97">
        <f t="shared" si="5"/>
        <v>16</v>
      </c>
      <c r="AG97">
        <f t="shared" si="6"/>
        <v>2.6597574021009637E-2</v>
      </c>
      <c r="AH97">
        <f t="shared" si="7"/>
        <v>0.9734024259789904</v>
      </c>
      <c r="AJ97">
        <f t="shared" si="8"/>
        <v>84.971820904913102</v>
      </c>
      <c r="AK97">
        <f t="shared" si="9"/>
        <v>38.553750348812535</v>
      </c>
    </row>
    <row r="98" spans="2:37" ht="15" customHeight="1" x14ac:dyDescent="0.45">
      <c r="B98" s="36"/>
      <c r="C98" s="51" t="s">
        <v>141</v>
      </c>
      <c r="D98" s="47">
        <v>9.1999999999999993</v>
      </c>
      <c r="E98" s="47">
        <v>25.8</v>
      </c>
      <c r="F98" s="47">
        <v>21.3</v>
      </c>
      <c r="G98" s="47">
        <v>13.9</v>
      </c>
      <c r="H98" s="27"/>
      <c r="I98" s="27"/>
      <c r="J98" s="37"/>
      <c r="M98">
        <v>2000</v>
      </c>
      <c r="N98">
        <v>3673384031</v>
      </c>
      <c r="O98">
        <f t="shared" si="10"/>
        <v>28369.84</v>
      </c>
      <c r="R98">
        <v>1349159157</v>
      </c>
      <c r="S98">
        <f t="shared" si="11"/>
        <v>40901.186999999998</v>
      </c>
      <c r="U98">
        <f t="shared" si="12"/>
        <v>69271.027000000002</v>
      </c>
      <c r="W98">
        <f t="shared" si="18"/>
        <v>23990.271731707318</v>
      </c>
      <c r="X98">
        <f t="shared" si="13"/>
        <v>76064.660665629504</v>
      </c>
      <c r="Y98">
        <f t="shared" si="14"/>
        <v>93261.298731707328</v>
      </c>
      <c r="Z98">
        <f t="shared" si="15"/>
        <v>145335.68766562949</v>
      </c>
      <c r="AB98">
        <v>2000</v>
      </c>
      <c r="AC98" s="94">
        <f t="shared" si="16"/>
        <v>79136.541799173428</v>
      </c>
      <c r="AD98" s="94">
        <f t="shared" si="17"/>
        <v>35906.144454735237</v>
      </c>
      <c r="AF98">
        <f t="shared" si="5"/>
        <v>15</v>
      </c>
      <c r="AG98">
        <f t="shared" si="6"/>
        <v>2.2750131948179191E-2</v>
      </c>
      <c r="AH98">
        <f t="shared" si="7"/>
        <v>0.97724986805182079</v>
      </c>
      <c r="AJ98">
        <f t="shared" si="8"/>
        <v>79.136541799173429</v>
      </c>
      <c r="AK98">
        <f t="shared" si="9"/>
        <v>35.906144454735234</v>
      </c>
    </row>
    <row r="99" spans="2:37" ht="15" customHeight="1" x14ac:dyDescent="0.45">
      <c r="B99" s="36"/>
      <c r="C99" s="50" t="s">
        <v>142</v>
      </c>
      <c r="D99" s="47">
        <v>19.399999999999999</v>
      </c>
      <c r="E99" s="47">
        <v>53.5</v>
      </c>
      <c r="F99" s="47">
        <v>47.3</v>
      </c>
      <c r="G99" s="47">
        <v>38.6</v>
      </c>
      <c r="H99" s="27"/>
      <c r="I99" s="27"/>
      <c r="J99" s="37"/>
      <c r="M99">
        <v>2001</v>
      </c>
      <c r="N99">
        <v>3702232934</v>
      </c>
      <c r="O99">
        <f t="shared" si="10"/>
        <v>28848.902999999998</v>
      </c>
      <c r="R99">
        <v>1390995154</v>
      </c>
      <c r="S99">
        <f t="shared" si="11"/>
        <v>41835.997000000003</v>
      </c>
      <c r="U99">
        <f t="shared" si="12"/>
        <v>70684.899999999994</v>
      </c>
      <c r="W99">
        <f t="shared" si="18"/>
        <v>25033.327024390244</v>
      </c>
      <c r="X99">
        <f t="shared" si="13"/>
        <v>77617.196763719912</v>
      </c>
      <c r="Y99">
        <f t="shared" si="14"/>
        <v>95718.227024390246</v>
      </c>
      <c r="Z99">
        <f t="shared" si="15"/>
        <v>148302.09676371992</v>
      </c>
      <c r="AB99">
        <v>2001</v>
      </c>
      <c r="AC99" s="94">
        <f t="shared" si="16"/>
        <v>81214.20639055848</v>
      </c>
      <c r="AD99" s="94">
        <f t="shared" si="17"/>
        <v>36848.830643071306</v>
      </c>
      <c r="AF99">
        <f t="shared" si="5"/>
        <v>14</v>
      </c>
      <c r="AG99">
        <f t="shared" si="6"/>
        <v>1.9382787088818593E-2</v>
      </c>
      <c r="AH99">
        <f t="shared" si="7"/>
        <v>0.98061721291118142</v>
      </c>
      <c r="AJ99">
        <f t="shared" si="8"/>
        <v>81.214206390558473</v>
      </c>
      <c r="AK99">
        <f t="shared" si="9"/>
        <v>36.848830643071302</v>
      </c>
    </row>
    <row r="100" spans="2:37" ht="15" customHeight="1" x14ac:dyDescent="0.45">
      <c r="B100" s="36"/>
      <c r="C100" s="51" t="s">
        <v>143</v>
      </c>
      <c r="D100" s="47">
        <v>13.2</v>
      </c>
      <c r="E100" s="47">
        <v>36</v>
      </c>
      <c r="F100" s="47">
        <v>32.4</v>
      </c>
      <c r="G100" s="47">
        <v>25.2</v>
      </c>
      <c r="H100" s="27"/>
      <c r="I100" s="27"/>
      <c r="J100" s="37"/>
      <c r="M100">
        <v>2002</v>
      </c>
      <c r="N100">
        <v>3731452181</v>
      </c>
      <c r="O100">
        <f t="shared" si="10"/>
        <v>29219.246999999999</v>
      </c>
      <c r="R100">
        <v>1430817810</v>
      </c>
      <c r="S100">
        <f t="shared" si="11"/>
        <v>39822.656000000003</v>
      </c>
      <c r="U100">
        <f t="shared" si="12"/>
        <v>69041.903000000006</v>
      </c>
      <c r="W100">
        <f t="shared" si="18"/>
        <v>26076.38231707317</v>
      </c>
      <c r="X100">
        <f t="shared" si="13"/>
        <v>75813.065733879019</v>
      </c>
      <c r="Y100">
        <f t="shared" si="14"/>
        <v>95118.285317073169</v>
      </c>
      <c r="Z100">
        <f t="shared" si="15"/>
        <v>144854.96873387904</v>
      </c>
      <c r="AB100">
        <v>2002</v>
      </c>
      <c r="AC100" s="94">
        <f t="shared" si="16"/>
        <v>80106.240981039227</v>
      </c>
      <c r="AD100" s="94">
        <f t="shared" si="17"/>
        <v>36346.120199316931</v>
      </c>
      <c r="AF100">
        <f t="shared" si="5"/>
        <v>13</v>
      </c>
      <c r="AG100">
        <f t="shared" si="6"/>
        <v>1.6448695822745323E-2</v>
      </c>
      <c r="AH100">
        <f t="shared" si="7"/>
        <v>0.98355130417725467</v>
      </c>
      <c r="AJ100">
        <f t="shared" si="8"/>
        <v>80.106240981039221</v>
      </c>
      <c r="AK100">
        <f t="shared" si="9"/>
        <v>36.346120199316928</v>
      </c>
    </row>
    <row r="101" spans="2:37" ht="15" customHeight="1" x14ac:dyDescent="0.45">
      <c r="B101" s="36"/>
      <c r="C101" s="51" t="s">
        <v>144</v>
      </c>
      <c r="D101" s="47">
        <v>6.3</v>
      </c>
      <c r="E101" s="47">
        <v>17.5</v>
      </c>
      <c r="F101" s="47">
        <v>14.9</v>
      </c>
      <c r="G101" s="47">
        <v>13.4</v>
      </c>
      <c r="H101" s="27"/>
      <c r="I101" s="27"/>
      <c r="J101" s="37"/>
      <c r="M101">
        <v>2003</v>
      </c>
      <c r="N101">
        <v>3756558847</v>
      </c>
      <c r="O101">
        <f t="shared" si="10"/>
        <v>25106.666000000001</v>
      </c>
      <c r="R101">
        <v>1466815149</v>
      </c>
      <c r="S101">
        <f t="shared" si="11"/>
        <v>35997.339</v>
      </c>
      <c r="U101">
        <f t="shared" si="12"/>
        <v>61104.005000000005</v>
      </c>
      <c r="W101">
        <f t="shared" si="18"/>
        <v>27119.437609756096</v>
      </c>
      <c r="X101">
        <f t="shared" si="13"/>
        <v>67096.672402964788</v>
      </c>
      <c r="Y101">
        <f t="shared" si="14"/>
        <v>88223.442609756108</v>
      </c>
      <c r="Z101">
        <f t="shared" si="15"/>
        <v>128200.67740296479</v>
      </c>
      <c r="AB101">
        <v>2003</v>
      </c>
      <c r="AC101" s="94">
        <f t="shared" si="16"/>
        <v>72432.18632953889</v>
      </c>
      <c r="AD101" s="94">
        <f t="shared" si="17"/>
        <v>32864.217798659069</v>
      </c>
      <c r="AF101">
        <f t="shared" si="5"/>
        <v>12</v>
      </c>
      <c r="AG101">
        <f t="shared" si="6"/>
        <v>1.3903447513498597E-2</v>
      </c>
      <c r="AH101">
        <f t="shared" si="7"/>
        <v>0.98609655248650141</v>
      </c>
      <c r="AJ101">
        <f t="shared" si="8"/>
        <v>72.432186329538894</v>
      </c>
      <c r="AK101">
        <f t="shared" si="9"/>
        <v>32.86421779865907</v>
      </c>
    </row>
    <row r="102" spans="2:37" ht="15" customHeight="1" x14ac:dyDescent="0.45">
      <c r="B102" s="36"/>
      <c r="C102" s="50" t="s">
        <v>145</v>
      </c>
      <c r="D102" s="47">
        <v>31</v>
      </c>
      <c r="E102" s="47">
        <v>72</v>
      </c>
      <c r="F102" s="47">
        <v>61.9</v>
      </c>
      <c r="G102" s="47">
        <v>57.8</v>
      </c>
      <c r="H102" s="27"/>
      <c r="I102" s="27"/>
      <c r="J102" s="37"/>
      <c r="M102">
        <v>2004</v>
      </c>
      <c r="N102">
        <v>3786254637</v>
      </c>
      <c r="O102">
        <f t="shared" si="10"/>
        <v>29695.79</v>
      </c>
      <c r="R102">
        <v>1507865539</v>
      </c>
      <c r="S102">
        <f t="shared" si="11"/>
        <v>41050.39</v>
      </c>
      <c r="U102">
        <f t="shared" si="12"/>
        <v>70746.179999999993</v>
      </c>
      <c r="W102">
        <f t="shared" si="18"/>
        <v>28162.492902439026</v>
      </c>
      <c r="X102">
        <f t="shared" si="13"/>
        <v>77684.486691521757</v>
      </c>
      <c r="Y102">
        <f t="shared" si="14"/>
        <v>98908.672902439022</v>
      </c>
      <c r="Z102">
        <f t="shared" si="15"/>
        <v>148430.66669152176</v>
      </c>
      <c r="AB102">
        <v>2004</v>
      </c>
      <c r="AC102" s="94">
        <f t="shared" si="16"/>
        <v>82963.326579011366</v>
      </c>
      <c r="AD102" s="94">
        <f t="shared" si="17"/>
        <v>37642.44836665925</v>
      </c>
      <c r="AF102">
        <f t="shared" si="5"/>
        <v>11</v>
      </c>
      <c r="AG102">
        <f t="shared" si="6"/>
        <v>1.1705298080558344E-2</v>
      </c>
      <c r="AH102">
        <f t="shared" si="7"/>
        <v>0.98829470191944169</v>
      </c>
      <c r="AJ102">
        <f t="shared" si="8"/>
        <v>82.963326579011365</v>
      </c>
      <c r="AK102">
        <f t="shared" si="9"/>
        <v>37.642448366659252</v>
      </c>
    </row>
    <row r="103" spans="2:37" ht="15" customHeight="1" x14ac:dyDescent="0.45">
      <c r="B103" s="36"/>
      <c r="C103" s="51" t="s">
        <v>146</v>
      </c>
      <c r="D103" s="47">
        <v>16.100000000000001</v>
      </c>
      <c r="E103" s="47">
        <v>39.299999999999997</v>
      </c>
      <c r="F103" s="47">
        <v>32.700000000000003</v>
      </c>
      <c r="G103" s="47">
        <v>31.3</v>
      </c>
      <c r="H103" s="27"/>
      <c r="I103" s="27"/>
      <c r="J103" s="37"/>
      <c r="M103">
        <v>2005</v>
      </c>
      <c r="N103">
        <v>3813182870</v>
      </c>
      <c r="O103">
        <f t="shared" si="10"/>
        <v>26928.233</v>
      </c>
      <c r="R103">
        <v>1545415398</v>
      </c>
      <c r="S103">
        <f t="shared" si="11"/>
        <v>37549.858999999997</v>
      </c>
      <c r="U103">
        <f t="shared" si="12"/>
        <v>64478.091999999997</v>
      </c>
      <c r="W103">
        <f t="shared" si="18"/>
        <v>29205.548195121952</v>
      </c>
      <c r="X103">
        <f t="shared" si="13"/>
        <v>70801.667028081458</v>
      </c>
      <c r="Y103">
        <f t="shared" si="14"/>
        <v>93683.640195121945</v>
      </c>
      <c r="Z103">
        <f t="shared" si="15"/>
        <v>135279.75902808146</v>
      </c>
      <c r="AB103">
        <v>2005</v>
      </c>
      <c r="AC103" s="94">
        <f t="shared" si="16"/>
        <v>76946.479857456681</v>
      </c>
      <c r="AD103" s="94">
        <f t="shared" si="17"/>
        <v>34912.460896466328</v>
      </c>
      <c r="AF103">
        <f t="shared" si="5"/>
        <v>10</v>
      </c>
      <c r="AG103">
        <f t="shared" si="6"/>
        <v>9.8153286286453353E-3</v>
      </c>
      <c r="AH103">
        <f t="shared" si="7"/>
        <v>0.99018467137135469</v>
      </c>
      <c r="AJ103">
        <f t="shared" si="8"/>
        <v>76.94647985745668</v>
      </c>
      <c r="AK103">
        <f t="shared" si="9"/>
        <v>34.912460896466328</v>
      </c>
    </row>
    <row r="104" spans="2:37" ht="15" customHeight="1" x14ac:dyDescent="0.45">
      <c r="B104" s="36"/>
      <c r="C104" s="51" t="s">
        <v>147</v>
      </c>
      <c r="D104" s="47">
        <v>5.2</v>
      </c>
      <c r="E104" s="47">
        <v>11.2</v>
      </c>
      <c r="F104" s="47">
        <v>9.5</v>
      </c>
      <c r="G104" s="47">
        <v>8.3000000000000007</v>
      </c>
      <c r="H104" s="27"/>
      <c r="I104" s="27"/>
      <c r="J104" s="37"/>
      <c r="M104">
        <v>2006</v>
      </c>
      <c r="N104">
        <v>3837265906</v>
      </c>
      <c r="O104">
        <f t="shared" si="10"/>
        <v>24083.036</v>
      </c>
      <c r="R104">
        <v>1582247548</v>
      </c>
      <c r="S104">
        <f t="shared" si="11"/>
        <v>36832.15</v>
      </c>
      <c r="U104">
        <f t="shared" si="12"/>
        <v>60915.186000000002</v>
      </c>
      <c r="W104">
        <f t="shared" si="18"/>
        <v>30248.603487804878</v>
      </c>
      <c r="X104">
        <f t="shared" si="13"/>
        <v>66889.335312925337</v>
      </c>
      <c r="Y104">
        <f t="shared" si="14"/>
        <v>91163.789487804883</v>
      </c>
      <c r="Z104">
        <f t="shared" si="15"/>
        <v>127804.52131292534</v>
      </c>
      <c r="AB104">
        <v>2006</v>
      </c>
      <c r="AC104" s="94">
        <f t="shared" si="16"/>
        <v>73707.714433499685</v>
      </c>
      <c r="AD104" s="94">
        <f t="shared" si="17"/>
        <v>33442.955450262758</v>
      </c>
      <c r="AF104">
        <f t="shared" si="5"/>
        <v>9</v>
      </c>
      <c r="AG104">
        <f t="shared" si="6"/>
        <v>8.1975359245961311E-3</v>
      </c>
      <c r="AH104">
        <f t="shared" si="7"/>
        <v>0.99180246407540384</v>
      </c>
      <c r="AJ104">
        <f t="shared" si="8"/>
        <v>73.707714433499689</v>
      </c>
      <c r="AK104">
        <f t="shared" si="9"/>
        <v>33.442955450262758</v>
      </c>
    </row>
    <row r="105" spans="2:37" ht="15" customHeight="1" x14ac:dyDescent="0.45">
      <c r="B105" s="36"/>
      <c r="C105" s="51" t="s">
        <v>148</v>
      </c>
      <c r="D105" s="47">
        <v>9.6999999999999993</v>
      </c>
      <c r="E105" s="47">
        <v>21.5</v>
      </c>
      <c r="F105" s="47">
        <v>19.8</v>
      </c>
      <c r="G105" s="47">
        <v>18.100000000000001</v>
      </c>
      <c r="H105" s="27"/>
      <c r="I105" s="27"/>
      <c r="J105" s="37"/>
      <c r="M105">
        <v>2007</v>
      </c>
      <c r="N105">
        <v>3862527540</v>
      </c>
      <c r="O105">
        <f t="shared" si="10"/>
        <v>25261.633999999998</v>
      </c>
      <c r="R105">
        <v>1620371871</v>
      </c>
      <c r="S105">
        <f t="shared" si="11"/>
        <v>38124.322999999997</v>
      </c>
      <c r="U105">
        <f t="shared" si="12"/>
        <v>63385.956999999995</v>
      </c>
      <c r="W105">
        <f t="shared" si="18"/>
        <v>31291.658780487807</v>
      </c>
      <c r="X105">
        <f t="shared" si="13"/>
        <v>69602.422816268954</v>
      </c>
      <c r="Y105">
        <f t="shared" si="14"/>
        <v>94677.615780487802</v>
      </c>
      <c r="Z105">
        <f t="shared" si="15"/>
        <v>132988.37981626895</v>
      </c>
      <c r="AB105">
        <v>2007</v>
      </c>
      <c r="AC105" s="94">
        <f t="shared" si="16"/>
        <v>76742.002125697894</v>
      </c>
      <c r="AD105" s="94">
        <f t="shared" si="17"/>
        <v>34819.684452014917</v>
      </c>
      <c r="AF105">
        <f t="shared" si="5"/>
        <v>8</v>
      </c>
      <c r="AG105">
        <f t="shared" si="6"/>
        <v>6.8188622701760961E-3</v>
      </c>
      <c r="AH105">
        <f t="shared" si="7"/>
        <v>0.99318113772982386</v>
      </c>
      <c r="AJ105">
        <f t="shared" si="8"/>
        <v>76.742002125697894</v>
      </c>
      <c r="AK105">
        <f t="shared" si="9"/>
        <v>34.819684452014918</v>
      </c>
    </row>
    <row r="106" spans="2:37" ht="15" customHeight="1" x14ac:dyDescent="0.45">
      <c r="B106" s="36"/>
      <c r="C106" s="50" t="s">
        <v>149</v>
      </c>
      <c r="D106" s="47">
        <v>17.8</v>
      </c>
      <c r="E106" s="47">
        <v>39.6</v>
      </c>
      <c r="F106" s="47">
        <v>35.1</v>
      </c>
      <c r="G106" s="47">
        <v>24.2</v>
      </c>
      <c r="H106" s="27"/>
      <c r="I106" s="27"/>
      <c r="J106" s="37"/>
      <c r="M106">
        <v>2008</v>
      </c>
      <c r="N106">
        <v>3887048720</v>
      </c>
      <c r="O106">
        <f t="shared" si="10"/>
        <v>24521.18</v>
      </c>
      <c r="R106">
        <v>1658723173</v>
      </c>
      <c r="S106">
        <f t="shared" si="11"/>
        <v>38351.302000000003</v>
      </c>
      <c r="U106">
        <f t="shared" si="12"/>
        <v>62872.482000000004</v>
      </c>
      <c r="W106">
        <f t="shared" si="18"/>
        <v>32334.714073170733</v>
      </c>
      <c r="X106">
        <f t="shared" si="13"/>
        <v>69038.589662253726</v>
      </c>
      <c r="Y106">
        <f t="shared" si="14"/>
        <v>95207.196073170737</v>
      </c>
      <c r="Z106">
        <f t="shared" si="15"/>
        <v>131911.07166225373</v>
      </c>
      <c r="AB106">
        <v>2008</v>
      </c>
      <c r="AC106" s="94">
        <f t="shared" si="16"/>
        <v>76647.536347066285</v>
      </c>
      <c r="AD106" s="94">
        <f t="shared" si="17"/>
        <v>34776.82306565078</v>
      </c>
      <c r="AF106">
        <f t="shared" si="5"/>
        <v>7</v>
      </c>
      <c r="AG106">
        <f t="shared" si="6"/>
        <v>5.6491727555606384E-3</v>
      </c>
      <c r="AH106">
        <f t="shared" si="7"/>
        <v>0.99435082724443935</v>
      </c>
      <c r="AJ106">
        <f t="shared" si="8"/>
        <v>76.647536347066278</v>
      </c>
      <c r="AK106">
        <f t="shared" si="9"/>
        <v>34.776823065650781</v>
      </c>
    </row>
    <row r="107" spans="2:37" ht="15" customHeight="1" x14ac:dyDescent="0.45">
      <c r="B107" s="36"/>
      <c r="C107" s="51" t="s">
        <v>150</v>
      </c>
      <c r="D107" s="47">
        <v>6</v>
      </c>
      <c r="E107" s="47">
        <v>14.8</v>
      </c>
      <c r="F107" s="47">
        <v>13.9</v>
      </c>
      <c r="G107" s="47">
        <v>10</v>
      </c>
      <c r="H107" s="27"/>
      <c r="I107" s="27"/>
      <c r="J107" s="37"/>
      <c r="M107">
        <v>2009</v>
      </c>
      <c r="N107">
        <v>3910165691</v>
      </c>
      <c r="O107">
        <f t="shared" si="10"/>
        <v>23116.971000000001</v>
      </c>
      <c r="R107">
        <v>1692871584</v>
      </c>
      <c r="S107">
        <f t="shared" si="11"/>
        <v>34148.411</v>
      </c>
      <c r="U107">
        <f t="shared" si="12"/>
        <v>57265.381999999998</v>
      </c>
      <c r="W107">
        <f t="shared" si="18"/>
        <v>33377.769365853659</v>
      </c>
      <c r="X107">
        <f t="shared" si="13"/>
        <v>62881.583229849435</v>
      </c>
      <c r="Y107">
        <f t="shared" si="14"/>
        <v>90643.151365853657</v>
      </c>
      <c r="Z107">
        <f t="shared" si="15"/>
        <v>120146.96522984943</v>
      </c>
      <c r="AB107">
        <v>2009</v>
      </c>
      <c r="AC107" s="94">
        <f t="shared" si="16"/>
        <v>71207.817800451929</v>
      </c>
      <c r="AD107" s="94">
        <f t="shared" si="17"/>
        <v>32308.692471525206</v>
      </c>
      <c r="AF107">
        <f t="shared" si="5"/>
        <v>6</v>
      </c>
      <c r="AG107">
        <f t="shared" si="6"/>
        <v>4.6611880237187476E-3</v>
      </c>
      <c r="AH107">
        <f t="shared" si="7"/>
        <v>0.99533881197628127</v>
      </c>
      <c r="AJ107">
        <f t="shared" si="8"/>
        <v>71.207817800451934</v>
      </c>
      <c r="AK107">
        <f t="shared" si="9"/>
        <v>32.308692471525205</v>
      </c>
    </row>
    <row r="108" spans="2:37" ht="15" customHeight="1" x14ac:dyDescent="0.45">
      <c r="B108" s="36"/>
      <c r="C108" s="52" t="s">
        <v>151</v>
      </c>
      <c r="D108" s="47">
        <v>3.1</v>
      </c>
      <c r="E108" s="47">
        <v>8.3000000000000007</v>
      </c>
      <c r="F108" s="47">
        <v>7.7</v>
      </c>
      <c r="G108" s="47">
        <v>5</v>
      </c>
      <c r="H108" s="27"/>
      <c r="I108" s="27"/>
      <c r="J108" s="37"/>
      <c r="M108">
        <v>2010</v>
      </c>
      <c r="N108">
        <v>3931979970</v>
      </c>
      <c r="O108">
        <f t="shared" si="10"/>
        <v>21814.278999999999</v>
      </c>
      <c r="R108">
        <v>1718522798</v>
      </c>
      <c r="S108">
        <f t="shared" si="11"/>
        <v>25651.214</v>
      </c>
      <c r="U108">
        <f t="shared" si="12"/>
        <v>47465.493000000002</v>
      </c>
      <c r="W108">
        <f t="shared" si="18"/>
        <v>34420.824658536585</v>
      </c>
      <c r="X108">
        <f t="shared" si="13"/>
        <v>52120.587419207928</v>
      </c>
      <c r="Y108">
        <f t="shared" si="14"/>
        <v>81886.317658536587</v>
      </c>
      <c r="Z108">
        <f t="shared" si="15"/>
        <v>99586.080419207923</v>
      </c>
      <c r="AB108">
        <v>2010</v>
      </c>
      <c r="AC108" s="94">
        <f t="shared" si="16"/>
        <v>61355.057096330573</v>
      </c>
      <c r="AD108" s="94">
        <f t="shared" si="17"/>
        <v>27838.258951471951</v>
      </c>
      <c r="AF108">
        <f t="shared" si="5"/>
        <v>5</v>
      </c>
      <c r="AG108">
        <f t="shared" si="6"/>
        <v>3.8303805675897356E-3</v>
      </c>
      <c r="AH108">
        <f t="shared" si="7"/>
        <v>0.99616961943241022</v>
      </c>
      <c r="AJ108">
        <f t="shared" si="8"/>
        <v>61.355057096330576</v>
      </c>
      <c r="AK108">
        <f t="shared" si="9"/>
        <v>27.83825895147195</v>
      </c>
    </row>
    <row r="109" spans="2:37" ht="15" customHeight="1" x14ac:dyDescent="0.45">
      <c r="B109" s="36"/>
      <c r="C109" s="52" t="s">
        <v>152</v>
      </c>
      <c r="D109" s="47">
        <v>2.9</v>
      </c>
      <c r="E109" s="47">
        <v>6.5</v>
      </c>
      <c r="F109" s="47">
        <v>6.2</v>
      </c>
      <c r="G109" s="47">
        <v>5</v>
      </c>
      <c r="H109" s="27"/>
      <c r="I109" s="27"/>
      <c r="J109" s="37"/>
      <c r="M109">
        <v>2011</v>
      </c>
      <c r="N109">
        <v>3929084319</v>
      </c>
      <c r="O109">
        <f t="shared" si="10"/>
        <v>-2895.6509999999998</v>
      </c>
      <c r="R109">
        <v>1735338937</v>
      </c>
      <c r="S109">
        <f t="shared" si="11"/>
        <v>16816.138999999999</v>
      </c>
      <c r="U109">
        <f t="shared" si="12"/>
        <v>13920.487999999999</v>
      </c>
      <c r="W109">
        <f t="shared" si="18"/>
        <v>35463.879951219511</v>
      </c>
      <c r="X109">
        <f t="shared" si="13"/>
        <v>15285.715282089979</v>
      </c>
      <c r="Y109">
        <f t="shared" si="14"/>
        <v>49384.367951219509</v>
      </c>
      <c r="Z109">
        <f t="shared" si="15"/>
        <v>29206.203282089977</v>
      </c>
      <c r="AB109">
        <v>2011</v>
      </c>
      <c r="AC109" s="94">
        <f t="shared" si="16"/>
        <v>26589.6950090096</v>
      </c>
      <c r="AD109" s="94">
        <f t="shared" si="17"/>
        <v>12064.381489194961</v>
      </c>
      <c r="AF109">
        <f t="shared" si="5"/>
        <v>4</v>
      </c>
      <c r="AG109">
        <f t="shared" si="6"/>
        <v>3.1348422607054881E-3</v>
      </c>
      <c r="AH109">
        <f t="shared" si="7"/>
        <v>0.99686515773929452</v>
      </c>
      <c r="AJ109">
        <f t="shared" si="8"/>
        <v>26.589695009009599</v>
      </c>
      <c r="AK109">
        <f t="shared" si="9"/>
        <v>12.064381489194961</v>
      </c>
    </row>
    <row r="110" spans="2:37" ht="15" customHeight="1" x14ac:dyDescent="0.45">
      <c r="B110" s="36"/>
      <c r="C110" s="51" t="s">
        <v>153</v>
      </c>
      <c r="D110" s="47">
        <v>11.8</v>
      </c>
      <c r="E110" s="47">
        <v>24.8</v>
      </c>
      <c r="F110" s="47">
        <v>21.1</v>
      </c>
      <c r="G110" s="47">
        <v>14.2</v>
      </c>
      <c r="H110" s="27"/>
      <c r="I110" s="27"/>
      <c r="J110" s="37"/>
      <c r="M110">
        <v>2012</v>
      </c>
      <c r="N110">
        <v>3953307826</v>
      </c>
      <c r="O110">
        <f t="shared" si="10"/>
        <v>24223.507000000001</v>
      </c>
      <c r="R110">
        <v>1755962951</v>
      </c>
      <c r="S110">
        <f t="shared" si="11"/>
        <v>20624.013999999999</v>
      </c>
      <c r="U110">
        <f t="shared" si="12"/>
        <v>44847.521000000001</v>
      </c>
      <c r="W110">
        <f t="shared" si="18"/>
        <v>36506.935243902437</v>
      </c>
      <c r="X110">
        <f t="shared" si="13"/>
        <v>49245.862437692645</v>
      </c>
      <c r="Y110">
        <f t="shared" si="14"/>
        <v>81354.456243902445</v>
      </c>
      <c r="Z110">
        <f t="shared" si="15"/>
        <v>94093.383437692653</v>
      </c>
      <c r="AB110">
        <v>2012</v>
      </c>
      <c r="AC110" s="94">
        <f t="shared" si="16"/>
        <v>59394.11554356118</v>
      </c>
      <c r="AD110" s="94">
        <f t="shared" si="17"/>
        <v>26948.532801449986</v>
      </c>
      <c r="AF110">
        <f t="shared" si="5"/>
        <v>3</v>
      </c>
      <c r="AG110">
        <f t="shared" si="6"/>
        <v>2.5551303304279312E-3</v>
      </c>
      <c r="AH110">
        <f t="shared" si="7"/>
        <v>0.99744486966957202</v>
      </c>
      <c r="AJ110">
        <f t="shared" si="8"/>
        <v>59.394115543561178</v>
      </c>
      <c r="AK110">
        <f t="shared" si="9"/>
        <v>26.948532801449986</v>
      </c>
    </row>
    <row r="111" spans="2:37" ht="15" customHeight="1" x14ac:dyDescent="0.45">
      <c r="B111" s="36"/>
      <c r="C111" s="53" t="s">
        <v>154</v>
      </c>
      <c r="D111" s="49" t="s">
        <v>138</v>
      </c>
      <c r="E111" s="49" t="s">
        <v>138</v>
      </c>
      <c r="F111" s="49" t="s">
        <v>138</v>
      </c>
      <c r="G111" s="49" t="s">
        <v>138</v>
      </c>
      <c r="H111" s="27"/>
      <c r="I111" s="27"/>
      <c r="J111" s="37"/>
      <c r="M111">
        <v>2013</v>
      </c>
      <c r="N111">
        <v>3973973106</v>
      </c>
      <c r="O111">
        <f t="shared" si="10"/>
        <v>20665.28</v>
      </c>
      <c r="R111">
        <v>1776681882</v>
      </c>
      <c r="S111">
        <f t="shared" si="11"/>
        <v>20718.931</v>
      </c>
      <c r="U111">
        <f t="shared" si="12"/>
        <v>41384.210999999996</v>
      </c>
      <c r="W111">
        <f t="shared" si="18"/>
        <v>37549.990536585363</v>
      </c>
      <c r="X111">
        <f t="shared" si="13"/>
        <v>45442.894424386279</v>
      </c>
      <c r="Y111">
        <f t="shared" si="14"/>
        <v>78934.201536585359</v>
      </c>
      <c r="Z111">
        <f t="shared" si="15"/>
        <v>86827.105424386275</v>
      </c>
      <c r="AB111">
        <v>2013</v>
      </c>
      <c r="AC111" s="94">
        <f t="shared" si="16"/>
        <v>56142.009192613004</v>
      </c>
      <c r="AD111" s="94">
        <f t="shared" si="17"/>
        <v>25472.974257135051</v>
      </c>
      <c r="AF111">
        <f t="shared" si="5"/>
        <v>2</v>
      </c>
      <c r="AG111">
        <f t="shared" si="6"/>
        <v>2.0740983635940896E-3</v>
      </c>
      <c r="AH111">
        <f t="shared" si="7"/>
        <v>0.99792590163640593</v>
      </c>
      <c r="AJ111">
        <f t="shared" si="8"/>
        <v>56.142009192613003</v>
      </c>
      <c r="AK111">
        <f t="shared" si="9"/>
        <v>25.47297425713505</v>
      </c>
    </row>
    <row r="112" spans="2:37" ht="15" customHeight="1" x14ac:dyDescent="0.45">
      <c r="B112" s="36"/>
      <c r="C112" s="50" t="s">
        <v>155</v>
      </c>
      <c r="D112" s="47">
        <v>62.1</v>
      </c>
      <c r="E112" s="47">
        <v>152.30000000000001</v>
      </c>
      <c r="F112" s="47">
        <v>131.69999999999999</v>
      </c>
      <c r="G112" s="47">
        <v>108.1</v>
      </c>
      <c r="H112" s="27"/>
      <c r="I112" s="27"/>
      <c r="J112" s="37"/>
      <c r="M112">
        <v>2014</v>
      </c>
      <c r="N112">
        <v>3994140357</v>
      </c>
      <c r="O112">
        <f t="shared" si="10"/>
        <v>20167.251</v>
      </c>
      <c r="R112">
        <v>1798007040</v>
      </c>
      <c r="S112">
        <f t="shared" si="11"/>
        <v>21325.157999999999</v>
      </c>
      <c r="U112">
        <f t="shared" si="12"/>
        <v>41492.409</v>
      </c>
      <c r="W112">
        <f t="shared" si="18"/>
        <v>38593.045829268296</v>
      </c>
      <c r="X112">
        <f t="shared" si="13"/>
        <v>45561.703752198038</v>
      </c>
      <c r="Y112">
        <f t="shared" si="14"/>
        <v>80085.454829268303</v>
      </c>
      <c r="Z112">
        <f t="shared" si="15"/>
        <v>87054.112752198038</v>
      </c>
      <c r="AB112">
        <v>2014</v>
      </c>
      <c r="AC112" s="94">
        <f t="shared" si="16"/>
        <v>56631.35685034241</v>
      </c>
      <c r="AD112" s="94">
        <f t="shared" si="17"/>
        <v>25695.003010067001</v>
      </c>
      <c r="AF112">
        <f t="shared" si="5"/>
        <v>1</v>
      </c>
      <c r="AG112">
        <f t="shared" si="6"/>
        <v>1.6767182274731588E-3</v>
      </c>
      <c r="AH112">
        <f t="shared" si="7"/>
        <v>0.99832328177252683</v>
      </c>
      <c r="AJ112">
        <f t="shared" si="8"/>
        <v>56.631356850342414</v>
      </c>
      <c r="AK112">
        <f t="shared" si="9"/>
        <v>25.695003010067001</v>
      </c>
    </row>
    <row r="113" spans="2:37" ht="15" customHeight="1" x14ac:dyDescent="0.45">
      <c r="B113" s="36"/>
      <c r="C113" s="51" t="s">
        <v>156</v>
      </c>
      <c r="D113" s="47">
        <v>53.7</v>
      </c>
      <c r="E113" s="47">
        <v>132.9</v>
      </c>
      <c r="F113" s="47">
        <v>114.9</v>
      </c>
      <c r="G113" s="47">
        <v>94.8</v>
      </c>
      <c r="H113" s="27"/>
      <c r="I113" s="27"/>
      <c r="J113" s="37"/>
      <c r="M113">
        <v>2015</v>
      </c>
      <c r="N113">
        <v>4012612898</v>
      </c>
      <c r="O113">
        <f t="shared" si="10"/>
        <v>18472.541000000001</v>
      </c>
      <c r="R113">
        <v>1820618580</v>
      </c>
      <c r="S113">
        <f t="shared" si="11"/>
        <v>22611.54</v>
      </c>
      <c r="U113">
        <f t="shared" si="12"/>
        <v>41084.081000000006</v>
      </c>
      <c r="W113">
        <f t="shared" si="18"/>
        <v>39636.101121951222</v>
      </c>
      <c r="X113">
        <f t="shared" si="13"/>
        <v>45113.329704556527</v>
      </c>
      <c r="Y113">
        <f t="shared" si="14"/>
        <v>80720.18212195122</v>
      </c>
      <c r="Z113">
        <f t="shared" si="15"/>
        <v>86197.410704556532</v>
      </c>
      <c r="AB113">
        <v>2015</v>
      </c>
      <c r="AC113" s="94">
        <f t="shared" si="16"/>
        <v>56574.660599706775</v>
      </c>
      <c r="AD113" s="94">
        <f t="shared" si="17"/>
        <v>25669.278563192245</v>
      </c>
      <c r="AF113">
        <f t="shared" ref="AF113" si="19">AB$113-AB113</f>
        <v>0</v>
      </c>
      <c r="AG113">
        <f t="shared" ref="AG113" si="20">_xlfn.NORM.DIST(AF113,45,15,TRUE)</f>
        <v>1.3498980316300933E-3</v>
      </c>
      <c r="AH113">
        <f t="shared" ref="AH113" si="21">1-AG113</f>
        <v>0.9986501019683699</v>
      </c>
      <c r="AJ113">
        <f t="shared" ref="AJ113:AK113" si="22">AC113/1000</f>
        <v>56.574660599706775</v>
      </c>
      <c r="AK113">
        <f t="shared" si="22"/>
        <v>25.669278563192247</v>
      </c>
    </row>
    <row r="114" spans="2:37" ht="15" customHeight="1" x14ac:dyDescent="0.45">
      <c r="B114" s="36"/>
      <c r="C114" s="51" t="s">
        <v>157</v>
      </c>
      <c r="D114" s="47">
        <v>8.4</v>
      </c>
      <c r="E114" s="47">
        <v>19.399999999999999</v>
      </c>
      <c r="F114" s="47">
        <v>16.8</v>
      </c>
      <c r="G114" s="47">
        <v>13.3</v>
      </c>
      <c r="H114" s="27"/>
      <c r="I114" s="27"/>
      <c r="J114" s="37"/>
      <c r="M114">
        <v>2016</v>
      </c>
      <c r="N114">
        <v>4034650995</v>
      </c>
      <c r="O114">
        <f t="shared" si="10"/>
        <v>22038.097000000002</v>
      </c>
      <c r="R114">
        <v>1837809102</v>
      </c>
      <c r="S114">
        <f t="shared" si="11"/>
        <v>17190.522000000001</v>
      </c>
      <c r="U114">
        <f t="shared" si="12"/>
        <v>39228.619000000006</v>
      </c>
      <c r="W114">
        <f t="shared" si="18"/>
        <v>40679.156414634148</v>
      </c>
      <c r="X114">
        <f t="shared" si="13"/>
        <v>43075.896544976393</v>
      </c>
      <c r="Y114">
        <f t="shared" si="14"/>
        <v>79907.775414634147</v>
      </c>
      <c r="Z114">
        <f t="shared" si="15"/>
        <v>82304.515544976399</v>
      </c>
    </row>
    <row r="115" spans="2:37" ht="15" customHeight="1" x14ac:dyDescent="0.45">
      <c r="B115" s="36"/>
      <c r="C115" s="50" t="s">
        <v>158</v>
      </c>
      <c r="D115" s="47">
        <v>18.8</v>
      </c>
      <c r="E115" s="47">
        <v>48.8</v>
      </c>
      <c r="F115" s="47">
        <v>42.3</v>
      </c>
      <c r="G115" s="47">
        <v>30</v>
      </c>
      <c r="H115" s="27"/>
      <c r="I115" s="27"/>
      <c r="J115" s="37"/>
      <c r="M115">
        <v>2017</v>
      </c>
      <c r="N115">
        <v>4054714586</v>
      </c>
      <c r="O115">
        <f t="shared" si="10"/>
        <v>20063.591</v>
      </c>
      <c r="R115">
        <v>1856691244</v>
      </c>
      <c r="S115">
        <f t="shared" si="11"/>
        <v>18882.142</v>
      </c>
      <c r="U115">
        <f t="shared" si="12"/>
        <v>38945.733</v>
      </c>
      <c r="W115">
        <f>81711-U115</f>
        <v>42765.267</v>
      </c>
      <c r="X115">
        <f t="shared" si="13"/>
        <v>42765.267</v>
      </c>
      <c r="Y115">
        <f t="shared" si="14"/>
        <v>81711</v>
      </c>
      <c r="Z115">
        <f t="shared" si="15"/>
        <v>81711</v>
      </c>
    </row>
    <row r="116" spans="2:37" ht="15" customHeight="1" x14ac:dyDescent="0.45">
      <c r="B116" s="36"/>
      <c r="C116" s="53" t="s">
        <v>159</v>
      </c>
      <c r="D116" s="49" t="s">
        <v>138</v>
      </c>
      <c r="E116" s="49" t="s">
        <v>138</v>
      </c>
      <c r="F116" s="49" t="s">
        <v>138</v>
      </c>
      <c r="G116" s="49" t="s">
        <v>138</v>
      </c>
      <c r="H116" s="27"/>
      <c r="I116" s="27"/>
      <c r="J116" s="37"/>
      <c r="AC116">
        <f>(N115+R115)/1000-SUM(AC75:AD113)</f>
        <v>1569847.1695421794</v>
      </c>
    </row>
    <row r="117" spans="2:37" ht="15" customHeight="1" x14ac:dyDescent="0.45">
      <c r="B117" s="36"/>
      <c r="C117" s="50" t="s">
        <v>160</v>
      </c>
      <c r="D117" s="47">
        <v>66.7</v>
      </c>
      <c r="E117" s="47">
        <v>168</v>
      </c>
      <c r="F117" s="47">
        <v>145.19999999999999</v>
      </c>
      <c r="G117" s="47">
        <v>117.6</v>
      </c>
      <c r="H117" s="27"/>
      <c r="I117" s="27"/>
      <c r="J117" s="37"/>
      <c r="M117" t="s">
        <v>322</v>
      </c>
      <c r="N117">
        <f>N113/(N113+R113)</f>
        <v>0.68788850796227563</v>
      </c>
      <c r="R117">
        <f>R113/(R113+N113)</f>
        <v>0.31211149203772437</v>
      </c>
    </row>
    <row r="118" spans="2:37" ht="15" customHeight="1" x14ac:dyDescent="0.45">
      <c r="B118" s="36"/>
      <c r="C118" s="50" t="s">
        <v>161</v>
      </c>
      <c r="D118" s="47">
        <v>8.8000000000000007</v>
      </c>
      <c r="E118" s="47">
        <v>21.1</v>
      </c>
      <c r="F118" s="47">
        <v>18.3</v>
      </c>
      <c r="G118" s="47">
        <v>13.5</v>
      </c>
      <c r="H118" s="27"/>
      <c r="I118" s="27"/>
      <c r="J118" s="37"/>
      <c r="AC118">
        <f>AC116*N117</f>
        <v>1079879.8271851714</v>
      </c>
      <c r="AD118">
        <f>AC116*R117</f>
        <v>489967.34235700808</v>
      </c>
    </row>
    <row r="119" spans="2:37" ht="15" customHeight="1" x14ac:dyDescent="0.45">
      <c r="B119" s="36"/>
      <c r="C119" s="50" t="s">
        <v>162</v>
      </c>
      <c r="D119" s="47">
        <v>5.3</v>
      </c>
      <c r="E119" s="47">
        <v>11.9</v>
      </c>
      <c r="F119" s="47">
        <v>10.5</v>
      </c>
      <c r="G119" s="47">
        <v>6.9</v>
      </c>
      <c r="H119" s="27"/>
      <c r="I119" s="27"/>
      <c r="J119" s="37"/>
      <c r="M119">
        <v>2015</v>
      </c>
      <c r="N119">
        <f>N113+R113</f>
        <v>5833231478</v>
      </c>
    </row>
    <row r="120" spans="2:37" ht="15" customHeight="1" x14ac:dyDescent="0.45">
      <c r="B120" s="36"/>
      <c r="C120" s="53" t="s">
        <v>163</v>
      </c>
      <c r="D120" s="49" t="s">
        <v>138</v>
      </c>
      <c r="E120" s="49" t="s">
        <v>138</v>
      </c>
      <c r="F120" s="49" t="s">
        <v>138</v>
      </c>
      <c r="G120" s="49" t="s">
        <v>138</v>
      </c>
      <c r="H120" s="27"/>
      <c r="I120" s="27"/>
      <c r="J120" s="37"/>
      <c r="M120">
        <v>2017</v>
      </c>
      <c r="N120">
        <f>N115+R115</f>
        <v>5911405830</v>
      </c>
    </row>
    <row r="121" spans="2:37" ht="15" customHeight="1" x14ac:dyDescent="0.45">
      <c r="B121" s="36"/>
      <c r="C121" s="50" t="s">
        <v>164</v>
      </c>
      <c r="D121" s="47">
        <v>29.8</v>
      </c>
      <c r="E121" s="47">
        <v>82.4</v>
      </c>
      <c r="F121" s="47">
        <v>73</v>
      </c>
      <c r="G121" s="47">
        <v>49.9</v>
      </c>
      <c r="H121" s="27"/>
      <c r="I121" s="27"/>
      <c r="J121" s="37"/>
    </row>
    <row r="122" spans="2:37" ht="15" customHeight="1" x14ac:dyDescent="0.45">
      <c r="B122" s="36"/>
      <c r="C122" s="50" t="s">
        <v>165</v>
      </c>
      <c r="D122" s="47">
        <v>22.4</v>
      </c>
      <c r="E122" s="47">
        <v>58.2</v>
      </c>
      <c r="F122" s="47">
        <v>48.1</v>
      </c>
      <c r="G122" s="47">
        <v>43</v>
      </c>
      <c r="H122" s="27"/>
      <c r="I122" s="27"/>
      <c r="J122" s="37"/>
    </row>
    <row r="123" spans="2:37" ht="15" customHeight="1" x14ac:dyDescent="0.45">
      <c r="B123" s="36"/>
      <c r="C123" s="50" t="s">
        <v>166</v>
      </c>
      <c r="D123" s="47">
        <v>8</v>
      </c>
      <c r="E123" s="47">
        <v>17.2</v>
      </c>
      <c r="F123" s="47">
        <v>14.9</v>
      </c>
      <c r="G123" s="47">
        <v>13.3</v>
      </c>
      <c r="H123" s="27"/>
      <c r="I123" s="27"/>
      <c r="J123" s="37"/>
    </row>
    <row r="124" spans="2:37" ht="15" customHeight="1" x14ac:dyDescent="0.45">
      <c r="B124" s="36"/>
      <c r="C124" s="50" t="s">
        <v>167</v>
      </c>
      <c r="D124" s="47">
        <v>15.6</v>
      </c>
      <c r="E124" s="47">
        <v>32.4</v>
      </c>
      <c r="F124" s="47">
        <v>28.6</v>
      </c>
      <c r="G124" s="47">
        <v>27.5</v>
      </c>
      <c r="H124" s="27"/>
      <c r="I124" s="27"/>
      <c r="J124" s="37"/>
    </row>
    <row r="125" spans="2:37" ht="15" customHeight="1" x14ac:dyDescent="0.45">
      <c r="B125" s="36"/>
      <c r="C125" s="50" t="s">
        <v>168</v>
      </c>
      <c r="D125" s="47">
        <v>5.0999999999999996</v>
      </c>
      <c r="E125" s="47">
        <v>10.9</v>
      </c>
      <c r="F125" s="47">
        <v>9.3000000000000007</v>
      </c>
      <c r="G125" s="47">
        <v>4.4000000000000004</v>
      </c>
      <c r="H125" s="27"/>
      <c r="I125" s="27"/>
      <c r="J125" s="37"/>
    </row>
    <row r="126" spans="2:37" ht="15" customHeight="1" x14ac:dyDescent="0.45">
      <c r="B126" s="36"/>
      <c r="C126" s="53" t="s">
        <v>175</v>
      </c>
      <c r="D126" s="49" t="s">
        <v>138</v>
      </c>
      <c r="E126" s="49" t="s">
        <v>138</v>
      </c>
      <c r="F126" s="49" t="s">
        <v>138</v>
      </c>
      <c r="G126" s="49" t="s">
        <v>138</v>
      </c>
      <c r="H126" s="27"/>
      <c r="I126" s="27"/>
      <c r="J126" s="37"/>
    </row>
    <row r="127" spans="2:37" ht="15" customHeight="1" x14ac:dyDescent="0.45">
      <c r="B127" s="36"/>
      <c r="C127" s="50" t="s">
        <v>176</v>
      </c>
      <c r="D127" s="47">
        <v>14.7</v>
      </c>
      <c r="E127" s="47">
        <v>36.1</v>
      </c>
      <c r="F127" s="47">
        <v>29.2</v>
      </c>
      <c r="G127" s="47">
        <v>16.600000000000001</v>
      </c>
      <c r="H127" s="27"/>
      <c r="I127" s="27"/>
      <c r="J127" s="37"/>
    </row>
    <row r="128" spans="2:37" ht="15" customHeight="1" x14ac:dyDescent="0.45">
      <c r="B128" s="36"/>
      <c r="C128" s="50" t="s">
        <v>177</v>
      </c>
      <c r="D128" s="47">
        <v>10.3</v>
      </c>
      <c r="E128" s="47">
        <v>21.6</v>
      </c>
      <c r="F128" s="47">
        <v>18.5</v>
      </c>
      <c r="G128" s="47">
        <v>13.1</v>
      </c>
      <c r="H128" s="27"/>
      <c r="I128" s="27"/>
      <c r="J128" s="37"/>
    </row>
    <row r="129" spans="2:10" ht="15" customHeight="1" x14ac:dyDescent="0.45">
      <c r="B129" s="36"/>
      <c r="C129" s="50" t="s">
        <v>178</v>
      </c>
      <c r="D129" s="47">
        <v>8.9</v>
      </c>
      <c r="E129" s="47">
        <v>20.6</v>
      </c>
      <c r="F129" s="47">
        <v>17.899999999999999</v>
      </c>
      <c r="G129" s="47">
        <v>13.6</v>
      </c>
      <c r="H129" s="27"/>
      <c r="I129" s="27"/>
      <c r="J129" s="37"/>
    </row>
    <row r="130" spans="2:10" ht="15" customHeight="1" x14ac:dyDescent="0.45">
      <c r="B130" s="36"/>
      <c r="C130" s="50" t="s">
        <v>179</v>
      </c>
      <c r="D130" s="47">
        <v>11.4</v>
      </c>
      <c r="E130" s="47">
        <v>25.7</v>
      </c>
      <c r="F130" s="47">
        <v>22.5</v>
      </c>
      <c r="G130" s="47">
        <v>18.399999999999999</v>
      </c>
      <c r="H130" s="27"/>
      <c r="I130" s="27"/>
      <c r="J130" s="37"/>
    </row>
    <row r="131" spans="2:10" ht="15" customHeight="1" x14ac:dyDescent="0.45">
      <c r="B131" s="36"/>
      <c r="C131" s="50" t="s">
        <v>180</v>
      </c>
      <c r="D131" s="47">
        <v>9.6999999999999993</v>
      </c>
      <c r="E131" s="47">
        <v>23.5</v>
      </c>
      <c r="F131" s="47">
        <v>20.5</v>
      </c>
      <c r="G131" s="47">
        <v>17.5</v>
      </c>
      <c r="H131" s="27"/>
      <c r="I131" s="27"/>
      <c r="J131" s="37"/>
    </row>
    <row r="132" spans="2:10" ht="15" customHeight="1" x14ac:dyDescent="0.45">
      <c r="B132" s="36"/>
      <c r="C132" s="50" t="s">
        <v>181</v>
      </c>
      <c r="D132" s="47">
        <v>11.4</v>
      </c>
      <c r="E132" s="47">
        <v>31.3</v>
      </c>
      <c r="F132" s="47">
        <v>27.8</v>
      </c>
      <c r="G132" s="47">
        <v>24.4</v>
      </c>
      <c r="H132" s="27"/>
      <c r="I132" s="27"/>
      <c r="J132" s="37"/>
    </row>
    <row r="133" spans="2:10" ht="15" customHeight="1" x14ac:dyDescent="0.45">
      <c r="B133" s="36"/>
      <c r="C133" s="50" t="s">
        <v>182</v>
      </c>
      <c r="D133" s="47">
        <v>12</v>
      </c>
      <c r="E133" s="47">
        <v>34.799999999999997</v>
      </c>
      <c r="F133" s="47">
        <v>30.8</v>
      </c>
      <c r="G133" s="47">
        <v>28.2</v>
      </c>
      <c r="H133" s="27"/>
      <c r="I133" s="27"/>
      <c r="J133" s="37"/>
    </row>
    <row r="134" spans="2:10" ht="15" customHeight="1" x14ac:dyDescent="0.45">
      <c r="B134" s="36"/>
      <c r="C134" s="50" t="s">
        <v>183</v>
      </c>
      <c r="D134" s="47">
        <v>2.5</v>
      </c>
      <c r="E134" s="47">
        <v>7.6</v>
      </c>
      <c r="F134" s="47">
        <v>6.7</v>
      </c>
      <c r="G134" s="47">
        <v>6.3</v>
      </c>
      <c r="H134" s="27"/>
      <c r="I134" s="27"/>
      <c r="J134" s="37"/>
    </row>
    <row r="135" spans="2:10" ht="15" customHeight="1" x14ac:dyDescent="0.45">
      <c r="B135" s="36"/>
      <c r="C135" s="53" t="s">
        <v>184</v>
      </c>
      <c r="D135" s="49" t="s">
        <v>138</v>
      </c>
      <c r="E135" s="49" t="s">
        <v>138</v>
      </c>
      <c r="F135" s="49" t="s">
        <v>138</v>
      </c>
      <c r="G135" s="49" t="s">
        <v>138</v>
      </c>
      <c r="H135" s="27"/>
      <c r="I135" s="27"/>
      <c r="J135" s="37"/>
    </row>
    <row r="136" spans="2:10" ht="15" customHeight="1" x14ac:dyDescent="0.45">
      <c r="B136" s="36"/>
      <c r="C136" s="54" t="s">
        <v>185</v>
      </c>
      <c r="D136" s="47">
        <v>47.5</v>
      </c>
      <c r="E136" s="47">
        <v>97.6</v>
      </c>
      <c r="F136" s="47">
        <v>83.4</v>
      </c>
      <c r="G136" s="47">
        <v>67.599999999999994</v>
      </c>
      <c r="H136" s="27"/>
      <c r="I136" s="27"/>
      <c r="J136" s="37"/>
    </row>
    <row r="137" spans="2:10" ht="15" customHeight="1" x14ac:dyDescent="0.45">
      <c r="B137" s="36"/>
      <c r="C137" s="54" t="s">
        <v>186</v>
      </c>
      <c r="D137" s="47">
        <v>29.5</v>
      </c>
      <c r="E137" s="47">
        <v>92.3</v>
      </c>
      <c r="F137" s="47">
        <v>80.599999999999994</v>
      </c>
      <c r="G137" s="47">
        <v>63.4</v>
      </c>
      <c r="H137" s="27"/>
      <c r="I137" s="27"/>
      <c r="J137" s="37"/>
    </row>
    <row r="138" spans="2:10" ht="15" customHeight="1" x14ac:dyDescent="0.45">
      <c r="B138" s="36"/>
      <c r="C138" s="54" t="s">
        <v>187</v>
      </c>
      <c r="D138" s="47">
        <v>1.8</v>
      </c>
      <c r="E138" s="47">
        <v>5.2</v>
      </c>
      <c r="F138" s="47">
        <v>4.5</v>
      </c>
      <c r="G138" s="47">
        <v>2.8</v>
      </c>
      <c r="H138" s="27"/>
      <c r="I138" s="27"/>
      <c r="J138" s="37"/>
    </row>
    <row r="139" spans="2:10" ht="15" customHeight="1" x14ac:dyDescent="0.45">
      <c r="B139" s="36"/>
      <c r="C139" s="54" t="s">
        <v>188</v>
      </c>
      <c r="D139" s="47">
        <v>2.1</v>
      </c>
      <c r="E139" s="47">
        <v>5.9</v>
      </c>
      <c r="F139" s="47">
        <v>5.4</v>
      </c>
      <c r="G139" s="47">
        <v>4.3</v>
      </c>
      <c r="H139" s="27"/>
      <c r="I139" s="27"/>
      <c r="J139" s="37"/>
    </row>
    <row r="140" spans="2:10" ht="15" customHeight="1" x14ac:dyDescent="0.45">
      <c r="B140" s="36"/>
      <c r="C140" s="54" t="s">
        <v>189</v>
      </c>
      <c r="D140" s="47" t="s">
        <v>193</v>
      </c>
      <c r="E140" s="47" t="s">
        <v>193</v>
      </c>
      <c r="F140" s="47" t="s">
        <v>193</v>
      </c>
      <c r="G140" s="47" t="s">
        <v>193</v>
      </c>
      <c r="H140" s="27"/>
      <c r="I140" s="27"/>
      <c r="J140" s="37"/>
    </row>
    <row r="141" spans="2:10" x14ac:dyDescent="0.45">
      <c r="B141" s="36"/>
      <c r="C141" s="27"/>
      <c r="D141" s="27"/>
      <c r="E141" s="27"/>
      <c r="F141" s="27"/>
      <c r="G141" s="27"/>
      <c r="H141" s="27"/>
      <c r="I141" s="27"/>
      <c r="J141" s="37"/>
    </row>
    <row r="142" spans="2:10" ht="30" customHeight="1" x14ac:dyDescent="0.45">
      <c r="B142" s="36"/>
      <c r="C142" s="100" t="s">
        <v>194</v>
      </c>
      <c r="D142" s="100"/>
      <c r="E142" s="100"/>
      <c r="F142" s="100"/>
      <c r="G142" s="100"/>
      <c r="H142" s="100"/>
      <c r="I142" s="100"/>
      <c r="J142" s="37"/>
    </row>
    <row r="143" spans="2:10" x14ac:dyDescent="0.45">
      <c r="B143" s="36"/>
      <c r="C143" s="27"/>
      <c r="D143" s="27"/>
      <c r="E143" s="27"/>
      <c r="F143" s="27"/>
      <c r="G143" s="27"/>
      <c r="H143" s="27"/>
      <c r="I143" s="27"/>
      <c r="J143" s="37"/>
    </row>
    <row r="144" spans="2:10" ht="15" customHeight="1" x14ac:dyDescent="0.45">
      <c r="B144" s="36"/>
      <c r="C144" s="25" t="s">
        <v>195</v>
      </c>
      <c r="D144" s="27"/>
      <c r="E144" s="27"/>
      <c r="F144" s="27"/>
      <c r="G144" s="27"/>
      <c r="H144" s="27"/>
      <c r="I144" s="27"/>
      <c r="J144" s="37"/>
    </row>
    <row r="145" spans="2:10" ht="15" customHeight="1" x14ac:dyDescent="0.45">
      <c r="B145" s="36"/>
      <c r="C145" s="42"/>
      <c r="D145" s="43" t="s">
        <v>130</v>
      </c>
      <c r="E145" s="101" t="s">
        <v>131</v>
      </c>
      <c r="F145" s="101"/>
      <c r="G145" s="101"/>
      <c r="H145" s="27"/>
      <c r="I145" s="27"/>
      <c r="J145" s="37"/>
    </row>
    <row r="146" spans="2:10" ht="15" customHeight="1" x14ac:dyDescent="0.45">
      <c r="B146" s="36"/>
      <c r="C146" s="44"/>
      <c r="D146" s="45" t="s">
        <v>196</v>
      </c>
      <c r="E146" s="45" t="s">
        <v>133</v>
      </c>
      <c r="F146" s="45" t="s">
        <v>134</v>
      </c>
      <c r="G146" s="45" t="s">
        <v>135</v>
      </c>
      <c r="H146" s="27"/>
      <c r="I146" s="27"/>
      <c r="J146" s="37"/>
    </row>
    <row r="147" spans="2:10" ht="15" customHeight="1" x14ac:dyDescent="0.45">
      <c r="B147" s="36"/>
      <c r="C147" s="46" t="s">
        <v>136</v>
      </c>
      <c r="D147" s="47">
        <v>30.5</v>
      </c>
      <c r="E147" s="47">
        <v>28.2</v>
      </c>
      <c r="F147" s="47">
        <v>25.6</v>
      </c>
      <c r="G147" s="47">
        <v>18.899999999999999</v>
      </c>
      <c r="H147" s="27"/>
      <c r="I147" s="27"/>
      <c r="J147" s="37"/>
    </row>
    <row r="148" spans="2:10" ht="15" customHeight="1" x14ac:dyDescent="0.45">
      <c r="B148" s="36"/>
      <c r="C148" s="48" t="s">
        <v>137</v>
      </c>
      <c r="D148" s="49" t="s">
        <v>138</v>
      </c>
      <c r="E148" s="49" t="s">
        <v>138</v>
      </c>
      <c r="F148" s="49" t="s">
        <v>138</v>
      </c>
      <c r="G148" s="49" t="s">
        <v>138</v>
      </c>
      <c r="H148" s="27"/>
      <c r="I148" s="27"/>
      <c r="J148" s="37"/>
    </row>
    <row r="149" spans="2:10" ht="15" customHeight="1" x14ac:dyDescent="0.45">
      <c r="B149" s="36"/>
      <c r="C149" s="50" t="s">
        <v>139</v>
      </c>
      <c r="D149" s="47">
        <v>7.8</v>
      </c>
      <c r="E149" s="47">
        <v>7.4</v>
      </c>
      <c r="F149" s="47">
        <v>7.4</v>
      </c>
      <c r="G149" s="47">
        <v>3.6</v>
      </c>
      <c r="H149" s="27"/>
      <c r="I149" s="27"/>
      <c r="J149" s="37"/>
    </row>
    <row r="150" spans="2:10" ht="15" customHeight="1" x14ac:dyDescent="0.45">
      <c r="B150" s="36"/>
      <c r="C150" s="51" t="s">
        <v>140</v>
      </c>
      <c r="D150" s="47">
        <v>2</v>
      </c>
      <c r="E150" s="47">
        <v>1.9</v>
      </c>
      <c r="F150" s="47">
        <v>1.9</v>
      </c>
      <c r="G150" s="47">
        <v>0.8</v>
      </c>
      <c r="H150" s="27"/>
      <c r="I150" s="27"/>
      <c r="J150" s="37"/>
    </row>
    <row r="151" spans="2:10" ht="15" customHeight="1" x14ac:dyDescent="0.45">
      <c r="B151" s="36"/>
      <c r="C151" s="51" t="s">
        <v>141</v>
      </c>
      <c r="D151" s="47">
        <v>5.8</v>
      </c>
      <c r="E151" s="47">
        <v>5.5</v>
      </c>
      <c r="F151" s="47">
        <v>5.5</v>
      </c>
      <c r="G151" s="47">
        <v>2.8</v>
      </c>
      <c r="H151" s="27"/>
      <c r="I151" s="27"/>
      <c r="J151" s="37"/>
    </row>
    <row r="152" spans="2:10" ht="15" customHeight="1" x14ac:dyDescent="0.45">
      <c r="B152" s="36"/>
      <c r="C152" s="50" t="s">
        <v>142</v>
      </c>
      <c r="D152" s="47">
        <v>6</v>
      </c>
      <c r="E152" s="47">
        <v>5.5</v>
      </c>
      <c r="F152" s="47">
        <v>5.5</v>
      </c>
      <c r="G152" s="47">
        <v>3.6</v>
      </c>
      <c r="H152" s="27"/>
      <c r="I152" s="27"/>
      <c r="J152" s="37"/>
    </row>
    <row r="153" spans="2:10" ht="15" customHeight="1" x14ac:dyDescent="0.45">
      <c r="B153" s="36"/>
      <c r="C153" s="51" t="s">
        <v>143</v>
      </c>
      <c r="D153" s="47">
        <v>4.3</v>
      </c>
      <c r="E153" s="47">
        <v>4</v>
      </c>
      <c r="F153" s="47">
        <v>4</v>
      </c>
      <c r="G153" s="47">
        <v>2.7</v>
      </c>
      <c r="H153" s="27"/>
      <c r="I153" s="27"/>
      <c r="J153" s="37"/>
    </row>
    <row r="154" spans="2:10" ht="15" customHeight="1" x14ac:dyDescent="0.45">
      <c r="B154" s="36"/>
      <c r="C154" s="51" t="s">
        <v>144</v>
      </c>
      <c r="D154" s="47">
        <v>1.7</v>
      </c>
      <c r="E154" s="47">
        <v>1.5</v>
      </c>
      <c r="F154" s="47">
        <v>1.5</v>
      </c>
      <c r="G154" s="47">
        <v>1</v>
      </c>
      <c r="H154" s="27"/>
      <c r="I154" s="27"/>
      <c r="J154" s="37"/>
    </row>
    <row r="155" spans="2:10" ht="15" customHeight="1" x14ac:dyDescent="0.45">
      <c r="B155" s="36"/>
      <c r="C155" s="50" t="s">
        <v>145</v>
      </c>
      <c r="D155" s="47">
        <v>9.6</v>
      </c>
      <c r="E155" s="47">
        <v>9.3000000000000007</v>
      </c>
      <c r="F155" s="47">
        <v>8.1</v>
      </c>
      <c r="G155" s="47">
        <v>8.1999999999999993</v>
      </c>
      <c r="H155" s="27"/>
      <c r="I155" s="27"/>
      <c r="J155" s="37"/>
    </row>
    <row r="156" spans="2:10" ht="15" customHeight="1" x14ac:dyDescent="0.45">
      <c r="B156" s="36"/>
      <c r="C156" s="51" t="s">
        <v>146</v>
      </c>
      <c r="D156" s="47">
        <v>5.4</v>
      </c>
      <c r="E156" s="47">
        <v>5.3</v>
      </c>
      <c r="F156" s="47">
        <v>4.4000000000000004</v>
      </c>
      <c r="G156" s="47">
        <v>4.7</v>
      </c>
      <c r="H156" s="27"/>
      <c r="I156" s="27"/>
      <c r="J156" s="37"/>
    </row>
    <row r="157" spans="2:10" ht="15" customHeight="1" x14ac:dyDescent="0.45">
      <c r="B157" s="36"/>
      <c r="C157" s="51" t="s">
        <v>147</v>
      </c>
      <c r="D157" s="47">
        <v>1.2</v>
      </c>
      <c r="E157" s="47">
        <v>1.2</v>
      </c>
      <c r="F157" s="47">
        <v>1.2</v>
      </c>
      <c r="G157" s="47">
        <v>1</v>
      </c>
      <c r="H157" s="27"/>
      <c r="I157" s="27"/>
      <c r="J157" s="37"/>
    </row>
    <row r="158" spans="2:10" ht="15" customHeight="1" x14ac:dyDescent="0.45">
      <c r="B158" s="36"/>
      <c r="C158" s="51" t="s">
        <v>148</v>
      </c>
      <c r="D158" s="47">
        <v>3</v>
      </c>
      <c r="E158" s="47">
        <v>2.8</v>
      </c>
      <c r="F158" s="47">
        <v>2.6</v>
      </c>
      <c r="G158" s="47">
        <v>2.5</v>
      </c>
      <c r="H158" s="27"/>
      <c r="I158" s="27"/>
      <c r="J158" s="37"/>
    </row>
    <row r="159" spans="2:10" ht="15" customHeight="1" x14ac:dyDescent="0.45">
      <c r="B159" s="36"/>
      <c r="C159" s="50" t="s">
        <v>149</v>
      </c>
      <c r="D159" s="47">
        <v>7.2</v>
      </c>
      <c r="E159" s="47">
        <v>6.1</v>
      </c>
      <c r="F159" s="47">
        <v>4.5999999999999996</v>
      </c>
      <c r="G159" s="47">
        <v>3.5</v>
      </c>
      <c r="H159" s="27"/>
      <c r="I159" s="27"/>
      <c r="J159" s="37"/>
    </row>
    <row r="160" spans="2:10" ht="15" customHeight="1" x14ac:dyDescent="0.45">
      <c r="B160" s="36"/>
      <c r="C160" s="51" t="s">
        <v>150</v>
      </c>
      <c r="D160" s="47">
        <v>1.8</v>
      </c>
      <c r="E160" s="47">
        <v>1.5</v>
      </c>
      <c r="F160" s="47">
        <v>1.4</v>
      </c>
      <c r="G160" s="47">
        <v>1.2</v>
      </c>
      <c r="H160" s="27"/>
      <c r="I160" s="27"/>
      <c r="J160" s="37"/>
    </row>
    <row r="161" spans="2:10" ht="15" customHeight="1" x14ac:dyDescent="0.45">
      <c r="B161" s="36"/>
      <c r="C161" s="52" t="s">
        <v>151</v>
      </c>
      <c r="D161" s="47">
        <v>0.9</v>
      </c>
      <c r="E161" s="47">
        <v>0.7</v>
      </c>
      <c r="F161" s="47">
        <v>0.7</v>
      </c>
      <c r="G161" s="47">
        <v>0.5</v>
      </c>
      <c r="H161" s="27"/>
      <c r="I161" s="27"/>
      <c r="J161" s="37"/>
    </row>
    <row r="162" spans="2:10" ht="15" customHeight="1" x14ac:dyDescent="0.45">
      <c r="B162" s="36"/>
      <c r="C162" s="52" t="s">
        <v>152</v>
      </c>
      <c r="D162" s="47">
        <v>0.9</v>
      </c>
      <c r="E162" s="47">
        <v>0.8</v>
      </c>
      <c r="F162" s="47">
        <v>0.7</v>
      </c>
      <c r="G162" s="47">
        <v>0.7</v>
      </c>
      <c r="H162" s="27"/>
      <c r="I162" s="27"/>
      <c r="J162" s="37"/>
    </row>
    <row r="163" spans="2:10" ht="15" customHeight="1" x14ac:dyDescent="0.45">
      <c r="B163" s="36"/>
      <c r="C163" s="51" t="s">
        <v>153</v>
      </c>
      <c r="D163" s="47">
        <v>5.3</v>
      </c>
      <c r="E163" s="47">
        <v>4.5999999999999996</v>
      </c>
      <c r="F163" s="47">
        <v>3.2</v>
      </c>
      <c r="G163" s="47">
        <v>2.2999999999999998</v>
      </c>
      <c r="H163" s="27"/>
      <c r="I163" s="27"/>
      <c r="J163" s="37"/>
    </row>
    <row r="164" spans="2:10" ht="15" customHeight="1" x14ac:dyDescent="0.45">
      <c r="B164" s="36"/>
      <c r="C164" s="53" t="s">
        <v>154</v>
      </c>
      <c r="D164" s="49" t="s">
        <v>138</v>
      </c>
      <c r="E164" s="49" t="s">
        <v>138</v>
      </c>
      <c r="F164" s="49" t="s">
        <v>138</v>
      </c>
      <c r="G164" s="49" t="s">
        <v>138</v>
      </c>
      <c r="H164" s="27"/>
      <c r="I164" s="27"/>
      <c r="J164" s="37"/>
    </row>
    <row r="165" spans="2:10" ht="15" customHeight="1" x14ac:dyDescent="0.45">
      <c r="B165" s="36"/>
      <c r="C165" s="50" t="s">
        <v>155</v>
      </c>
      <c r="D165" s="47">
        <v>29.7</v>
      </c>
      <c r="E165" s="47">
        <v>27.5</v>
      </c>
      <c r="F165" s="47">
        <v>24.9</v>
      </c>
      <c r="G165" s="47">
        <v>18.5</v>
      </c>
      <c r="H165" s="27"/>
      <c r="I165" s="27"/>
      <c r="J165" s="37"/>
    </row>
    <row r="166" spans="2:10" ht="15" customHeight="1" x14ac:dyDescent="0.45">
      <c r="B166" s="36"/>
      <c r="C166" s="51" t="s">
        <v>156</v>
      </c>
      <c r="D166" s="47">
        <v>26.2</v>
      </c>
      <c r="E166" s="47">
        <v>24.2</v>
      </c>
      <c r="F166" s="47">
        <v>21.7</v>
      </c>
      <c r="G166" s="47">
        <v>16.399999999999999</v>
      </c>
      <c r="H166" s="27"/>
      <c r="I166" s="27"/>
      <c r="J166" s="37"/>
    </row>
    <row r="167" spans="2:10" ht="15" customHeight="1" x14ac:dyDescent="0.45">
      <c r="B167" s="36"/>
      <c r="C167" s="51" t="s">
        <v>157</v>
      </c>
      <c r="D167" s="47">
        <v>3.6</v>
      </c>
      <c r="E167" s="47">
        <v>3.3</v>
      </c>
      <c r="F167" s="47">
        <v>3.3</v>
      </c>
      <c r="G167" s="47">
        <v>2.1</v>
      </c>
      <c r="H167" s="27"/>
      <c r="I167" s="27"/>
      <c r="J167" s="37"/>
    </row>
    <row r="168" spans="2:10" ht="15" customHeight="1" x14ac:dyDescent="0.45">
      <c r="B168" s="36"/>
      <c r="C168" s="50" t="s">
        <v>158</v>
      </c>
      <c r="D168" s="47">
        <v>0.8</v>
      </c>
      <c r="E168" s="47">
        <v>0.7</v>
      </c>
      <c r="F168" s="47">
        <v>0.7</v>
      </c>
      <c r="G168" s="47">
        <v>0.4</v>
      </c>
      <c r="H168" s="27"/>
      <c r="I168" s="27"/>
      <c r="J168" s="37"/>
    </row>
    <row r="169" spans="2:10" ht="15" customHeight="1" x14ac:dyDescent="0.45">
      <c r="B169" s="36"/>
      <c r="C169" s="53" t="s">
        <v>159</v>
      </c>
      <c r="D169" s="49" t="s">
        <v>138</v>
      </c>
      <c r="E169" s="49" t="s">
        <v>138</v>
      </c>
      <c r="F169" s="49" t="s">
        <v>138</v>
      </c>
      <c r="G169" s="49" t="s">
        <v>138</v>
      </c>
      <c r="H169" s="27"/>
      <c r="I169" s="27"/>
      <c r="J169" s="37"/>
    </row>
    <row r="170" spans="2:10" ht="15" customHeight="1" x14ac:dyDescent="0.45">
      <c r="B170" s="36"/>
      <c r="C170" s="50" t="s">
        <v>160</v>
      </c>
      <c r="D170" s="47">
        <v>27.8</v>
      </c>
      <c r="E170" s="47">
        <v>25.7</v>
      </c>
      <c r="F170" s="47">
        <v>23.1</v>
      </c>
      <c r="G170" s="47">
        <v>17.399999999999999</v>
      </c>
      <c r="H170" s="27"/>
      <c r="I170" s="27"/>
      <c r="J170" s="37"/>
    </row>
    <row r="171" spans="2:10" ht="15" customHeight="1" x14ac:dyDescent="0.45">
      <c r="B171" s="36"/>
      <c r="C171" s="50" t="s">
        <v>161</v>
      </c>
      <c r="D171" s="47">
        <v>1.8</v>
      </c>
      <c r="E171" s="47">
        <v>1.7</v>
      </c>
      <c r="F171" s="47">
        <v>1.7</v>
      </c>
      <c r="G171" s="47">
        <v>1.2</v>
      </c>
      <c r="H171" s="27"/>
      <c r="I171" s="27"/>
      <c r="J171" s="37"/>
    </row>
    <row r="172" spans="2:10" ht="15" customHeight="1" x14ac:dyDescent="0.45">
      <c r="B172" s="36"/>
      <c r="C172" s="50" t="s">
        <v>162</v>
      </c>
      <c r="D172" s="47">
        <v>0.9</v>
      </c>
      <c r="E172" s="47">
        <v>0.9</v>
      </c>
      <c r="F172" s="47">
        <v>0.8</v>
      </c>
      <c r="G172" s="47">
        <v>0.3</v>
      </c>
      <c r="H172" s="27"/>
      <c r="I172" s="27"/>
      <c r="J172" s="37"/>
    </row>
    <row r="173" spans="2:10" ht="15" customHeight="1" x14ac:dyDescent="0.45">
      <c r="B173" s="36"/>
      <c r="C173" s="53" t="s">
        <v>163</v>
      </c>
      <c r="D173" s="49" t="s">
        <v>138</v>
      </c>
      <c r="E173" s="49" t="s">
        <v>138</v>
      </c>
      <c r="F173" s="49" t="s">
        <v>138</v>
      </c>
      <c r="G173" s="49" t="s">
        <v>138</v>
      </c>
      <c r="H173" s="27"/>
      <c r="I173" s="27"/>
      <c r="J173" s="37"/>
    </row>
    <row r="174" spans="2:10" ht="15" customHeight="1" x14ac:dyDescent="0.45">
      <c r="B174" s="36"/>
      <c r="C174" s="50" t="s">
        <v>164</v>
      </c>
      <c r="D174" s="47">
        <v>10.9</v>
      </c>
      <c r="E174" s="47">
        <v>10.199999999999999</v>
      </c>
      <c r="F174" s="47">
        <v>10.199999999999999</v>
      </c>
      <c r="G174" s="47">
        <v>5.6</v>
      </c>
      <c r="H174" s="27"/>
      <c r="I174" s="27"/>
      <c r="J174" s="37"/>
    </row>
    <row r="175" spans="2:10" ht="15" customHeight="1" x14ac:dyDescent="0.45">
      <c r="B175" s="36"/>
      <c r="C175" s="50" t="s">
        <v>165</v>
      </c>
      <c r="D175" s="47">
        <v>8.6999999999999993</v>
      </c>
      <c r="E175" s="47">
        <v>8.1999999999999993</v>
      </c>
      <c r="F175" s="47">
        <v>8.1999999999999993</v>
      </c>
      <c r="G175" s="47">
        <v>6.2</v>
      </c>
      <c r="H175" s="27"/>
      <c r="I175" s="27"/>
      <c r="J175" s="37"/>
    </row>
    <row r="176" spans="2:10" ht="15" customHeight="1" x14ac:dyDescent="0.45">
      <c r="B176" s="36"/>
      <c r="C176" s="50" t="s">
        <v>166</v>
      </c>
      <c r="D176" s="47">
        <v>4.4000000000000004</v>
      </c>
      <c r="E176" s="47">
        <v>3.7</v>
      </c>
      <c r="F176" s="47">
        <v>2.8</v>
      </c>
      <c r="G176" s="47">
        <v>2.5</v>
      </c>
      <c r="H176" s="27"/>
      <c r="I176" s="27"/>
      <c r="J176" s="37"/>
    </row>
    <row r="177" spans="2:10" ht="15" customHeight="1" x14ac:dyDescent="0.45">
      <c r="B177" s="36"/>
      <c r="C177" s="50" t="s">
        <v>167</v>
      </c>
      <c r="D177" s="47">
        <v>5.4</v>
      </c>
      <c r="E177" s="47">
        <v>5.0999999999999996</v>
      </c>
      <c r="F177" s="47">
        <v>3.5</v>
      </c>
      <c r="G177" s="47">
        <v>4.4000000000000004</v>
      </c>
      <c r="H177" s="27"/>
      <c r="I177" s="27"/>
      <c r="J177" s="37"/>
    </row>
    <row r="178" spans="2:10" ht="15" customHeight="1" x14ac:dyDescent="0.45">
      <c r="B178" s="36"/>
      <c r="C178" s="50" t="s">
        <v>168</v>
      </c>
      <c r="D178" s="47">
        <v>1.1000000000000001</v>
      </c>
      <c r="E178" s="47">
        <v>1</v>
      </c>
      <c r="F178" s="47">
        <v>0.9</v>
      </c>
      <c r="G178" s="47">
        <v>0.2</v>
      </c>
      <c r="H178" s="27"/>
      <c r="I178" s="27"/>
      <c r="J178" s="37"/>
    </row>
    <row r="179" spans="2:10" ht="15" customHeight="1" x14ac:dyDescent="0.45">
      <c r="B179" s="36"/>
      <c r="C179" s="53" t="s">
        <v>175</v>
      </c>
      <c r="D179" s="49" t="s">
        <v>138</v>
      </c>
      <c r="E179" s="49" t="s">
        <v>138</v>
      </c>
      <c r="F179" s="49" t="s">
        <v>138</v>
      </c>
      <c r="G179" s="49" t="s">
        <v>138</v>
      </c>
      <c r="H179" s="27"/>
      <c r="I179" s="27"/>
      <c r="J179" s="37"/>
    </row>
    <row r="180" spans="2:10" ht="15" customHeight="1" x14ac:dyDescent="0.45">
      <c r="B180" s="36"/>
      <c r="C180" s="50" t="s">
        <v>176</v>
      </c>
      <c r="D180" s="47">
        <v>6</v>
      </c>
      <c r="E180" s="47">
        <v>5.7</v>
      </c>
      <c r="F180" s="47">
        <v>5.6</v>
      </c>
      <c r="G180" s="47">
        <v>2.7</v>
      </c>
      <c r="H180" s="27"/>
      <c r="I180" s="27"/>
      <c r="J180" s="37"/>
    </row>
    <row r="181" spans="2:10" ht="15" customHeight="1" x14ac:dyDescent="0.45">
      <c r="B181" s="36"/>
      <c r="C181" s="50" t="s">
        <v>177</v>
      </c>
      <c r="D181" s="47">
        <v>2.1</v>
      </c>
      <c r="E181" s="47">
        <v>1.9</v>
      </c>
      <c r="F181" s="47">
        <v>1.7</v>
      </c>
      <c r="G181" s="47">
        <v>0.9</v>
      </c>
      <c r="H181" s="27"/>
      <c r="I181" s="27"/>
      <c r="J181" s="37"/>
    </row>
    <row r="182" spans="2:10" ht="15" customHeight="1" x14ac:dyDescent="0.45">
      <c r="B182" s="36"/>
      <c r="C182" s="50" t="s">
        <v>178</v>
      </c>
      <c r="D182" s="47">
        <v>3.6</v>
      </c>
      <c r="E182" s="47">
        <v>3.1</v>
      </c>
      <c r="F182" s="47">
        <v>2.5</v>
      </c>
      <c r="G182" s="47">
        <v>1.6</v>
      </c>
      <c r="H182" s="27"/>
      <c r="I182" s="27"/>
      <c r="J182" s="37"/>
    </row>
    <row r="183" spans="2:10" ht="15" customHeight="1" x14ac:dyDescent="0.45">
      <c r="B183" s="36"/>
      <c r="C183" s="50" t="s">
        <v>179</v>
      </c>
      <c r="D183" s="47">
        <v>5.4</v>
      </c>
      <c r="E183" s="47">
        <v>5</v>
      </c>
      <c r="F183" s="47">
        <v>4.4000000000000004</v>
      </c>
      <c r="G183" s="47">
        <v>3.5</v>
      </c>
      <c r="H183" s="27"/>
      <c r="I183" s="27"/>
      <c r="J183" s="37"/>
    </row>
    <row r="184" spans="2:10" ht="15" customHeight="1" x14ac:dyDescent="0.45">
      <c r="B184" s="36"/>
      <c r="C184" s="50" t="s">
        <v>180</v>
      </c>
      <c r="D184" s="47">
        <v>4.9000000000000004</v>
      </c>
      <c r="E184" s="47">
        <v>4.2</v>
      </c>
      <c r="F184" s="47">
        <v>3.7</v>
      </c>
      <c r="G184" s="47">
        <v>3.2</v>
      </c>
      <c r="H184" s="27"/>
      <c r="I184" s="27"/>
      <c r="J184" s="37"/>
    </row>
    <row r="185" spans="2:10" ht="15" customHeight="1" x14ac:dyDescent="0.45">
      <c r="B185" s="36"/>
      <c r="C185" s="50" t="s">
        <v>181</v>
      </c>
      <c r="D185" s="47">
        <v>3.6</v>
      </c>
      <c r="E185" s="47">
        <v>3.3</v>
      </c>
      <c r="F185" s="47">
        <v>3</v>
      </c>
      <c r="G185" s="47">
        <v>2.6</v>
      </c>
      <c r="H185" s="27"/>
      <c r="I185" s="27"/>
      <c r="J185" s="37"/>
    </row>
    <row r="186" spans="2:10" ht="15" customHeight="1" x14ac:dyDescent="0.45">
      <c r="B186" s="36"/>
      <c r="C186" s="50" t="s">
        <v>182</v>
      </c>
      <c r="D186" s="47">
        <v>3.8</v>
      </c>
      <c r="E186" s="47">
        <v>4</v>
      </c>
      <c r="F186" s="47">
        <v>3.6</v>
      </c>
      <c r="G186" s="47">
        <v>3.5</v>
      </c>
      <c r="H186" s="27"/>
      <c r="I186" s="27"/>
      <c r="J186" s="37"/>
    </row>
    <row r="187" spans="2:10" ht="15" customHeight="1" x14ac:dyDescent="0.45">
      <c r="B187" s="36"/>
      <c r="C187" s="50" t="s">
        <v>183</v>
      </c>
      <c r="D187" s="47">
        <v>1.1000000000000001</v>
      </c>
      <c r="E187" s="47">
        <v>1.1000000000000001</v>
      </c>
      <c r="F187" s="47">
        <v>1</v>
      </c>
      <c r="G187" s="47">
        <v>0.9</v>
      </c>
      <c r="H187" s="27"/>
      <c r="I187" s="27"/>
      <c r="J187" s="37"/>
    </row>
    <row r="188" spans="2:10" ht="15" customHeight="1" x14ac:dyDescent="0.45">
      <c r="B188" s="36"/>
      <c r="C188" s="27"/>
      <c r="D188" s="27"/>
      <c r="E188" s="27"/>
      <c r="F188" s="27"/>
      <c r="G188" s="27"/>
      <c r="H188" s="27"/>
      <c r="I188" s="27"/>
      <c r="J188" s="37"/>
    </row>
    <row r="189" spans="2:10" ht="30.75" customHeight="1" x14ac:dyDescent="0.45">
      <c r="B189" s="36"/>
      <c r="C189" s="100" t="s">
        <v>197</v>
      </c>
      <c r="D189" s="100"/>
      <c r="E189" s="100"/>
      <c r="F189" s="100"/>
      <c r="G189" s="100"/>
      <c r="H189" s="100"/>
      <c r="I189" s="100"/>
      <c r="J189" s="37"/>
    </row>
    <row r="190" spans="2:10" x14ac:dyDescent="0.45">
      <c r="B190" s="36"/>
      <c r="C190" s="27"/>
      <c r="D190" s="27"/>
      <c r="E190" s="27"/>
      <c r="F190" s="27"/>
      <c r="G190" s="27"/>
      <c r="H190" s="27"/>
      <c r="I190" s="27"/>
      <c r="J190" s="37"/>
    </row>
    <row r="191" spans="2:10" ht="15" customHeight="1" x14ac:dyDescent="0.45">
      <c r="B191" s="36"/>
      <c r="C191" s="25" t="s">
        <v>198</v>
      </c>
      <c r="D191" s="27"/>
      <c r="E191" s="27"/>
      <c r="F191" s="27"/>
      <c r="G191" s="27"/>
      <c r="H191" s="27"/>
      <c r="I191" s="27"/>
      <c r="J191" s="37"/>
    </row>
    <row r="192" spans="2:10" ht="15" customHeight="1" x14ac:dyDescent="0.45">
      <c r="B192" s="36"/>
      <c r="C192" s="42"/>
      <c r="D192" s="43" t="s">
        <v>130</v>
      </c>
      <c r="E192" s="101" t="s">
        <v>131</v>
      </c>
      <c r="F192" s="101"/>
      <c r="G192" s="101"/>
      <c r="H192" s="27"/>
      <c r="I192" s="27"/>
      <c r="J192" s="37"/>
    </row>
    <row r="193" spans="2:10" ht="15" customHeight="1" x14ac:dyDescent="0.45">
      <c r="B193" s="36"/>
      <c r="C193" s="44"/>
      <c r="D193" s="45" t="s">
        <v>199</v>
      </c>
      <c r="E193" s="45" t="s">
        <v>133</v>
      </c>
      <c r="F193" s="45" t="s">
        <v>134</v>
      </c>
      <c r="G193" s="45" t="s">
        <v>135</v>
      </c>
      <c r="H193" s="27"/>
      <c r="I193" s="27"/>
      <c r="J193" s="37"/>
    </row>
    <row r="194" spans="2:10" ht="15" customHeight="1" x14ac:dyDescent="0.45">
      <c r="B194" s="36"/>
      <c r="C194" s="46" t="s">
        <v>136</v>
      </c>
      <c r="D194" s="47">
        <v>6.8</v>
      </c>
      <c r="E194" s="47">
        <v>8.1</v>
      </c>
      <c r="F194" s="47">
        <v>7.8</v>
      </c>
      <c r="G194" s="47">
        <v>5.5</v>
      </c>
      <c r="H194" s="27"/>
      <c r="I194" s="27"/>
      <c r="J194" s="37"/>
    </row>
    <row r="195" spans="2:10" ht="15" customHeight="1" x14ac:dyDescent="0.45">
      <c r="B195" s="36"/>
      <c r="C195" s="48" t="s">
        <v>137</v>
      </c>
      <c r="D195" s="49" t="s">
        <v>138</v>
      </c>
      <c r="E195" s="49" t="s">
        <v>138</v>
      </c>
      <c r="F195" s="49" t="s">
        <v>138</v>
      </c>
      <c r="G195" s="49" t="s">
        <v>138</v>
      </c>
      <c r="H195" s="27"/>
      <c r="I195" s="27"/>
      <c r="J195" s="37"/>
    </row>
    <row r="196" spans="2:10" ht="15" customHeight="1" x14ac:dyDescent="0.45">
      <c r="B196" s="36"/>
      <c r="C196" s="50" t="s">
        <v>139</v>
      </c>
      <c r="D196" s="47">
        <v>0.5</v>
      </c>
      <c r="E196" s="47">
        <v>0.6</v>
      </c>
      <c r="F196" s="47">
        <v>0.6</v>
      </c>
      <c r="G196" s="47">
        <v>0.3</v>
      </c>
      <c r="H196" s="27"/>
      <c r="I196" s="27"/>
      <c r="J196" s="37"/>
    </row>
    <row r="197" spans="2:10" ht="15" customHeight="1" x14ac:dyDescent="0.45">
      <c r="B197" s="36"/>
      <c r="C197" s="51" t="s">
        <v>140</v>
      </c>
      <c r="D197" s="47" t="s">
        <v>200</v>
      </c>
      <c r="E197" s="47" t="s">
        <v>200</v>
      </c>
      <c r="F197" s="47" t="s">
        <v>200</v>
      </c>
      <c r="G197" s="47" t="s">
        <v>200</v>
      </c>
      <c r="H197" s="27"/>
      <c r="I197" s="27"/>
      <c r="J197" s="37"/>
    </row>
    <row r="198" spans="2:10" ht="15" customHeight="1" x14ac:dyDescent="0.45">
      <c r="B198" s="36"/>
      <c r="C198" s="51" t="s">
        <v>141</v>
      </c>
      <c r="D198" s="47">
        <v>0.4</v>
      </c>
      <c r="E198" s="47">
        <v>0.4</v>
      </c>
      <c r="F198" s="47">
        <v>0.4</v>
      </c>
      <c r="G198" s="47">
        <v>0.2</v>
      </c>
      <c r="H198" s="27"/>
      <c r="I198" s="27"/>
      <c r="J198" s="37"/>
    </row>
    <row r="199" spans="2:10" ht="15" customHeight="1" x14ac:dyDescent="0.45">
      <c r="B199" s="36"/>
      <c r="C199" s="50" t="s">
        <v>142</v>
      </c>
      <c r="D199" s="47">
        <v>1</v>
      </c>
      <c r="E199" s="47">
        <v>1.1000000000000001</v>
      </c>
      <c r="F199" s="47">
        <v>1.1000000000000001</v>
      </c>
      <c r="G199" s="47">
        <v>0.6</v>
      </c>
      <c r="H199" s="27"/>
      <c r="I199" s="27"/>
      <c r="J199" s="37"/>
    </row>
    <row r="200" spans="2:10" ht="15" customHeight="1" x14ac:dyDescent="0.45">
      <c r="B200" s="36"/>
      <c r="C200" s="51" t="s">
        <v>143</v>
      </c>
      <c r="D200" s="47">
        <v>0.6</v>
      </c>
      <c r="E200" s="47">
        <v>0.7</v>
      </c>
      <c r="F200" s="47">
        <v>0.7</v>
      </c>
      <c r="G200" s="47">
        <v>0.4</v>
      </c>
      <c r="H200" s="27"/>
      <c r="I200" s="27"/>
      <c r="J200" s="37"/>
    </row>
    <row r="201" spans="2:10" ht="15" customHeight="1" x14ac:dyDescent="0.45">
      <c r="B201" s="36"/>
      <c r="C201" s="51" t="s">
        <v>144</v>
      </c>
      <c r="D201" s="47">
        <v>0.4</v>
      </c>
      <c r="E201" s="47">
        <v>0.4</v>
      </c>
      <c r="F201" s="47">
        <v>0.4</v>
      </c>
      <c r="G201" s="47">
        <v>0.2</v>
      </c>
      <c r="H201" s="27"/>
      <c r="I201" s="27"/>
      <c r="J201" s="37"/>
    </row>
    <row r="202" spans="2:10" ht="15" customHeight="1" x14ac:dyDescent="0.45">
      <c r="B202" s="36"/>
      <c r="C202" s="50" t="s">
        <v>145</v>
      </c>
      <c r="D202" s="47">
        <v>3.9</v>
      </c>
      <c r="E202" s="47">
        <v>4.9000000000000004</v>
      </c>
      <c r="F202" s="47">
        <v>4.5999999999999996</v>
      </c>
      <c r="G202" s="47">
        <v>3.8</v>
      </c>
      <c r="H202" s="27"/>
      <c r="I202" s="27"/>
      <c r="J202" s="37"/>
    </row>
    <row r="203" spans="2:10" ht="15" customHeight="1" x14ac:dyDescent="0.45">
      <c r="B203" s="36"/>
      <c r="C203" s="51" t="s">
        <v>146</v>
      </c>
      <c r="D203" s="47">
        <v>2</v>
      </c>
      <c r="E203" s="47">
        <v>2.2999999999999998</v>
      </c>
      <c r="F203" s="47">
        <v>2.2000000000000002</v>
      </c>
      <c r="G203" s="47">
        <v>1.9</v>
      </c>
      <c r="H203" s="27"/>
      <c r="I203" s="27"/>
      <c r="J203" s="37"/>
    </row>
    <row r="204" spans="2:10" ht="15" customHeight="1" x14ac:dyDescent="0.45">
      <c r="B204" s="36"/>
      <c r="C204" s="51" t="s">
        <v>147</v>
      </c>
      <c r="D204" s="47">
        <v>0.8</v>
      </c>
      <c r="E204" s="47">
        <v>1</v>
      </c>
      <c r="F204" s="47">
        <v>1</v>
      </c>
      <c r="G204" s="47">
        <v>0.7</v>
      </c>
      <c r="H204" s="27"/>
      <c r="I204" s="27"/>
      <c r="J204" s="37"/>
    </row>
    <row r="205" spans="2:10" ht="15" customHeight="1" x14ac:dyDescent="0.45">
      <c r="B205" s="36"/>
      <c r="C205" s="51" t="s">
        <v>148</v>
      </c>
      <c r="D205" s="47">
        <v>1.1000000000000001</v>
      </c>
      <c r="E205" s="47">
        <v>1.5</v>
      </c>
      <c r="F205" s="47">
        <v>1.4</v>
      </c>
      <c r="G205" s="47">
        <v>1.3</v>
      </c>
      <c r="H205" s="27"/>
      <c r="I205" s="27"/>
      <c r="J205" s="37"/>
    </row>
    <row r="206" spans="2:10" ht="15" customHeight="1" x14ac:dyDescent="0.45">
      <c r="B206" s="36"/>
      <c r="C206" s="50" t="s">
        <v>149</v>
      </c>
      <c r="D206" s="47">
        <v>1.4</v>
      </c>
      <c r="E206" s="47">
        <v>1.6</v>
      </c>
      <c r="F206" s="47">
        <v>1.6</v>
      </c>
      <c r="G206" s="47">
        <v>0.8</v>
      </c>
      <c r="H206" s="27"/>
      <c r="I206" s="27"/>
      <c r="J206" s="37"/>
    </row>
    <row r="207" spans="2:10" ht="15" customHeight="1" x14ac:dyDescent="0.45">
      <c r="B207" s="36"/>
      <c r="C207" s="51" t="s">
        <v>150</v>
      </c>
      <c r="D207" s="47">
        <v>0.7</v>
      </c>
      <c r="E207" s="47">
        <v>0.8</v>
      </c>
      <c r="F207" s="47">
        <v>0.8</v>
      </c>
      <c r="G207" s="47">
        <v>0.4</v>
      </c>
      <c r="H207" s="27"/>
      <c r="I207" s="27"/>
      <c r="J207" s="37"/>
    </row>
    <row r="208" spans="2:10" ht="15" customHeight="1" x14ac:dyDescent="0.45">
      <c r="B208" s="36"/>
      <c r="C208" s="52" t="s">
        <v>151</v>
      </c>
      <c r="D208" s="47">
        <v>0.2</v>
      </c>
      <c r="E208" s="47">
        <v>0.2</v>
      </c>
      <c r="F208" s="47">
        <v>0.2</v>
      </c>
      <c r="G208" s="47" t="s">
        <v>200</v>
      </c>
      <c r="H208" s="27"/>
      <c r="I208" s="27"/>
      <c r="J208" s="37"/>
    </row>
    <row r="209" spans="2:10" ht="15" customHeight="1" x14ac:dyDescent="0.45">
      <c r="B209" s="36"/>
      <c r="C209" s="52" t="s">
        <v>152</v>
      </c>
      <c r="D209" s="47" t="s">
        <v>200</v>
      </c>
      <c r="E209" s="47" t="s">
        <v>200</v>
      </c>
      <c r="F209" s="47" t="s">
        <v>200</v>
      </c>
      <c r="G209" s="47" t="s">
        <v>200</v>
      </c>
      <c r="H209" s="27"/>
      <c r="I209" s="27"/>
      <c r="J209" s="37"/>
    </row>
    <row r="210" spans="2:10" ht="15" customHeight="1" x14ac:dyDescent="0.45">
      <c r="B210" s="36"/>
      <c r="C210" s="51" t="s">
        <v>153</v>
      </c>
      <c r="D210" s="47">
        <v>0.8</v>
      </c>
      <c r="E210" s="47">
        <v>0.9</v>
      </c>
      <c r="F210" s="47">
        <v>0.8</v>
      </c>
      <c r="G210" s="47">
        <v>0.4</v>
      </c>
      <c r="H210" s="27"/>
      <c r="I210" s="27"/>
      <c r="J210" s="37"/>
    </row>
    <row r="211" spans="2:10" ht="15" customHeight="1" x14ac:dyDescent="0.45">
      <c r="B211" s="36"/>
      <c r="C211" s="53" t="s">
        <v>154</v>
      </c>
      <c r="D211" s="49" t="s">
        <v>138</v>
      </c>
      <c r="E211" s="49" t="s">
        <v>138</v>
      </c>
      <c r="F211" s="49" t="s">
        <v>138</v>
      </c>
      <c r="G211" s="49" t="s">
        <v>138</v>
      </c>
      <c r="H211" s="27"/>
      <c r="I211" s="27"/>
      <c r="J211" s="37"/>
    </row>
    <row r="212" spans="2:10" ht="15" customHeight="1" x14ac:dyDescent="0.45">
      <c r="B212" s="36"/>
      <c r="C212" s="50" t="s">
        <v>155</v>
      </c>
      <c r="D212" s="47">
        <v>2.9</v>
      </c>
      <c r="E212" s="47">
        <v>3.2</v>
      </c>
      <c r="F212" s="47">
        <v>2.9</v>
      </c>
      <c r="G212" s="47">
        <v>2.1</v>
      </c>
      <c r="H212" s="27"/>
      <c r="I212" s="27"/>
      <c r="J212" s="37"/>
    </row>
    <row r="213" spans="2:10" ht="15" customHeight="1" x14ac:dyDescent="0.45">
      <c r="B213" s="36"/>
      <c r="C213" s="51" t="s">
        <v>156</v>
      </c>
      <c r="D213" s="47">
        <v>2.4</v>
      </c>
      <c r="E213" s="47">
        <v>2.6</v>
      </c>
      <c r="F213" s="47">
        <v>2.4</v>
      </c>
      <c r="G213" s="47">
        <v>1.8</v>
      </c>
      <c r="H213" s="27"/>
      <c r="I213" s="27"/>
      <c r="J213" s="37"/>
    </row>
    <row r="214" spans="2:10" ht="15" customHeight="1" x14ac:dyDescent="0.45">
      <c r="B214" s="36"/>
      <c r="C214" s="51" t="s">
        <v>157</v>
      </c>
      <c r="D214" s="47">
        <v>0.6</v>
      </c>
      <c r="E214" s="47">
        <v>0.5</v>
      </c>
      <c r="F214" s="47">
        <v>0.5</v>
      </c>
      <c r="G214" s="47">
        <v>0.3</v>
      </c>
      <c r="H214" s="27"/>
      <c r="I214" s="27"/>
      <c r="J214" s="37"/>
    </row>
    <row r="215" spans="2:10" ht="15" customHeight="1" x14ac:dyDescent="0.45">
      <c r="B215" s="36"/>
      <c r="C215" s="50" t="s">
        <v>158</v>
      </c>
      <c r="D215" s="47">
        <v>3.9</v>
      </c>
      <c r="E215" s="47">
        <v>5</v>
      </c>
      <c r="F215" s="47">
        <v>4.8</v>
      </c>
      <c r="G215" s="47">
        <v>3.4</v>
      </c>
      <c r="H215" s="27"/>
      <c r="I215" s="27"/>
      <c r="J215" s="37"/>
    </row>
    <row r="216" spans="2:10" ht="15" customHeight="1" x14ac:dyDescent="0.45">
      <c r="B216" s="36"/>
      <c r="C216" s="53" t="s">
        <v>159</v>
      </c>
      <c r="D216" s="49" t="s">
        <v>138</v>
      </c>
      <c r="E216" s="49" t="s">
        <v>138</v>
      </c>
      <c r="F216" s="49" t="s">
        <v>138</v>
      </c>
      <c r="G216" s="49" t="s">
        <v>138</v>
      </c>
      <c r="H216" s="27"/>
      <c r="I216" s="27"/>
      <c r="J216" s="37"/>
    </row>
    <row r="217" spans="2:10" ht="15" customHeight="1" x14ac:dyDescent="0.45">
      <c r="B217" s="36"/>
      <c r="C217" s="50" t="s">
        <v>160</v>
      </c>
      <c r="D217" s="47">
        <v>4</v>
      </c>
      <c r="E217" s="47">
        <v>4.7</v>
      </c>
      <c r="F217" s="47">
        <v>4.4000000000000004</v>
      </c>
      <c r="G217" s="47">
        <v>3.2</v>
      </c>
      <c r="H217" s="27"/>
      <c r="I217" s="27"/>
      <c r="J217" s="37"/>
    </row>
    <row r="218" spans="2:10" ht="15" customHeight="1" x14ac:dyDescent="0.45">
      <c r="B218" s="36"/>
      <c r="C218" s="50" t="s">
        <v>161</v>
      </c>
      <c r="D218" s="47">
        <v>1.7</v>
      </c>
      <c r="E218" s="47">
        <v>2</v>
      </c>
      <c r="F218" s="47">
        <v>2</v>
      </c>
      <c r="G218" s="47">
        <v>1.2</v>
      </c>
      <c r="H218" s="27"/>
      <c r="I218" s="27"/>
      <c r="J218" s="37"/>
    </row>
    <row r="219" spans="2:10" ht="15" customHeight="1" x14ac:dyDescent="0.45">
      <c r="B219" s="36"/>
      <c r="C219" s="50" t="s">
        <v>162</v>
      </c>
      <c r="D219" s="47">
        <v>1.1000000000000001</v>
      </c>
      <c r="E219" s="47">
        <v>1.5</v>
      </c>
      <c r="F219" s="47">
        <v>1.4</v>
      </c>
      <c r="G219" s="47">
        <v>1</v>
      </c>
      <c r="H219" s="27"/>
      <c r="I219" s="27"/>
      <c r="J219" s="37"/>
    </row>
    <row r="220" spans="2:10" ht="15" customHeight="1" x14ac:dyDescent="0.45">
      <c r="B220" s="36"/>
      <c r="C220" s="53" t="s">
        <v>163</v>
      </c>
      <c r="D220" s="49" t="s">
        <v>138</v>
      </c>
      <c r="E220" s="49" t="s">
        <v>138</v>
      </c>
      <c r="F220" s="49" t="s">
        <v>138</v>
      </c>
      <c r="G220" s="49" t="s">
        <v>138</v>
      </c>
      <c r="H220" s="27"/>
      <c r="I220" s="27"/>
      <c r="J220" s="37"/>
    </row>
    <row r="221" spans="2:10" ht="15" customHeight="1" x14ac:dyDescent="0.45">
      <c r="B221" s="36"/>
      <c r="C221" s="50" t="s">
        <v>164</v>
      </c>
      <c r="D221" s="47">
        <v>1.8</v>
      </c>
      <c r="E221" s="47">
        <v>2</v>
      </c>
      <c r="F221" s="47">
        <v>2</v>
      </c>
      <c r="G221" s="47">
        <v>1.1000000000000001</v>
      </c>
      <c r="H221" s="27"/>
      <c r="I221" s="27"/>
      <c r="J221" s="37"/>
    </row>
    <row r="222" spans="2:10" ht="15" customHeight="1" x14ac:dyDescent="0.45">
      <c r="B222" s="36"/>
      <c r="C222" s="50" t="s">
        <v>165</v>
      </c>
      <c r="D222" s="47">
        <v>2.4</v>
      </c>
      <c r="E222" s="47">
        <v>3.1</v>
      </c>
      <c r="F222" s="47">
        <v>3.1</v>
      </c>
      <c r="G222" s="47">
        <v>2</v>
      </c>
      <c r="H222" s="27"/>
      <c r="I222" s="27"/>
      <c r="J222" s="37"/>
    </row>
    <row r="223" spans="2:10" ht="15" customHeight="1" x14ac:dyDescent="0.45">
      <c r="B223" s="36"/>
      <c r="C223" s="50" t="s">
        <v>166</v>
      </c>
      <c r="D223" s="47">
        <v>0.3</v>
      </c>
      <c r="E223" s="47" t="s">
        <v>200</v>
      </c>
      <c r="F223" s="47" t="s">
        <v>200</v>
      </c>
      <c r="G223" s="47" t="s">
        <v>200</v>
      </c>
      <c r="H223" s="27"/>
      <c r="I223" s="27"/>
      <c r="J223" s="37"/>
    </row>
    <row r="224" spans="2:10" ht="15" customHeight="1" x14ac:dyDescent="0.45">
      <c r="B224" s="36"/>
      <c r="C224" s="50" t="s">
        <v>167</v>
      </c>
      <c r="D224" s="47">
        <v>1.8</v>
      </c>
      <c r="E224" s="47">
        <v>2.2999999999999998</v>
      </c>
      <c r="F224" s="47">
        <v>2</v>
      </c>
      <c r="G224" s="47">
        <v>1.9</v>
      </c>
      <c r="H224" s="27"/>
      <c r="I224" s="27"/>
      <c r="J224" s="37"/>
    </row>
    <row r="225" spans="2:10" ht="15" customHeight="1" x14ac:dyDescent="0.45">
      <c r="B225" s="36"/>
      <c r="C225" s="50" t="s">
        <v>168</v>
      </c>
      <c r="D225" s="47">
        <v>0.4</v>
      </c>
      <c r="E225" s="47">
        <v>0.5</v>
      </c>
      <c r="F225" s="47">
        <v>0.4</v>
      </c>
      <c r="G225" s="47">
        <v>0.2</v>
      </c>
      <c r="H225" s="27"/>
      <c r="I225" s="27"/>
      <c r="J225" s="37"/>
    </row>
    <row r="226" spans="2:10" ht="15" customHeight="1" x14ac:dyDescent="0.45">
      <c r="B226" s="36"/>
      <c r="C226" s="53" t="s">
        <v>175</v>
      </c>
      <c r="D226" s="49" t="s">
        <v>138</v>
      </c>
      <c r="E226" s="49" t="s">
        <v>138</v>
      </c>
      <c r="F226" s="49" t="s">
        <v>138</v>
      </c>
      <c r="G226" s="49" t="s">
        <v>138</v>
      </c>
      <c r="H226" s="27"/>
      <c r="I226" s="27"/>
      <c r="J226" s="37"/>
    </row>
    <row r="227" spans="2:10" ht="15" customHeight="1" x14ac:dyDescent="0.45">
      <c r="B227" s="36"/>
      <c r="C227" s="50" t="s">
        <v>176</v>
      </c>
      <c r="D227" s="47" t="s">
        <v>200</v>
      </c>
      <c r="E227" s="47" t="s">
        <v>200</v>
      </c>
      <c r="F227" s="47" t="s">
        <v>200</v>
      </c>
      <c r="G227" s="47" t="s">
        <v>200</v>
      </c>
      <c r="H227" s="27"/>
      <c r="I227" s="27"/>
      <c r="J227" s="37"/>
    </row>
    <row r="228" spans="2:10" ht="15" customHeight="1" x14ac:dyDescent="0.45">
      <c r="B228" s="36"/>
      <c r="C228" s="50" t="s">
        <v>177</v>
      </c>
      <c r="D228" s="47" t="s">
        <v>200</v>
      </c>
      <c r="E228" s="47" t="s">
        <v>200</v>
      </c>
      <c r="F228" s="47" t="s">
        <v>200</v>
      </c>
      <c r="G228" s="47" t="s">
        <v>200</v>
      </c>
      <c r="H228" s="27"/>
      <c r="I228" s="27"/>
      <c r="J228" s="37"/>
    </row>
    <row r="229" spans="2:10" ht="15" customHeight="1" x14ac:dyDescent="0.45">
      <c r="B229" s="36"/>
      <c r="C229" s="50" t="s">
        <v>178</v>
      </c>
      <c r="D229" s="47">
        <v>0.4</v>
      </c>
      <c r="E229" s="47">
        <v>0.4</v>
      </c>
      <c r="F229" s="47">
        <v>0.4</v>
      </c>
      <c r="G229" s="47">
        <v>0.1</v>
      </c>
      <c r="H229" s="27"/>
      <c r="I229" s="27"/>
      <c r="J229" s="37"/>
    </row>
    <row r="230" spans="2:10" ht="15" customHeight="1" x14ac:dyDescent="0.45">
      <c r="B230" s="36"/>
      <c r="C230" s="50" t="s">
        <v>179</v>
      </c>
      <c r="D230" s="47">
        <v>1.5</v>
      </c>
      <c r="E230" s="47">
        <v>1.7</v>
      </c>
      <c r="F230" s="47">
        <v>1.6</v>
      </c>
      <c r="G230" s="47">
        <v>0.9</v>
      </c>
      <c r="H230" s="27"/>
      <c r="I230" s="27"/>
      <c r="J230" s="37"/>
    </row>
    <row r="231" spans="2:10" ht="15" customHeight="1" x14ac:dyDescent="0.45">
      <c r="B231" s="36"/>
      <c r="C231" s="50" t="s">
        <v>180</v>
      </c>
      <c r="D231" s="47">
        <v>1.4</v>
      </c>
      <c r="E231" s="47">
        <v>1.6</v>
      </c>
      <c r="F231" s="47">
        <v>1.5</v>
      </c>
      <c r="G231" s="47">
        <v>0.9</v>
      </c>
      <c r="H231" s="27"/>
      <c r="I231" s="27"/>
      <c r="J231" s="37"/>
    </row>
    <row r="232" spans="2:10" ht="15" customHeight="1" x14ac:dyDescent="0.45">
      <c r="B232" s="36"/>
      <c r="C232" s="50" t="s">
        <v>181</v>
      </c>
      <c r="D232" s="47">
        <v>1.8</v>
      </c>
      <c r="E232" s="47">
        <v>2.2000000000000002</v>
      </c>
      <c r="F232" s="47">
        <v>2.1</v>
      </c>
      <c r="G232" s="47">
        <v>1.7</v>
      </c>
      <c r="H232" s="27"/>
      <c r="I232" s="27"/>
      <c r="J232" s="37"/>
    </row>
    <row r="233" spans="2:10" ht="15" customHeight="1" x14ac:dyDescent="0.45">
      <c r="B233" s="36"/>
      <c r="C233" s="50" t="s">
        <v>182</v>
      </c>
      <c r="D233" s="47">
        <v>1.2</v>
      </c>
      <c r="E233" s="47">
        <v>1.8</v>
      </c>
      <c r="F233" s="47">
        <v>1.8</v>
      </c>
      <c r="G233" s="47">
        <v>1.5</v>
      </c>
      <c r="H233" s="27"/>
      <c r="I233" s="27"/>
      <c r="J233" s="37"/>
    </row>
    <row r="234" spans="2:10" ht="15" customHeight="1" x14ac:dyDescent="0.45">
      <c r="B234" s="36"/>
      <c r="C234" s="50" t="s">
        <v>183</v>
      </c>
      <c r="D234" s="47">
        <v>0.3</v>
      </c>
      <c r="E234" s="47">
        <v>0.3</v>
      </c>
      <c r="F234" s="47">
        <v>0.2</v>
      </c>
      <c r="G234" s="47">
        <v>0.3</v>
      </c>
      <c r="H234" s="27"/>
      <c r="I234" s="27"/>
      <c r="J234" s="37"/>
    </row>
    <row r="235" spans="2:10" x14ac:dyDescent="0.45">
      <c r="B235" s="36"/>
      <c r="C235" s="27"/>
      <c r="D235" s="27"/>
      <c r="E235" s="27"/>
      <c r="F235" s="27"/>
      <c r="G235" s="27"/>
      <c r="H235" s="27"/>
      <c r="I235" s="27"/>
      <c r="J235" s="37"/>
    </row>
    <row r="236" spans="2:10" ht="33" customHeight="1" x14ac:dyDescent="0.45">
      <c r="B236" s="36"/>
      <c r="C236" s="100" t="s">
        <v>201</v>
      </c>
      <c r="D236" s="100"/>
      <c r="E236" s="100"/>
      <c r="F236" s="100"/>
      <c r="G236" s="100"/>
      <c r="H236" s="100"/>
      <c r="I236" s="100"/>
      <c r="J236" s="37"/>
    </row>
    <row r="237" spans="2:10" ht="15" customHeight="1" x14ac:dyDescent="0.45">
      <c r="B237" s="36"/>
      <c r="C237" s="56"/>
      <c r="D237" s="56"/>
      <c r="E237" s="56"/>
      <c r="F237" s="56"/>
      <c r="G237" s="56"/>
      <c r="H237" s="56"/>
      <c r="I237" s="56"/>
      <c r="J237" s="37"/>
    </row>
    <row r="238" spans="2:10" ht="15" customHeight="1" x14ac:dyDescent="0.45">
      <c r="B238" s="36"/>
      <c r="C238" s="57" t="s">
        <v>202</v>
      </c>
      <c r="D238" s="24"/>
      <c r="E238" s="24"/>
      <c r="F238" s="24"/>
      <c r="G238" s="24"/>
      <c r="H238" s="24"/>
      <c r="I238" s="27"/>
      <c r="J238" s="37"/>
    </row>
    <row r="239" spans="2:10" ht="15" customHeight="1" x14ac:dyDescent="0.45">
      <c r="B239" s="36"/>
      <c r="C239" s="103" t="s">
        <v>203</v>
      </c>
      <c r="D239" s="103"/>
      <c r="E239" s="103"/>
      <c r="F239" s="103"/>
      <c r="G239" s="103"/>
      <c r="H239" s="103"/>
      <c r="I239" s="103"/>
      <c r="J239" s="37"/>
    </row>
    <row r="240" spans="2:10" ht="60" customHeight="1" x14ac:dyDescent="0.45">
      <c r="B240" s="36"/>
      <c r="C240" s="100" t="s">
        <v>204</v>
      </c>
      <c r="D240" s="100"/>
      <c r="E240" s="100"/>
      <c r="F240" s="100"/>
      <c r="G240" s="100"/>
      <c r="H240" s="100"/>
      <c r="I240" s="100"/>
      <c r="J240" s="37"/>
    </row>
    <row r="241" spans="2:10" x14ac:dyDescent="0.45">
      <c r="B241" s="58"/>
      <c r="C241" s="59"/>
      <c r="D241" s="59"/>
      <c r="E241" s="59"/>
      <c r="F241" s="59"/>
      <c r="G241" s="59"/>
      <c r="H241" s="59"/>
      <c r="I241" s="59"/>
      <c r="J241" s="60"/>
    </row>
    <row r="244" spans="2:10" x14ac:dyDescent="0.45">
      <c r="B244" s="32" t="s">
        <v>56</v>
      </c>
      <c r="C244" s="33"/>
      <c r="D244" s="33"/>
      <c r="E244" s="33"/>
      <c r="F244" s="34"/>
      <c r="G244" s="34"/>
      <c r="H244" s="34"/>
      <c r="I244" s="33"/>
      <c r="J244" s="35"/>
    </row>
    <row r="245" spans="2:10" x14ac:dyDescent="0.45">
      <c r="B245" s="36"/>
      <c r="C245" s="25" t="s">
        <v>81</v>
      </c>
      <c r="D245" s="25" t="s">
        <v>68</v>
      </c>
      <c r="E245" s="26" t="s">
        <v>95</v>
      </c>
      <c r="F245" s="24"/>
      <c r="G245" s="24"/>
      <c r="H245" s="24"/>
      <c r="I245" s="27"/>
      <c r="J245" s="37"/>
    </row>
    <row r="246" spans="2:10" x14ac:dyDescent="0.45">
      <c r="B246" s="36"/>
      <c r="C246" s="27" t="s">
        <v>82</v>
      </c>
      <c r="D246" s="27" t="s">
        <v>85</v>
      </c>
      <c r="E246" s="38" t="s">
        <v>205</v>
      </c>
      <c r="F246" s="24"/>
      <c r="G246" s="24"/>
      <c r="H246" s="24"/>
      <c r="I246" s="27"/>
      <c r="J246" s="37"/>
    </row>
    <row r="247" spans="2:10" x14ac:dyDescent="0.45">
      <c r="B247" s="36"/>
      <c r="C247" s="27" t="s">
        <v>57</v>
      </c>
      <c r="D247" s="27" t="s">
        <v>83</v>
      </c>
      <c r="E247" s="38" t="s">
        <v>50</v>
      </c>
      <c r="F247" s="24"/>
      <c r="G247" s="24"/>
      <c r="H247" s="38"/>
      <c r="I247" s="27"/>
      <c r="J247" s="37"/>
    </row>
    <row r="248" spans="2:10" x14ac:dyDescent="0.45">
      <c r="B248" s="36"/>
      <c r="C248" s="27" t="s">
        <v>80</v>
      </c>
      <c r="D248" s="27" t="s">
        <v>84</v>
      </c>
      <c r="E248" s="38" t="s">
        <v>114</v>
      </c>
      <c r="F248" s="24"/>
      <c r="G248" s="24"/>
      <c r="H248" s="24"/>
      <c r="I248" s="27"/>
      <c r="J248" s="37"/>
    </row>
    <row r="249" spans="2:10" x14ac:dyDescent="0.45">
      <c r="B249" s="36"/>
      <c r="C249" s="27" t="s">
        <v>58</v>
      </c>
      <c r="D249" s="27" t="s">
        <v>83</v>
      </c>
      <c r="E249" s="38" t="s">
        <v>50</v>
      </c>
      <c r="F249" s="24"/>
      <c r="G249" s="24"/>
      <c r="H249" s="24"/>
      <c r="I249" s="27"/>
      <c r="J249" s="37"/>
    </row>
    <row r="250" spans="2:10" x14ac:dyDescent="0.45">
      <c r="B250" s="36"/>
      <c r="C250" s="27" t="s">
        <v>59</v>
      </c>
      <c r="D250" s="27" t="s">
        <v>83</v>
      </c>
      <c r="E250" s="38" t="s">
        <v>50</v>
      </c>
      <c r="F250" s="24"/>
      <c r="G250" s="24"/>
      <c r="H250" s="24"/>
      <c r="I250" s="27"/>
      <c r="J250" s="37"/>
    </row>
    <row r="251" spans="2:10" x14ac:dyDescent="0.45">
      <c r="B251" s="36"/>
      <c r="C251" s="27" t="s">
        <v>60</v>
      </c>
      <c r="D251" s="27" t="s">
        <v>83</v>
      </c>
      <c r="E251" s="38" t="s">
        <v>206</v>
      </c>
      <c r="F251" s="24"/>
      <c r="G251" s="24"/>
      <c r="H251" s="24"/>
      <c r="I251" s="27"/>
      <c r="J251" s="37"/>
    </row>
    <row r="252" spans="2:10" x14ac:dyDescent="0.45">
      <c r="B252" s="36"/>
      <c r="C252" s="27" t="s">
        <v>61</v>
      </c>
      <c r="D252" s="27" t="s">
        <v>83</v>
      </c>
      <c r="E252" s="38" t="s">
        <v>206</v>
      </c>
      <c r="F252" s="24"/>
      <c r="G252" s="24"/>
      <c r="H252" s="24"/>
      <c r="I252" s="27"/>
      <c r="J252" s="37"/>
    </row>
    <row r="253" spans="2:10" x14ac:dyDescent="0.45">
      <c r="B253" s="36"/>
      <c r="C253" s="27" t="s">
        <v>62</v>
      </c>
      <c r="D253" s="27" t="s">
        <v>83</v>
      </c>
      <c r="E253" s="38" t="s">
        <v>50</v>
      </c>
      <c r="F253" s="24"/>
      <c r="G253" s="24"/>
      <c r="H253" s="24"/>
      <c r="I253" s="27"/>
      <c r="J253" s="37"/>
    </row>
    <row r="254" spans="2:10" x14ac:dyDescent="0.45">
      <c r="B254" s="36"/>
      <c r="C254" s="27" t="s">
        <v>63</v>
      </c>
      <c r="D254" s="27" t="s">
        <v>83</v>
      </c>
      <c r="E254" s="38" t="s">
        <v>50</v>
      </c>
      <c r="F254" s="24"/>
      <c r="G254" s="24"/>
      <c r="H254" s="24"/>
      <c r="I254" s="27"/>
      <c r="J254" s="37"/>
    </row>
    <row r="255" spans="2:10" x14ac:dyDescent="0.45">
      <c r="B255" s="36"/>
      <c r="C255" s="27" t="s">
        <v>64</v>
      </c>
      <c r="D255" s="27" t="s">
        <v>83</v>
      </c>
      <c r="E255" s="38" t="s">
        <v>207</v>
      </c>
      <c r="F255" s="24"/>
      <c r="G255" s="24"/>
      <c r="H255" s="24"/>
      <c r="I255" s="27"/>
      <c r="J255" s="37"/>
    </row>
    <row r="256" spans="2:10" x14ac:dyDescent="0.45">
      <c r="B256" s="36"/>
      <c r="C256" s="27" t="s">
        <v>65</v>
      </c>
      <c r="D256" s="27" t="s">
        <v>83</v>
      </c>
      <c r="E256" s="38" t="s">
        <v>207</v>
      </c>
      <c r="F256" s="24"/>
      <c r="G256" s="24"/>
      <c r="H256" s="24"/>
      <c r="I256" s="27"/>
      <c r="J256" s="37"/>
    </row>
    <row r="257" spans="2:10" x14ac:dyDescent="0.45">
      <c r="B257" s="36"/>
      <c r="C257" s="27" t="s">
        <v>66</v>
      </c>
      <c r="D257" s="27" t="s">
        <v>83</v>
      </c>
      <c r="E257" s="38">
        <v>2010</v>
      </c>
      <c r="F257" s="24"/>
      <c r="G257" s="24"/>
      <c r="H257" s="24"/>
      <c r="I257" s="27"/>
      <c r="J257" s="37"/>
    </row>
    <row r="258" spans="2:10" x14ac:dyDescent="0.45">
      <c r="B258" s="36"/>
      <c r="C258" s="27" t="s">
        <v>67</v>
      </c>
      <c r="D258" s="27" t="s">
        <v>83</v>
      </c>
      <c r="E258" s="38">
        <v>2010</v>
      </c>
      <c r="F258" s="24"/>
      <c r="G258" s="24"/>
      <c r="H258" s="24"/>
      <c r="I258" s="27"/>
      <c r="J258" s="37"/>
    </row>
    <row r="259" spans="2:10" x14ac:dyDescent="0.45">
      <c r="B259" s="36"/>
      <c r="C259" s="27" t="s">
        <v>71</v>
      </c>
      <c r="D259" s="27" t="s">
        <v>94</v>
      </c>
      <c r="E259" s="40" t="s">
        <v>208</v>
      </c>
      <c r="F259" s="24"/>
      <c r="G259" s="24"/>
      <c r="H259" s="24"/>
      <c r="I259" s="27"/>
      <c r="J259" s="37"/>
    </row>
    <row r="260" spans="2:10" x14ac:dyDescent="0.45">
      <c r="B260" s="36"/>
      <c r="C260" s="27" t="s">
        <v>69</v>
      </c>
      <c r="D260" s="27" t="s">
        <v>86</v>
      </c>
      <c r="E260" s="38" t="s">
        <v>209</v>
      </c>
      <c r="F260" s="24"/>
      <c r="G260" s="24"/>
      <c r="H260" s="24"/>
      <c r="I260" s="27"/>
      <c r="J260" s="37"/>
    </row>
    <row r="261" spans="2:10" x14ac:dyDescent="0.45">
      <c r="B261" s="36"/>
      <c r="C261" s="27" t="s">
        <v>70</v>
      </c>
      <c r="D261" s="27" t="s">
        <v>92</v>
      </c>
      <c r="E261" s="38" t="s">
        <v>210</v>
      </c>
      <c r="F261" s="24"/>
      <c r="G261" s="24"/>
      <c r="H261" s="24"/>
      <c r="I261" s="27"/>
      <c r="J261" s="37"/>
    </row>
    <row r="262" spans="2:10" x14ac:dyDescent="0.45">
      <c r="B262" s="36"/>
      <c r="C262" s="27" t="s">
        <v>72</v>
      </c>
      <c r="D262" s="27" t="s">
        <v>93</v>
      </c>
      <c r="E262" s="38" t="s">
        <v>211</v>
      </c>
      <c r="F262" s="24"/>
      <c r="G262" s="24"/>
      <c r="H262" s="24"/>
      <c r="I262" s="27"/>
      <c r="J262" s="37"/>
    </row>
    <row r="263" spans="2:10" x14ac:dyDescent="0.45">
      <c r="B263" s="36"/>
      <c r="C263" s="27" t="s">
        <v>76</v>
      </c>
      <c r="D263" s="27" t="s">
        <v>87</v>
      </c>
      <c r="E263" s="38" t="s">
        <v>212</v>
      </c>
      <c r="F263" s="24"/>
      <c r="G263" s="24"/>
      <c r="H263" s="24"/>
      <c r="I263" s="27"/>
      <c r="J263" s="37"/>
    </row>
    <row r="264" spans="2:10" x14ac:dyDescent="0.45">
      <c r="B264" s="36"/>
      <c r="C264" s="27" t="s">
        <v>73</v>
      </c>
      <c r="D264" s="27" t="s">
        <v>83</v>
      </c>
      <c r="E264" s="40" t="s">
        <v>125</v>
      </c>
      <c r="F264" s="24"/>
      <c r="G264" s="24"/>
      <c r="H264" s="24"/>
      <c r="I264" s="27"/>
      <c r="J264" s="37"/>
    </row>
    <row r="265" spans="2:10" x14ac:dyDescent="0.45">
      <c r="B265" s="36"/>
      <c r="C265" s="27" t="s">
        <v>74</v>
      </c>
      <c r="D265" s="27"/>
      <c r="E265" s="38" t="s">
        <v>213</v>
      </c>
      <c r="F265" s="24"/>
      <c r="G265" s="24"/>
      <c r="H265" s="24"/>
      <c r="I265" s="27"/>
      <c r="J265" s="37"/>
    </row>
    <row r="266" spans="2:10" x14ac:dyDescent="0.45">
      <c r="B266" s="36"/>
      <c r="C266" s="27" t="s">
        <v>75</v>
      </c>
      <c r="D266" s="27" t="s">
        <v>83</v>
      </c>
      <c r="E266" s="61" t="s">
        <v>214</v>
      </c>
      <c r="F266" s="24"/>
      <c r="G266" s="24"/>
      <c r="H266" s="24"/>
      <c r="I266" s="27"/>
      <c r="J266" s="37"/>
    </row>
    <row r="267" spans="2:10" x14ac:dyDescent="0.45">
      <c r="B267" s="36"/>
      <c r="C267" s="27" t="s">
        <v>77</v>
      </c>
      <c r="D267" s="27" t="s">
        <v>83</v>
      </c>
      <c r="E267" s="61" t="s">
        <v>215</v>
      </c>
      <c r="F267" s="24"/>
      <c r="G267" s="24"/>
      <c r="H267" s="24"/>
      <c r="I267" s="27"/>
      <c r="J267" s="37"/>
    </row>
    <row r="268" spans="2:10" x14ac:dyDescent="0.45">
      <c r="B268" s="36"/>
      <c r="C268" s="27" t="s">
        <v>78</v>
      </c>
      <c r="D268" s="27" t="s">
        <v>88</v>
      </c>
      <c r="E268" s="38" t="s">
        <v>216</v>
      </c>
      <c r="F268" s="24"/>
      <c r="G268" s="24"/>
      <c r="H268" s="24"/>
      <c r="I268" s="27"/>
      <c r="J268" s="37"/>
    </row>
    <row r="269" spans="2:10" x14ac:dyDescent="0.45">
      <c r="B269" s="36"/>
      <c r="C269" s="27" t="s">
        <v>79</v>
      </c>
      <c r="D269" s="27" t="s">
        <v>91</v>
      </c>
      <c r="E269" s="62">
        <v>43285</v>
      </c>
      <c r="F269" s="24"/>
      <c r="G269" s="24"/>
      <c r="H269" s="24"/>
      <c r="I269" s="27"/>
      <c r="J269" s="37"/>
    </row>
    <row r="270" spans="2:10" x14ac:dyDescent="0.45">
      <c r="B270" s="36"/>
      <c r="C270" s="27" t="s">
        <v>89</v>
      </c>
      <c r="D270" s="27" t="s">
        <v>90</v>
      </c>
      <c r="E270" s="38" t="s">
        <v>128</v>
      </c>
      <c r="F270" s="24"/>
      <c r="G270" s="24"/>
      <c r="H270" s="24"/>
      <c r="I270" s="27"/>
      <c r="J270" s="37"/>
    </row>
    <row r="271" spans="2:10" x14ac:dyDescent="0.45">
      <c r="B271" s="36"/>
      <c r="C271" s="27"/>
      <c r="D271" s="24"/>
      <c r="E271" s="24"/>
      <c r="F271" s="24"/>
      <c r="G271" s="24"/>
      <c r="H271" s="24"/>
      <c r="I271" s="27"/>
      <c r="J271" s="37"/>
    </row>
    <row r="272" spans="2:10" x14ac:dyDescent="0.45">
      <c r="B272" s="36"/>
      <c r="C272" s="25" t="s">
        <v>96</v>
      </c>
      <c r="D272" s="24"/>
      <c r="E272" s="24"/>
      <c r="F272" s="24"/>
      <c r="G272" s="24"/>
      <c r="H272" s="24"/>
      <c r="I272" s="27"/>
      <c r="J272" s="37"/>
    </row>
    <row r="273" spans="2:10" ht="15" customHeight="1" x14ac:dyDescent="0.45">
      <c r="B273" s="36"/>
      <c r="C273" s="27"/>
      <c r="D273" s="27"/>
      <c r="E273" s="27"/>
      <c r="F273" s="27"/>
      <c r="G273" s="27"/>
      <c r="H273" s="27"/>
      <c r="I273" s="27"/>
      <c r="J273" s="37"/>
    </row>
    <row r="274" spans="2:10" ht="15" customHeight="1" x14ac:dyDescent="0.45">
      <c r="B274" s="36"/>
      <c r="C274" s="25" t="s">
        <v>26</v>
      </c>
      <c r="D274" s="63" t="s">
        <v>217</v>
      </c>
      <c r="E274" s="63" t="s">
        <v>218</v>
      </c>
      <c r="F274" s="63" t="s">
        <v>219</v>
      </c>
      <c r="G274" s="104" t="s">
        <v>220</v>
      </c>
      <c r="H274" s="104"/>
      <c r="I274" s="27"/>
      <c r="J274" s="37"/>
    </row>
    <row r="275" spans="2:10" ht="15" customHeight="1" x14ac:dyDescent="0.45">
      <c r="B275" s="36"/>
      <c r="C275" s="105"/>
      <c r="D275" s="105"/>
      <c r="E275" s="105"/>
      <c r="F275" s="105"/>
      <c r="G275" s="64" t="s">
        <v>221</v>
      </c>
      <c r="H275" s="64" t="s">
        <v>222</v>
      </c>
      <c r="I275" s="27"/>
      <c r="J275" s="37"/>
    </row>
    <row r="276" spans="2:10" ht="15" customHeight="1" x14ac:dyDescent="0.45">
      <c r="B276" s="36"/>
      <c r="C276" s="65" t="s">
        <v>223</v>
      </c>
      <c r="D276" s="66">
        <v>201</v>
      </c>
      <c r="E276" s="67">
        <v>6844</v>
      </c>
      <c r="F276" s="68">
        <v>33990</v>
      </c>
      <c r="G276" s="69">
        <v>2109</v>
      </c>
      <c r="H276" s="70">
        <v>653</v>
      </c>
      <c r="I276" s="27"/>
      <c r="J276" s="37"/>
    </row>
    <row r="277" spans="2:10" ht="15" customHeight="1" x14ac:dyDescent="0.45">
      <c r="B277" s="36"/>
      <c r="C277" s="71" t="s">
        <v>224</v>
      </c>
      <c r="D277" s="66">
        <v>348</v>
      </c>
      <c r="E277" s="72">
        <v>15861</v>
      </c>
      <c r="F277" s="68">
        <v>45516</v>
      </c>
      <c r="G277" s="69">
        <v>2573</v>
      </c>
      <c r="H277" s="70">
        <v>717</v>
      </c>
      <c r="I277" s="27"/>
      <c r="J277" s="37"/>
    </row>
    <row r="278" spans="2:10" ht="15" customHeight="1" x14ac:dyDescent="0.45">
      <c r="B278" s="36"/>
      <c r="C278" s="71" t="s">
        <v>225</v>
      </c>
      <c r="D278" s="66">
        <v>484</v>
      </c>
      <c r="E278" s="72">
        <v>14982</v>
      </c>
      <c r="F278" s="68">
        <v>30923</v>
      </c>
      <c r="G278" s="69">
        <v>2795</v>
      </c>
      <c r="H278" s="70">
        <v>296</v>
      </c>
      <c r="I278" s="27"/>
      <c r="J278" s="37"/>
    </row>
    <row r="279" spans="2:10" ht="15" customHeight="1" x14ac:dyDescent="0.45">
      <c r="B279" s="36"/>
      <c r="C279" s="71" t="s">
        <v>226</v>
      </c>
      <c r="D279" s="66">
        <v>119</v>
      </c>
      <c r="E279" s="67">
        <v>1965</v>
      </c>
      <c r="F279" s="68">
        <v>16489</v>
      </c>
      <c r="G279" s="69">
        <v>3336</v>
      </c>
      <c r="H279" s="70">
        <v>254</v>
      </c>
      <c r="I279" s="27"/>
      <c r="J279" s="37"/>
    </row>
    <row r="280" spans="2:10" ht="15" customHeight="1" x14ac:dyDescent="0.45">
      <c r="B280" s="36"/>
      <c r="C280" s="71" t="s">
        <v>227</v>
      </c>
      <c r="D280" s="66">
        <v>286</v>
      </c>
      <c r="E280" s="67">
        <v>3262</v>
      </c>
      <c r="F280" s="68">
        <v>11412</v>
      </c>
      <c r="G280" s="69">
        <v>4414</v>
      </c>
      <c r="H280" s="70">
        <v>313</v>
      </c>
      <c r="I280" s="27"/>
      <c r="J280" s="37"/>
    </row>
    <row r="281" spans="2:10" ht="15" customHeight="1" x14ac:dyDescent="0.45">
      <c r="B281" s="36"/>
      <c r="C281" s="71" t="s">
        <v>228</v>
      </c>
      <c r="D281" s="66">
        <v>586</v>
      </c>
      <c r="E281" s="67">
        <v>6429</v>
      </c>
      <c r="F281" s="68">
        <v>10966</v>
      </c>
      <c r="G281" s="69">
        <v>335</v>
      </c>
      <c r="H281" s="70">
        <v>1613</v>
      </c>
      <c r="I281" s="27"/>
      <c r="J281" s="37"/>
    </row>
    <row r="282" spans="2:10" ht="15" customHeight="1" x14ac:dyDescent="0.45">
      <c r="B282" s="36"/>
      <c r="C282" s="71" t="s">
        <v>229</v>
      </c>
      <c r="D282" s="66">
        <v>813</v>
      </c>
      <c r="E282" s="67">
        <v>1815</v>
      </c>
      <c r="F282" s="73">
        <v>2232</v>
      </c>
      <c r="G282" s="69">
        <v>56</v>
      </c>
      <c r="H282" s="70">
        <v>2180</v>
      </c>
      <c r="I282" s="27"/>
      <c r="J282" s="37"/>
    </row>
    <row r="283" spans="2:10" ht="15" customHeight="1" x14ac:dyDescent="0.45">
      <c r="B283" s="36"/>
      <c r="C283" s="71" t="s">
        <v>230</v>
      </c>
      <c r="D283" s="66">
        <v>424</v>
      </c>
      <c r="E283" s="67">
        <v>3790</v>
      </c>
      <c r="F283" s="73">
        <v>8930</v>
      </c>
      <c r="G283" s="69">
        <v>637</v>
      </c>
      <c r="H283" s="70">
        <v>1821</v>
      </c>
      <c r="I283" s="27"/>
      <c r="J283" s="37"/>
    </row>
    <row r="284" spans="2:10" ht="15" customHeight="1" x14ac:dyDescent="0.45">
      <c r="B284" s="36"/>
      <c r="C284" s="71" t="s">
        <v>231</v>
      </c>
      <c r="D284" s="66">
        <v>1484</v>
      </c>
      <c r="E284" s="72">
        <v>10791</v>
      </c>
      <c r="F284" s="73">
        <v>7270</v>
      </c>
      <c r="G284" s="69">
        <v>2178</v>
      </c>
      <c r="H284" s="70">
        <v>931</v>
      </c>
      <c r="I284" s="27"/>
      <c r="J284" s="37"/>
    </row>
    <row r="285" spans="2:10" ht="15" customHeight="1" x14ac:dyDescent="0.45">
      <c r="B285" s="36"/>
      <c r="C285" s="71" t="s">
        <v>232</v>
      </c>
      <c r="D285" s="66">
        <v>2148</v>
      </c>
      <c r="E285" s="67">
        <v>8866</v>
      </c>
      <c r="F285" s="73">
        <v>4127</v>
      </c>
      <c r="G285" s="69">
        <v>348</v>
      </c>
      <c r="H285" s="70">
        <v>2430</v>
      </c>
      <c r="I285" s="27"/>
      <c r="J285" s="37"/>
    </row>
    <row r="286" spans="2:10" ht="15" customHeight="1" x14ac:dyDescent="0.45">
      <c r="B286" s="36"/>
      <c r="C286" s="71" t="s">
        <v>233</v>
      </c>
      <c r="D286" s="66">
        <v>6896</v>
      </c>
      <c r="E286" s="72">
        <v>74604</v>
      </c>
      <c r="F286" s="68">
        <v>10819</v>
      </c>
      <c r="G286" s="74"/>
      <c r="H286" s="74"/>
      <c r="I286" s="27"/>
      <c r="J286" s="37"/>
    </row>
    <row r="287" spans="2:10" ht="15" customHeight="1" x14ac:dyDescent="0.45">
      <c r="B287" s="36"/>
      <c r="C287" s="71"/>
      <c r="D287" s="66"/>
      <c r="E287" s="72"/>
      <c r="F287" s="68"/>
      <c r="G287" s="74"/>
      <c r="H287" s="74"/>
      <c r="I287" s="27"/>
      <c r="J287" s="37"/>
    </row>
    <row r="288" spans="2:10" ht="15" customHeight="1" x14ac:dyDescent="0.45">
      <c r="B288" s="36"/>
      <c r="C288" s="71"/>
      <c r="D288" s="66"/>
      <c r="E288" s="72"/>
      <c r="F288" s="68"/>
      <c r="G288" s="74"/>
      <c r="H288" s="74"/>
      <c r="I288" s="27"/>
      <c r="J288" s="37"/>
    </row>
    <row r="289" spans="2:10" ht="15" customHeight="1" x14ac:dyDescent="0.45">
      <c r="B289" s="36"/>
      <c r="C289" s="25" t="s">
        <v>26</v>
      </c>
      <c r="D289" s="102" t="s">
        <v>234</v>
      </c>
      <c r="E289" s="102"/>
      <c r="F289" s="30"/>
      <c r="G289" s="30"/>
      <c r="H289" s="30"/>
      <c r="I289" s="27"/>
      <c r="J289" s="37"/>
    </row>
    <row r="290" spans="2:10" ht="15" customHeight="1" x14ac:dyDescent="0.45">
      <c r="B290" s="36"/>
      <c r="C290" s="27"/>
      <c r="D290" s="25" t="s">
        <v>235</v>
      </c>
      <c r="E290" s="25" t="s">
        <v>236</v>
      </c>
      <c r="F290" s="27"/>
      <c r="G290" s="27"/>
      <c r="H290" s="27"/>
      <c r="I290" s="27"/>
      <c r="J290" s="37"/>
    </row>
    <row r="291" spans="2:10" ht="15" customHeight="1" x14ac:dyDescent="0.45">
      <c r="B291" s="36"/>
      <c r="C291" s="65" t="s">
        <v>223</v>
      </c>
      <c r="D291" s="27">
        <v>40.1046153846153</v>
      </c>
      <c r="E291" s="27">
        <v>15.2061538461538</v>
      </c>
      <c r="F291" s="27"/>
      <c r="G291" s="27"/>
      <c r="H291" s="27"/>
      <c r="I291" s="27"/>
      <c r="J291" s="37"/>
    </row>
    <row r="292" spans="2:10" ht="15" customHeight="1" x14ac:dyDescent="0.45">
      <c r="B292" s="36"/>
      <c r="C292" s="71" t="s">
        <v>224</v>
      </c>
      <c r="D292" s="27">
        <v>64.916923076922998</v>
      </c>
      <c r="E292" s="27">
        <v>23.821538461538399</v>
      </c>
      <c r="F292" s="27"/>
      <c r="G292" s="27"/>
      <c r="H292" s="27"/>
      <c r="I292" s="27"/>
      <c r="J292" s="37"/>
    </row>
    <row r="293" spans="2:10" ht="15" customHeight="1" x14ac:dyDescent="0.45">
      <c r="B293" s="36"/>
      <c r="C293" s="71" t="s">
        <v>225</v>
      </c>
      <c r="D293" s="27">
        <v>36.184615384615299</v>
      </c>
      <c r="E293" s="27">
        <v>14.301538461538399</v>
      </c>
      <c r="F293" s="27"/>
      <c r="G293" s="27"/>
      <c r="H293" s="27"/>
      <c r="I293" s="27"/>
      <c r="J293" s="37"/>
    </row>
    <row r="294" spans="2:10" ht="15" customHeight="1" x14ac:dyDescent="0.45">
      <c r="B294" s="36"/>
      <c r="C294" s="71" t="s">
        <v>226</v>
      </c>
      <c r="D294" s="27">
        <v>24.381538461538401</v>
      </c>
      <c r="E294" s="27">
        <v>7.7969230769230604</v>
      </c>
      <c r="F294" s="27"/>
      <c r="G294" s="27"/>
      <c r="H294" s="27"/>
      <c r="I294" s="27"/>
      <c r="J294" s="37"/>
    </row>
    <row r="295" spans="2:10" ht="15" customHeight="1" x14ac:dyDescent="0.45">
      <c r="B295" s="36"/>
      <c r="C295" s="71" t="s">
        <v>227</v>
      </c>
      <c r="D295" s="27">
        <v>24.596923076923002</v>
      </c>
      <c r="E295" s="27">
        <v>6.6338461538461297</v>
      </c>
      <c r="F295" s="27"/>
      <c r="G295" s="27"/>
      <c r="H295" s="27"/>
      <c r="I295" s="27"/>
      <c r="J295" s="37"/>
    </row>
    <row r="296" spans="2:10" ht="15" customHeight="1" x14ac:dyDescent="0.45">
      <c r="B296" s="36"/>
      <c r="C296" s="71" t="s">
        <v>228</v>
      </c>
      <c r="D296" s="27">
        <v>16.283076923076901</v>
      </c>
      <c r="E296" s="27">
        <v>4.7815384615384398</v>
      </c>
      <c r="F296" s="27"/>
      <c r="G296" s="27"/>
      <c r="H296" s="27"/>
      <c r="I296" s="27"/>
      <c r="J296" s="37"/>
    </row>
    <row r="297" spans="2:10" ht="15" customHeight="1" x14ac:dyDescent="0.45">
      <c r="B297" s="36"/>
      <c r="C297" s="71" t="s">
        <v>229</v>
      </c>
      <c r="D297" s="27">
        <v>10.036923076922999</v>
      </c>
      <c r="E297" s="27">
        <v>1.5076923076922899</v>
      </c>
      <c r="F297" s="27"/>
      <c r="G297" s="27"/>
      <c r="H297" s="27"/>
      <c r="I297" s="27"/>
      <c r="J297" s="37"/>
    </row>
    <row r="298" spans="2:10" ht="15" customHeight="1" x14ac:dyDescent="0.45">
      <c r="B298" s="36"/>
      <c r="C298" s="71" t="s">
        <v>230</v>
      </c>
      <c r="D298" s="27">
        <v>16.584615384615301</v>
      </c>
      <c r="E298" s="27">
        <v>4.1353846153845897</v>
      </c>
      <c r="F298" s="27"/>
      <c r="G298" s="27"/>
      <c r="H298" s="27"/>
      <c r="I298" s="27"/>
      <c r="J298" s="37"/>
    </row>
    <row r="299" spans="2:10" ht="15" customHeight="1" x14ac:dyDescent="0.45">
      <c r="B299" s="36"/>
      <c r="C299" s="71" t="s">
        <v>231</v>
      </c>
      <c r="D299" s="27">
        <v>28.043076923076899</v>
      </c>
      <c r="E299" s="27">
        <v>5.5569230769230602</v>
      </c>
      <c r="F299" s="27"/>
      <c r="G299" s="27"/>
      <c r="H299" s="27"/>
      <c r="I299" s="27"/>
      <c r="J299" s="37"/>
    </row>
    <row r="300" spans="2:10" ht="15" customHeight="1" x14ac:dyDescent="0.45">
      <c r="B300" s="36"/>
      <c r="C300" s="71" t="s">
        <v>232</v>
      </c>
      <c r="D300" s="27">
        <v>13.3107692307692</v>
      </c>
      <c r="E300" s="27">
        <v>2.4553846153846002</v>
      </c>
      <c r="F300" s="27"/>
      <c r="G300" s="27"/>
      <c r="H300" s="27"/>
      <c r="I300" s="27"/>
      <c r="J300" s="37"/>
    </row>
    <row r="301" spans="2:10" x14ac:dyDescent="0.45">
      <c r="B301" s="36"/>
      <c r="C301" s="75"/>
      <c r="D301" s="27"/>
      <c r="E301" s="27"/>
      <c r="F301" s="27"/>
      <c r="G301" s="27"/>
      <c r="H301" s="27"/>
      <c r="I301" s="27"/>
      <c r="J301" s="37"/>
    </row>
    <row r="302" spans="2:10" x14ac:dyDescent="0.45">
      <c r="B302" s="58"/>
      <c r="C302" s="76"/>
      <c r="D302" s="59"/>
      <c r="E302" s="59"/>
      <c r="F302" s="59"/>
      <c r="G302" s="59"/>
      <c r="H302" s="59"/>
      <c r="I302" s="59"/>
      <c r="J302" s="60"/>
    </row>
    <row r="303" spans="2:10" x14ac:dyDescent="0.45">
      <c r="C303" s="77"/>
    </row>
    <row r="304" spans="2:10" x14ac:dyDescent="0.45">
      <c r="C304" s="77"/>
    </row>
    <row r="305" spans="3:3" x14ac:dyDescent="0.45">
      <c r="C305" s="77"/>
    </row>
    <row r="306" spans="3:3" x14ac:dyDescent="0.45">
      <c r="C306" s="77"/>
    </row>
    <row r="307" spans="3:3" x14ac:dyDescent="0.45">
      <c r="C307" s="77"/>
    </row>
    <row r="308" spans="3:3" x14ac:dyDescent="0.45">
      <c r="C308" s="77"/>
    </row>
    <row r="309" spans="3:3" x14ac:dyDescent="0.45">
      <c r="C309" s="77"/>
    </row>
    <row r="310" spans="3:3" x14ac:dyDescent="0.45">
      <c r="C310" s="77"/>
    </row>
  </sheetData>
  <mergeCells count="13">
    <mergeCell ref="D289:E289"/>
    <mergeCell ref="E192:G192"/>
    <mergeCell ref="C236:I236"/>
    <mergeCell ref="C239:I239"/>
    <mergeCell ref="C240:I240"/>
    <mergeCell ref="G274:H274"/>
    <mergeCell ref="C275:F275"/>
    <mergeCell ref="C189:I189"/>
    <mergeCell ref="E33:G33"/>
    <mergeCell ref="C89:I89"/>
    <mergeCell ref="E92:G92"/>
    <mergeCell ref="C142:I142"/>
    <mergeCell ref="E145:G145"/>
  </mergeCells>
  <hyperlinks>
    <hyperlink ref="E266" r:id="rId1"/>
    <hyperlink ref="E267" r:id="rId2"/>
    <hyperlink ref="E24" r:id="rId3" location="structural"/>
  </hyperlink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abSelected="1" workbookViewId="0">
      <selection activeCell="H19" sqref="H19"/>
    </sheetView>
  </sheetViews>
  <sheetFormatPr baseColWidth="10" defaultRowHeight="14.25" x14ac:dyDescent="0.45"/>
  <sheetData>
    <row r="2" spans="2:13" x14ac:dyDescent="0.45">
      <c r="B2" s="2" t="s">
        <v>338</v>
      </c>
      <c r="C2" s="2" t="s">
        <v>339</v>
      </c>
      <c r="D2" s="2" t="s">
        <v>340</v>
      </c>
      <c r="E2" s="2" t="s">
        <v>341</v>
      </c>
      <c r="F2" s="2" t="s">
        <v>342</v>
      </c>
      <c r="G2" s="2" t="s">
        <v>343</v>
      </c>
      <c r="H2" s="2" t="s">
        <v>344</v>
      </c>
      <c r="I2" s="2" t="s">
        <v>345</v>
      </c>
      <c r="J2" s="2" t="s">
        <v>346</v>
      </c>
      <c r="K2" s="2" t="s">
        <v>347</v>
      </c>
      <c r="L2" s="2" t="s">
        <v>348</v>
      </c>
      <c r="M2" s="2" t="s">
        <v>349</v>
      </c>
    </row>
    <row r="3" spans="2:13" x14ac:dyDescent="0.45">
      <c r="B3" s="95">
        <v>43672</v>
      </c>
      <c r="C3" t="s">
        <v>263</v>
      </c>
      <c r="D3" s="96" t="s">
        <v>337</v>
      </c>
      <c r="E3" t="s">
        <v>336</v>
      </c>
      <c r="F3" t="s">
        <v>336</v>
      </c>
      <c r="G3" t="s">
        <v>350</v>
      </c>
      <c r="H3" t="s">
        <v>379</v>
      </c>
    </row>
    <row r="5" spans="2:13" x14ac:dyDescent="0.45">
      <c r="B5" s="95">
        <v>43689</v>
      </c>
      <c r="C5" t="s">
        <v>337</v>
      </c>
      <c r="D5" t="s">
        <v>337</v>
      </c>
      <c r="E5" t="s">
        <v>336</v>
      </c>
      <c r="F5" t="s">
        <v>336</v>
      </c>
      <c r="G5" t="s">
        <v>350</v>
      </c>
      <c r="H5" t="s">
        <v>381</v>
      </c>
    </row>
    <row r="6" spans="2:13" x14ac:dyDescent="0.45">
      <c r="H6" t="s">
        <v>382</v>
      </c>
    </row>
    <row r="8" spans="2:13" x14ac:dyDescent="0.45">
      <c r="H8" t="s">
        <v>383</v>
      </c>
    </row>
    <row r="10" spans="2:13" x14ac:dyDescent="0.45">
      <c r="B10" s="95">
        <v>43930</v>
      </c>
      <c r="C10" t="s">
        <v>337</v>
      </c>
      <c r="D10" t="s">
        <v>389</v>
      </c>
      <c r="E10" t="s">
        <v>336</v>
      </c>
      <c r="F10" t="s">
        <v>388</v>
      </c>
      <c r="G10" t="s">
        <v>350</v>
      </c>
      <c r="H10" t="s">
        <v>398</v>
      </c>
    </row>
    <row r="11" spans="2:13" x14ac:dyDescent="0.45">
      <c r="B11" s="99" t="s">
        <v>404</v>
      </c>
    </row>
    <row r="12" spans="2:13" x14ac:dyDescent="0.45">
      <c r="B12" t="s">
        <v>405</v>
      </c>
      <c r="H12" t="s">
        <v>406</v>
      </c>
    </row>
    <row r="13" spans="2:13" x14ac:dyDescent="0.45">
      <c r="B13" t="s">
        <v>409</v>
      </c>
      <c r="H13" t="s">
        <v>410</v>
      </c>
    </row>
    <row r="14" spans="2:13" x14ac:dyDescent="0.45">
      <c r="B14" t="s">
        <v>411</v>
      </c>
      <c r="H14" t="s">
        <v>412</v>
      </c>
    </row>
    <row r="15" spans="2:13" x14ac:dyDescent="0.45">
      <c r="B15" t="s">
        <v>415</v>
      </c>
      <c r="H15" t="s">
        <v>416</v>
      </c>
    </row>
    <row r="16" spans="2:13" x14ac:dyDescent="0.45">
      <c r="H16" t="s">
        <v>417</v>
      </c>
    </row>
    <row r="17" spans="8:8" x14ac:dyDescent="0.45">
      <c r="H17" t="s">
        <v>420</v>
      </c>
    </row>
    <row r="18" spans="8:8" x14ac:dyDescent="0.45">
      <c r="H18" t="s">
        <v>421</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2"/>
  <sheetViews>
    <sheetView zoomScale="85" zoomScaleNormal="85" workbookViewId="0">
      <selection activeCell="G15" sqref="G15"/>
    </sheetView>
  </sheetViews>
  <sheetFormatPr baseColWidth="10" defaultRowHeight="14.25" x14ac:dyDescent="0.45"/>
  <cols>
    <col min="2" max="2" width="35.46484375" bestFit="1" customWidth="1"/>
    <col min="4" max="4" width="28.1328125" bestFit="1" customWidth="1"/>
    <col min="5" max="5" width="15.06640625" customWidth="1"/>
    <col min="10" max="10" width="21.1328125" bestFit="1" customWidth="1"/>
  </cols>
  <sheetData>
    <row r="2" spans="2:16" x14ac:dyDescent="0.45">
      <c r="B2" s="2" t="s">
        <v>351</v>
      </c>
      <c r="C2" s="2" t="s">
        <v>352</v>
      </c>
      <c r="D2" s="2" t="s">
        <v>353</v>
      </c>
      <c r="E2" s="21" t="s">
        <v>384</v>
      </c>
      <c r="F2" s="21" t="s">
        <v>385</v>
      </c>
      <c r="G2" s="2" t="s">
        <v>354</v>
      </c>
      <c r="H2" s="2" t="s">
        <v>355</v>
      </c>
      <c r="I2" s="2" t="s">
        <v>356</v>
      </c>
      <c r="J2" s="2" t="s">
        <v>357</v>
      </c>
      <c r="K2" s="2" t="s">
        <v>358</v>
      </c>
      <c r="L2" s="2" t="s">
        <v>359</v>
      </c>
      <c r="M2" s="2" t="s">
        <v>360</v>
      </c>
      <c r="N2" s="2" t="s">
        <v>361</v>
      </c>
      <c r="O2" s="2" t="s">
        <v>362</v>
      </c>
      <c r="P2" s="2" t="s">
        <v>363</v>
      </c>
    </row>
    <row r="3" spans="2:16" x14ac:dyDescent="0.45">
      <c r="B3" t="s">
        <v>364</v>
      </c>
      <c r="C3">
        <v>1</v>
      </c>
      <c r="D3" t="s">
        <v>366</v>
      </c>
      <c r="H3" t="s">
        <v>365</v>
      </c>
      <c r="P3" t="s">
        <v>367</v>
      </c>
    </row>
    <row r="4" spans="2:16" x14ac:dyDescent="0.45">
      <c r="B4" t="s">
        <v>364</v>
      </c>
      <c r="C4">
        <v>2</v>
      </c>
      <c r="H4" t="s">
        <v>368</v>
      </c>
      <c r="P4" t="s">
        <v>369</v>
      </c>
    </row>
    <row r="5" spans="2:16" x14ac:dyDescent="0.45">
      <c r="B5" t="s">
        <v>364</v>
      </c>
      <c r="C5">
        <v>3</v>
      </c>
      <c r="H5" t="s">
        <v>374</v>
      </c>
      <c r="P5" t="s">
        <v>370</v>
      </c>
    </row>
    <row r="6" spans="2:16" x14ac:dyDescent="0.45">
      <c r="B6" t="s">
        <v>364</v>
      </c>
      <c r="C6">
        <v>4</v>
      </c>
      <c r="H6" t="s">
        <v>386</v>
      </c>
      <c r="O6" t="s">
        <v>387</v>
      </c>
      <c r="P6" t="s">
        <v>371</v>
      </c>
    </row>
    <row r="7" spans="2:16" x14ac:dyDescent="0.45">
      <c r="B7" t="s">
        <v>364</v>
      </c>
      <c r="C7">
        <v>5</v>
      </c>
      <c r="D7" t="s">
        <v>377</v>
      </c>
      <c r="H7" t="s">
        <v>375</v>
      </c>
      <c r="P7" t="s">
        <v>373</v>
      </c>
    </row>
    <row r="8" spans="2:16" x14ac:dyDescent="0.45">
      <c r="B8" t="s">
        <v>364</v>
      </c>
      <c r="C8">
        <v>6</v>
      </c>
      <c r="H8" t="s">
        <v>376</v>
      </c>
      <c r="P8" t="s">
        <v>372</v>
      </c>
    </row>
    <row r="9" spans="2:16" x14ac:dyDescent="0.45">
      <c r="B9" t="s">
        <v>364</v>
      </c>
      <c r="C9">
        <v>7</v>
      </c>
      <c r="G9" t="s">
        <v>396</v>
      </c>
      <c r="H9" t="s">
        <v>397</v>
      </c>
    </row>
    <row r="10" spans="2:16" x14ac:dyDescent="0.45">
      <c r="B10" t="s">
        <v>364</v>
      </c>
      <c r="C10">
        <v>8</v>
      </c>
      <c r="H10" t="s">
        <v>414</v>
      </c>
      <c r="O10" t="s">
        <v>413</v>
      </c>
    </row>
    <row r="11" spans="2:16" x14ac:dyDescent="0.45">
      <c r="B11" t="s">
        <v>364</v>
      </c>
      <c r="C11">
        <v>9</v>
      </c>
      <c r="G11" t="s">
        <v>418</v>
      </c>
    </row>
    <row r="12" spans="2:16" x14ac:dyDescent="0.45">
      <c r="B12" t="s">
        <v>364</v>
      </c>
      <c r="C12">
        <v>10</v>
      </c>
      <c r="G12" t="s">
        <v>419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Cover</vt:lpstr>
      <vt:lpstr>values</vt:lpstr>
      <vt:lpstr>OLD_values_no_RT</vt:lpstr>
      <vt:lpstr>comment</vt:lpstr>
      <vt:lpstr>Ancillary calculations</vt:lpstr>
      <vt:lpstr>Raw Data Buildings</vt:lpstr>
      <vt:lpstr>log</vt:lpstr>
      <vt:lpstr>ref</vt:lpstr>
      <vt:lpstr>high_rise_MFH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2020-08-07T16:31:04Z</dcterms:modified>
</cp:coreProperties>
</file>