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diazr/Box/Research/ITC/1st_Paper/"/>
    </mc:Choice>
  </mc:AlternateContent>
  <xr:revisionPtr revIDLastSave="0" documentId="8_{1BF91E20-D446-4B40-8D16-9A2440348036}" xr6:coauthVersionLast="46" xr6:coauthVersionMax="46" xr10:uidLastSave="{00000000-0000-0000-0000-000000000000}"/>
  <bookViews>
    <workbookView xWindow="0" yWindow="0" windowWidth="38400" windowHeight="21600" activeTab="4" xr2:uid="{AE37D61D-FBDB-B04B-8295-F52AB7212FF6}"/>
  </bookViews>
  <sheets>
    <sheet name="Published" sheetId="1" r:id="rId1"/>
    <sheet name="Not Published" sheetId="8" r:id="rId2"/>
    <sheet name="DMSO_Series" sheetId="2" r:id="rId3"/>
    <sheet name="Background" sheetId="4" r:id="rId4"/>
    <sheet name="Displacement" sheetId="5" r:id="rId5"/>
  </sheets>
  <definedNames>
    <definedName name="_xlnm._FilterDatabase" localSheetId="0" hidden="1">Published!$P$1:$P$26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8" i="8" l="1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S3" i="1"/>
  <c r="R3" i="1"/>
  <c r="P6" i="1" l="1"/>
  <c r="S6" i="1" l="1"/>
  <c r="Q6" i="1"/>
  <c r="R6" i="1" l="1"/>
  <c r="F2" i="1"/>
  <c r="F3" i="1"/>
  <c r="F37" i="8"/>
  <c r="O37" i="8"/>
  <c r="Q37" i="8"/>
  <c r="F38" i="8"/>
  <c r="O38" i="8"/>
  <c r="Q38" i="8"/>
  <c r="O36" i="8"/>
  <c r="Q36" i="8"/>
  <c r="F35" i="8"/>
  <c r="O35" i="8"/>
  <c r="Q35" i="8"/>
  <c r="S16" i="1"/>
  <c r="Q16" i="1"/>
  <c r="P16" i="1"/>
  <c r="F16" i="1"/>
  <c r="F33" i="8"/>
  <c r="O33" i="8"/>
  <c r="Q33" i="8"/>
  <c r="F34" i="8"/>
  <c r="O34" i="8"/>
  <c r="Q34" i="8"/>
  <c r="P38" i="8" l="1"/>
  <c r="P37" i="8"/>
  <c r="P35" i="8"/>
  <c r="P36" i="8"/>
  <c r="P33" i="8"/>
  <c r="R16" i="1"/>
  <c r="P34" i="8"/>
  <c r="S2" i="1"/>
  <c r="S21" i="1"/>
  <c r="S20" i="1"/>
  <c r="S19" i="1"/>
  <c r="S18" i="1"/>
  <c r="S5" i="1"/>
  <c r="S17" i="1"/>
  <c r="S15" i="1"/>
  <c r="S14" i="1"/>
  <c r="S13" i="1"/>
  <c r="S12" i="1"/>
  <c r="S4" i="1"/>
  <c r="S11" i="1"/>
  <c r="S10" i="1"/>
  <c r="S9" i="1"/>
  <c r="S8" i="1"/>
  <c r="S7" i="1"/>
  <c r="Q3" i="1"/>
  <c r="Q2" i="1"/>
  <c r="Q21" i="1"/>
  <c r="Q20" i="1"/>
  <c r="Q19" i="1"/>
  <c r="Q18" i="1"/>
  <c r="Q5" i="1"/>
  <c r="Q17" i="1"/>
  <c r="Q15" i="1"/>
  <c r="Q14" i="1"/>
  <c r="Q13" i="1"/>
  <c r="Q12" i="1"/>
  <c r="Q4" i="1"/>
  <c r="Q11" i="1"/>
  <c r="Q10" i="1"/>
  <c r="Q9" i="1"/>
  <c r="Q8" i="1"/>
  <c r="Q7" i="1"/>
  <c r="P3" i="1"/>
  <c r="P2" i="1"/>
  <c r="P21" i="1"/>
  <c r="P17" i="1"/>
  <c r="P20" i="1"/>
  <c r="P19" i="1"/>
  <c r="P18" i="1"/>
  <c r="P15" i="1"/>
  <c r="P14" i="1"/>
  <c r="P13" i="1"/>
  <c r="P12" i="1"/>
  <c r="P11" i="1"/>
  <c r="P10" i="1"/>
  <c r="P9" i="1"/>
  <c r="P8" i="1"/>
  <c r="P7" i="1"/>
  <c r="P5" i="1"/>
  <c r="P4" i="1"/>
  <c r="F21" i="1"/>
  <c r="F17" i="1"/>
  <c r="F19" i="1"/>
  <c r="R8" i="1" l="1"/>
  <c r="R13" i="1"/>
  <c r="R19" i="1"/>
  <c r="R9" i="1"/>
  <c r="R11" i="1"/>
  <c r="R14" i="1"/>
  <c r="R17" i="1"/>
  <c r="R20" i="1"/>
  <c r="R2" i="1"/>
  <c r="R10" i="1"/>
  <c r="R4" i="1"/>
  <c r="R15" i="1"/>
  <c r="R5" i="1"/>
  <c r="R21" i="1"/>
  <c r="R7" i="1"/>
  <c r="R12" i="1"/>
  <c r="R18" i="1"/>
  <c r="F15" i="1"/>
  <c r="F14" i="1"/>
  <c r="F13" i="1"/>
  <c r="F12" i="1"/>
  <c r="F11" i="1"/>
  <c r="F9" i="1"/>
  <c r="F8" i="1"/>
  <c r="F7" i="1"/>
  <c r="F5" i="1"/>
  <c r="F4" i="1"/>
  <c r="L2" i="5" l="1"/>
  <c r="M2" i="5" s="1"/>
  <c r="L5" i="5"/>
  <c r="L4" i="5"/>
  <c r="L3" i="5"/>
  <c r="M18" i="2" l="1"/>
  <c r="L18" i="2"/>
  <c r="K18" i="2"/>
  <c r="M17" i="2"/>
  <c r="L17" i="2"/>
  <c r="K17" i="2"/>
  <c r="M16" i="2"/>
  <c r="L16" i="2"/>
  <c r="K16" i="2"/>
  <c r="M15" i="2"/>
  <c r="L15" i="2"/>
  <c r="K15" i="2"/>
  <c r="M14" i="2"/>
  <c r="L14" i="2"/>
  <c r="K14" i="2"/>
  <c r="M13" i="2"/>
  <c r="L13" i="2"/>
  <c r="K13" i="2"/>
  <c r="M12" i="2"/>
  <c r="L12" i="2"/>
  <c r="K12" i="2"/>
  <c r="M11" i="2"/>
  <c r="L11" i="2"/>
  <c r="K11" i="2"/>
  <c r="M10" i="2"/>
  <c r="L10" i="2"/>
  <c r="K10" i="2"/>
  <c r="M9" i="2"/>
  <c r="L9" i="2"/>
  <c r="K9" i="2"/>
  <c r="M8" i="2"/>
  <c r="L8" i="2"/>
  <c r="K8" i="2"/>
  <c r="M7" i="2" l="1"/>
  <c r="L7" i="2"/>
  <c r="K7" i="2"/>
  <c r="M6" i="2"/>
  <c r="L6" i="2"/>
  <c r="K6" i="2"/>
  <c r="M5" i="2"/>
  <c r="L5" i="2"/>
  <c r="K5" i="2"/>
  <c r="M4" i="2"/>
  <c r="L4" i="2"/>
  <c r="K4" i="2"/>
</calcChain>
</file>

<file path=xl/sharedStrings.xml><?xml version="1.0" encoding="utf-8"?>
<sst xmlns="http://schemas.openxmlformats.org/spreadsheetml/2006/main" count="1042" uniqueCount="227">
  <si>
    <t>Syringe</t>
  </si>
  <si>
    <t>Sample Concentration</t>
  </si>
  <si>
    <t>88 µM</t>
  </si>
  <si>
    <t>Syringe Concentration</t>
  </si>
  <si>
    <t>2 mM</t>
  </si>
  <si>
    <t>Source Data</t>
  </si>
  <si>
    <t>Sample</t>
  </si>
  <si>
    <t>Mac1</t>
  </si>
  <si>
    <t>ADPr</t>
  </si>
  <si>
    <t>-</t>
  </si>
  <si>
    <t>20200819_Mac1D_4305D</t>
  </si>
  <si>
    <t>1 mM</t>
  </si>
  <si>
    <t>Kd (µM)</t>
  </si>
  <si>
    <t>Ka (1/M)</t>
  </si>
  <si>
    <t>20200819_Mac1D_ADPrD_2</t>
  </si>
  <si>
    <t>20200820_D2D</t>
  </si>
  <si>
    <t>20200819_Mac1D_D</t>
  </si>
  <si>
    <t>20200819_Mac1D_ADPrD</t>
  </si>
  <si>
    <t>20200819_D2D</t>
  </si>
  <si>
    <t>20200819_D_ADPrD</t>
  </si>
  <si>
    <t>20200820_Mac1D_ADPrD</t>
  </si>
  <si>
    <t>150 µM</t>
  </si>
  <si>
    <t>20200821_Mac1D_ADPrD</t>
  </si>
  <si>
    <t>20200819_Mac1D_5331D</t>
  </si>
  <si>
    <t>20200821_Mac1D_5331D</t>
  </si>
  <si>
    <t>20200824_Mac1FD_ADPrD</t>
  </si>
  <si>
    <t>Prep 1</t>
  </si>
  <si>
    <t>Prep 2, flash frozen</t>
  </si>
  <si>
    <t>20200824_Mac1D_5331D</t>
  </si>
  <si>
    <t>20200824_Mac1D_4305D</t>
  </si>
  <si>
    <t>Prep 2</t>
  </si>
  <si>
    <t>Error (1/M)</t>
  </si>
  <si>
    <t>Upper Range</t>
  </si>
  <si>
    <t>Lower Range</t>
  </si>
  <si>
    <t>20200825_Mac1D2_ADPrD2</t>
  </si>
  <si>
    <t>20200825_Mac1D4_ADPrD4</t>
  </si>
  <si>
    <t>4 mM</t>
  </si>
  <si>
    <t>20200826_Mac1D4_5331D4</t>
  </si>
  <si>
    <t>20200826_Mac1D4_4305D4</t>
  </si>
  <si>
    <t>20200826_D4_4305D4</t>
  </si>
  <si>
    <t>20200826_Mac1D4_1945D4</t>
  </si>
  <si>
    <t>20200826_Mac1D4_8345D4</t>
  </si>
  <si>
    <t>20200903_Mac1_ADPr</t>
  </si>
  <si>
    <t>300 µM</t>
  </si>
  <si>
    <t>20200926_Mac1_ADPr</t>
  </si>
  <si>
    <t>Prep 3</t>
  </si>
  <si>
    <t>20200926_Mac1D4_D4</t>
  </si>
  <si>
    <t>Analysis Method</t>
  </si>
  <si>
    <t>Publication?</t>
  </si>
  <si>
    <t>Origin</t>
  </si>
  <si>
    <t>No</t>
  </si>
  <si>
    <t>N</t>
  </si>
  <si>
    <t>20200903_Mac1D6_ADPrD6</t>
  </si>
  <si>
    <t>20200903_Mac1D8_ADPrD8</t>
  </si>
  <si>
    <t>20200903_Mac1D10_ADPrD10</t>
  </si>
  <si>
    <t>Yes</t>
  </si>
  <si>
    <t>20200828_Mac1D4_4305D4</t>
  </si>
  <si>
    <t>20200926_Mac1_ADPr_2</t>
  </si>
  <si>
    <t>wrong concentration of ADPr</t>
  </si>
  <si>
    <t>20200926_Mac1_ADPr_3</t>
  </si>
  <si>
    <t>20200927_Mac1D4_1945D4</t>
  </si>
  <si>
    <t>20200927_Mac1D4_8345D4</t>
  </si>
  <si>
    <t>20200927_Mac1D4_0281D4</t>
  </si>
  <si>
    <t>DMSO 1%</t>
  </si>
  <si>
    <t>Mac1, DMSO 1%</t>
  </si>
  <si>
    <t>4305, DMSO 1%</t>
  </si>
  <si>
    <t>5331, DMSO 1%</t>
  </si>
  <si>
    <t>ADPr, DMSO 1%</t>
  </si>
  <si>
    <t>Mac1, DMSO 2%</t>
  </si>
  <si>
    <t>ADPr, DMSO 2%</t>
  </si>
  <si>
    <t>Mac1, DMSO 4%</t>
  </si>
  <si>
    <t>0281, DMSO 4%</t>
  </si>
  <si>
    <t>1945, DMSO 4%</t>
  </si>
  <si>
    <t>2672, DMSO 4%</t>
  </si>
  <si>
    <t>DMSO 4%</t>
  </si>
  <si>
    <t>4305, DMSO 4%</t>
  </si>
  <si>
    <t>5331, DMSO 4%</t>
  </si>
  <si>
    <t>8345, DMSO 4%</t>
  </si>
  <si>
    <t>ADPr, DMSO 4%</t>
  </si>
  <si>
    <t>Mac1, DMSO 6%</t>
  </si>
  <si>
    <t>ADPr, DMSO 6%</t>
  </si>
  <si>
    <t>Mac1, DMSO 8%</t>
  </si>
  <si>
    <t>ADPr, DMSO 8%</t>
  </si>
  <si>
    <t>Mac1, DMSO 10%</t>
  </si>
  <si>
    <t>ADPr, DMSO 10%</t>
  </si>
  <si>
    <t>Background Subtraction?</t>
  </si>
  <si>
    <t>Removed Data?</t>
  </si>
  <si>
    <t>RITC</t>
  </si>
  <si>
    <t>Data Notes</t>
  </si>
  <si>
    <t>Wrong Injection Params</t>
  </si>
  <si>
    <t>Prep Notes</t>
  </si>
  <si>
    <t>Allowed N to vary</t>
  </si>
  <si>
    <t>1st, 2nd points</t>
  </si>
  <si>
    <t>NaN</t>
  </si>
  <si>
    <t>Mac1, DMSO 0%</t>
  </si>
  <si>
    <t>Day old samples</t>
  </si>
  <si>
    <t>20200927_Mac1D4_D4</t>
  </si>
  <si>
    <t>Repeat, no bubbles</t>
  </si>
  <si>
    <t>DMSO 10%</t>
  </si>
  <si>
    <t>DMSO 6%</t>
  </si>
  <si>
    <t>DMSO 8%</t>
  </si>
  <si>
    <t>DMSO 2%</t>
  </si>
  <si>
    <t>DMSO 0%</t>
  </si>
  <si>
    <t>If fragments are tested at other concentrations</t>
  </si>
  <si>
    <t>20200927_Mac1D4_2672D4</t>
  </si>
  <si>
    <t>ADPr buffer subtraction</t>
  </si>
  <si>
    <t>Air bubble present, spike in data</t>
  </si>
  <si>
    <t>Air bubbles, rising baseline</t>
  </si>
  <si>
    <t>Repeat</t>
  </si>
  <si>
    <t>Could not fit a curve, Air bubbles, rising baseline</t>
  </si>
  <si>
    <t>Air bubbles, rising baseline, N=1</t>
  </si>
  <si>
    <t>5331 looked cloudy, could not fit a curve</t>
  </si>
  <si>
    <t>short_label</t>
  </si>
  <si>
    <t>0281</t>
  </si>
  <si>
    <t>20200928_Mac1D4_1945D4</t>
  </si>
  <si>
    <t>20200929_Mac1D4_8345D4</t>
  </si>
  <si>
    <t>600 µM</t>
  </si>
  <si>
    <t>10 mM</t>
  </si>
  <si>
    <t>20200930_Mac1D4_0281D4_1</t>
  </si>
  <si>
    <t>20200930_Mac1D4_0281D4_3</t>
  </si>
  <si>
    <t>20200930_Mac1D4_0281D4_Disp2</t>
  </si>
  <si>
    <t>20200930_Mac1D4_0281D4_Disp1</t>
  </si>
  <si>
    <t>20200930_Mac1D4_1945D4_1</t>
  </si>
  <si>
    <t>20200930_Mac1D4_2672D4_1</t>
  </si>
  <si>
    <t>20200930_Mac1D4_2672D4_Disp</t>
  </si>
  <si>
    <t>8 mM</t>
  </si>
  <si>
    <t>20201002_Mac1D4_2672D4</t>
  </si>
  <si>
    <t>20200930_Mac1D4_1945D4_Disp</t>
  </si>
  <si>
    <t>Kf(µM)</t>
  </si>
  <si>
    <t>20200929_Mac1D4_300_2672D4_1</t>
  </si>
  <si>
    <t>20200929_Mac1D4_300_2672D4_2</t>
  </si>
  <si>
    <t>20201005_Mac1D2_ADPrD2</t>
  </si>
  <si>
    <t>20201005_Mac1D4_1945D4</t>
  </si>
  <si>
    <t>20200929_Mac1D4_2672D4_1</t>
  </si>
  <si>
    <t>20201005_Mac1D4_0281D4</t>
  </si>
  <si>
    <t>20200928_Mac1D4_ADPrD4</t>
  </si>
  <si>
    <t>20200926_Mac1D4_ADPrD4</t>
  </si>
  <si>
    <t>20201005_Mac1D4_8345D4_2</t>
  </si>
  <si>
    <t>20200930_Mac1D4_2672D4_2</t>
  </si>
  <si>
    <t>20200929_Mac1D4_2672D4_2</t>
  </si>
  <si>
    <t>20201003_Mac1D4_2672D4_1</t>
  </si>
  <si>
    <t>20201003_Mac1D4_2672D4_3</t>
  </si>
  <si>
    <t>20201003_Mac1D4_2672D4_2</t>
  </si>
  <si>
    <t>20200928_Mac1D4_8345D4_1</t>
  </si>
  <si>
    <t>20200928_Mac1D4_8345D4_2</t>
  </si>
  <si>
    <t>Fewer injections, larger volume</t>
  </si>
  <si>
    <t>20201005_Mac1D4_8345D4</t>
  </si>
  <si>
    <t>1st</t>
  </si>
  <si>
    <t>1st, 2nd, 3rd</t>
  </si>
  <si>
    <t>1st, 2nd</t>
  </si>
  <si>
    <t>larger volume, fewer injections</t>
  </si>
  <si>
    <t>20201007_Mac1D4_0802D4</t>
  </si>
  <si>
    <t>0802, DMSO 4%</t>
  </si>
  <si>
    <t>Precipitated at 4 mM, clears up with 50 ºC heating for 5'</t>
  </si>
  <si>
    <t>0934, DMSO 4%</t>
  </si>
  <si>
    <t>20201007_Mac1D4_0934D4</t>
  </si>
  <si>
    <t>20201007_Mac1D4_1520D4</t>
  </si>
  <si>
    <t>1520, DMSO 4%</t>
  </si>
  <si>
    <t>precipitated at 4 mM</t>
  </si>
  <si>
    <t>20201007_Mac1D4_2187D4</t>
  </si>
  <si>
    <t>20201007_Mac1D4_1601D4</t>
  </si>
  <si>
    <t>1601, DMSO 4%</t>
  </si>
  <si>
    <t>2187, DMSO 4%</t>
  </si>
  <si>
    <t>20201008_Mac1D4_2868D4</t>
  </si>
  <si>
    <t>2868, DMSO 4%</t>
  </si>
  <si>
    <t>cloudy at 4 mM</t>
  </si>
  <si>
    <t>20201008_Mac1D4_3428D4</t>
  </si>
  <si>
    <t>3428, DMSO 4%</t>
  </si>
  <si>
    <t>20201008_Mac1D4_4160D4</t>
  </si>
  <si>
    <t>4160, DMSO 4%</t>
  </si>
  <si>
    <t>20201008_Mac1D4_4697D4</t>
  </si>
  <si>
    <t>4697, DMSO 4%</t>
  </si>
  <si>
    <t>1st, 16th</t>
  </si>
  <si>
    <t>R2</t>
  </si>
  <si>
    <t>HD</t>
  </si>
  <si>
    <t>20201008_Mac1D4_6250D4</t>
  </si>
  <si>
    <t>20201009_Mac1D4_6250D4</t>
  </si>
  <si>
    <t>20201009_Mac1D4_8676D4</t>
  </si>
  <si>
    <t>20201009_Mac1D4_8754D4</t>
  </si>
  <si>
    <t>20201009_Mac1D4_9577D4</t>
  </si>
  <si>
    <t>20201010_Mac1D4_8208D4</t>
  </si>
  <si>
    <t>20201010_Mac1D4_9772D4</t>
  </si>
  <si>
    <t>6250, DMSO 4%</t>
  </si>
  <si>
    <t>8676, DMSO 4%</t>
  </si>
  <si>
    <t>8754, DMSO 4%</t>
  </si>
  <si>
    <t>9577, DMSO 4%</t>
  </si>
  <si>
    <t>8208, DMSO 4%</t>
  </si>
  <si>
    <t>9772, DMSO 4%</t>
  </si>
  <si>
    <t>AVG_Mac1D4_0281</t>
  </si>
  <si>
    <t>AVG_Mac1D4_1945</t>
  </si>
  <si>
    <t>dH (cal/mol)</t>
  </si>
  <si>
    <t>dS (cal/mol/K)</t>
  </si>
  <si>
    <t>dG</t>
  </si>
  <si>
    <t>LE</t>
  </si>
  <si>
    <t>Non-H Atoms</t>
  </si>
  <si>
    <t>Verdiperstat</t>
  </si>
  <si>
    <t>Kinetin</t>
  </si>
  <si>
    <t>Isoxanthopterin</t>
  </si>
  <si>
    <t>dH (kcal/mol)</t>
  </si>
  <si>
    <t>ZINC000026180281</t>
  </si>
  <si>
    <t>ZINC000263980802</t>
  </si>
  <si>
    <t>ZINC000374420934</t>
  </si>
  <si>
    <t>ZINC000901381520</t>
  </si>
  <si>
    <t>ZINC_ID</t>
  </si>
  <si>
    <t>ZINC000000331945</t>
  </si>
  <si>
    <t>ZINC000400552187</t>
  </si>
  <si>
    <t>ZINC000263392672</t>
  </si>
  <si>
    <t>ZINC000365052868</t>
  </si>
  <si>
    <t>ZINC000082473428</t>
  </si>
  <si>
    <t>ZINC000089254160</t>
  </si>
  <si>
    <t>ZINC000001674697</t>
  </si>
  <si>
    <t>ZINC000007636250</t>
  </si>
  <si>
    <t>ZINC000274438208</t>
  </si>
  <si>
    <t>ZINC000336438345</t>
  </si>
  <si>
    <t>ZINC000003888754</t>
  </si>
  <si>
    <t>ZINC000014419577</t>
  </si>
  <si>
    <t>ZINC000736709772</t>
  </si>
  <si>
    <t>ADP-ribose</t>
  </si>
  <si>
    <t>ZINC000000001601</t>
  </si>
  <si>
    <t>ZINC000034618676</t>
  </si>
  <si>
    <t>-TdS (kcal/mol)</t>
  </si>
  <si>
    <t>dG (kcal/mol)</t>
  </si>
  <si>
    <t>Stoichiometry</t>
  </si>
  <si>
    <t>AVG</t>
  </si>
  <si>
    <t>Fit?</t>
  </si>
  <si>
    <t>Protein (µM)</t>
  </si>
  <si>
    <t>Ligand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</si>
</sst>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00"/>
    <numFmt numFmtId="165" formatCode="0.0"/>
    <numFmt numFmtId="166" formatCode="0.0E+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  <bgColor rgb="FF000000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1" fontId="0" fillId="0" borderId="0" xfId="0" applyNumberFormat="1" applyAlignment="1">
      <alignment horizontal="left" vertical="top"/>
    </xf>
    <xf numFmtId="164" fontId="0" fillId="0" borderId="0" xfId="0" applyNumberFormat="1" applyAlignment="1">
      <alignment horizontal="left" vertical="top"/>
    </xf>
    <xf numFmtId="11" fontId="0" fillId="0" borderId="0" xfId="0" applyNumberForma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0" borderId="0" xfId="0" applyFont="1" applyAlignment="1">
      <alignment horizontal="left" vertical="top"/>
    </xf>
    <xf numFmtId="11" fontId="0" fillId="2" borderId="0" xfId="0" applyNumberFormat="1" applyFill="1" applyAlignment="1">
      <alignment horizontal="left" vertical="top"/>
    </xf>
    <xf numFmtId="9" fontId="2" fillId="0" borderId="0" xfId="0" applyNumberFormat="1" applyFont="1" applyAlignment="1">
      <alignment horizontal="left" vertical="top"/>
    </xf>
    <xf numFmtId="11" fontId="2" fillId="0" borderId="0" xfId="0" applyNumberFormat="1" applyFont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2" fontId="0" fillId="0" borderId="0" xfId="0" applyNumberForma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left" vertical="top"/>
    </xf>
    <xf numFmtId="3" fontId="0" fillId="0" borderId="0" xfId="0" applyNumberFormat="1" applyAlignment="1">
      <alignment horizontal="left"/>
    </xf>
    <xf numFmtId="11" fontId="5" fillId="3" borderId="0" xfId="0" applyNumberFormat="1" applyFont="1" applyFill="1" applyAlignment="1">
      <alignment horizontal="left" vertical="top"/>
    </xf>
    <xf numFmtId="2" fontId="2" fillId="0" borderId="0" xfId="0" applyNumberFormat="1" applyFont="1" applyAlignment="1">
      <alignment horizontal="left" vertical="top"/>
    </xf>
    <xf numFmtId="3" fontId="2" fillId="0" borderId="0" xfId="0" applyNumberFormat="1" applyFont="1" applyAlignment="1">
      <alignment horizontal="left"/>
    </xf>
    <xf numFmtId="0" fontId="2" fillId="0" borderId="0" xfId="0" applyFont="1"/>
    <xf numFmtId="0" fontId="5" fillId="3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1" fontId="0" fillId="0" borderId="0" xfId="0" applyNumberFormat="1" applyAlignment="1">
      <alignment horizontal="left" vertical="top"/>
    </xf>
    <xf numFmtId="1" fontId="0" fillId="0" borderId="0" xfId="0" applyNumberFormat="1"/>
    <xf numFmtId="11" fontId="0" fillId="0" borderId="0" xfId="1" applyNumberFormat="1" applyFont="1" applyAlignment="1">
      <alignment horizontal="left" vertical="top"/>
    </xf>
    <xf numFmtId="11" fontId="0" fillId="0" borderId="0" xfId="0" applyNumberFormat="1"/>
    <xf numFmtId="2" fontId="0" fillId="0" borderId="0" xfId="0" applyNumberFormat="1"/>
    <xf numFmtId="0" fontId="1" fillId="0" borderId="0" xfId="0" applyFont="1" applyAlignment="1">
      <alignment vertical="top"/>
    </xf>
    <xf numFmtId="11" fontId="1" fillId="0" borderId="0" xfId="0" applyNumberFormat="1" applyFont="1" applyAlignment="1">
      <alignment vertical="top"/>
    </xf>
    <xf numFmtId="0" fontId="1" fillId="0" borderId="0" xfId="0" quotePrefix="1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/>
    <xf numFmtId="0" fontId="0" fillId="0" borderId="0" xfId="0" applyAlignment="1">
      <alignment vertical="top"/>
    </xf>
    <xf numFmtId="2" fontId="0" fillId="0" borderId="0" xfId="0" applyNumberFormat="1" applyAlignment="1">
      <alignment vertical="top"/>
    </xf>
    <xf numFmtId="166" fontId="0" fillId="0" borderId="0" xfId="0" applyNumberFormat="1" applyAlignment="1"/>
    <xf numFmtId="3" fontId="0" fillId="0" borderId="0" xfId="0" applyNumberFormat="1" applyAlignment="1"/>
    <xf numFmtId="11" fontId="0" fillId="0" borderId="0" xfId="0" applyNumberFormat="1" applyAlignment="1"/>
    <xf numFmtId="2" fontId="0" fillId="0" borderId="0" xfId="0" applyNumberFormat="1" applyAlignment="1"/>
    <xf numFmtId="165" fontId="0" fillId="0" borderId="0" xfId="0" applyNumberFormat="1" applyAlignment="1">
      <alignment vertical="top"/>
    </xf>
    <xf numFmtId="11" fontId="0" fillId="0" borderId="0" xfId="0" applyNumberFormat="1" applyAlignment="1">
      <alignment vertical="top"/>
    </xf>
    <xf numFmtId="11" fontId="0" fillId="0" borderId="0" xfId="1" applyNumberFormat="1" applyFont="1" applyAlignment="1">
      <alignment vertical="top"/>
    </xf>
    <xf numFmtId="0" fontId="0" fillId="0" borderId="0" xfId="0" applyFill="1" applyAlignment="1">
      <alignment vertical="top"/>
    </xf>
    <xf numFmtId="166" fontId="0" fillId="4" borderId="0" xfId="0" applyNumberFormat="1" applyFill="1" applyAlignment="1"/>
    <xf numFmtId="1" fontId="2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</cellXfs>
  <cellStyles count="2">
    <cellStyle name="Comma" xfId="1" builtinId="3"/>
    <cellStyle name="Normal" xfId="0" builtinId="0"/>
  </cellStyles>
  <dxfs count="161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03AF8-810C-0747-BAEA-6CDB49B716B2}">
  <dimension ref="A1:X51"/>
  <sheetViews>
    <sheetView workbookViewId="0">
      <selection activeCell="E3" sqref="E3"/>
    </sheetView>
  </sheetViews>
  <sheetFormatPr baseColWidth="10" defaultRowHeight="16" x14ac:dyDescent="0.2"/>
  <cols>
    <col min="1" max="1" width="12.5" style="2" customWidth="1"/>
    <col min="2" max="2" width="34.6640625" style="2" customWidth="1"/>
    <col min="3" max="3" width="18.83203125" style="2" customWidth="1"/>
    <col min="4" max="4" width="19.1640625" style="2" customWidth="1"/>
    <col min="5" max="9" width="19.33203125" style="2" customWidth="1"/>
    <col min="10" max="11" width="9.6640625" style="2" customWidth="1"/>
    <col min="12" max="12" width="11" style="3" customWidth="1"/>
    <col min="13" max="13" width="12.83203125" style="2" customWidth="1"/>
    <col min="14" max="15" width="12.33203125" style="2" customWidth="1"/>
    <col min="16" max="16" width="14.33203125" style="2" customWidth="1"/>
    <col min="17" max="17" width="12.83203125" style="2" customWidth="1"/>
    <col min="18" max="19" width="14.33203125" style="2" customWidth="1"/>
    <col min="20" max="20" width="24.1640625" style="2" customWidth="1"/>
    <col min="21" max="21" width="18" style="2" customWidth="1"/>
    <col min="22" max="22" width="13.5" style="2" customWidth="1"/>
    <col min="23" max="23" width="34.1640625" style="2" customWidth="1"/>
    <col min="24" max="16384" width="10.83203125" style="2"/>
  </cols>
  <sheetData>
    <row r="1" spans="1:23" s="1" customFormat="1" x14ac:dyDescent="0.2">
      <c r="A1" s="30" t="s">
        <v>48</v>
      </c>
      <c r="B1" s="30" t="s">
        <v>5</v>
      </c>
      <c r="C1" s="30" t="s">
        <v>6</v>
      </c>
      <c r="D1" s="30" t="s">
        <v>225</v>
      </c>
      <c r="E1" s="30" t="s">
        <v>0</v>
      </c>
      <c r="F1" s="30" t="s">
        <v>112</v>
      </c>
      <c r="G1" s="30" t="s">
        <v>203</v>
      </c>
      <c r="H1" s="30" t="s">
        <v>194</v>
      </c>
      <c r="I1" s="30" t="s">
        <v>226</v>
      </c>
      <c r="J1" s="30" t="s">
        <v>173</v>
      </c>
      <c r="K1" s="30" t="s">
        <v>224</v>
      </c>
      <c r="L1" s="31" t="s">
        <v>13</v>
      </c>
      <c r="M1" s="30" t="s">
        <v>190</v>
      </c>
      <c r="N1" s="30" t="s">
        <v>174</v>
      </c>
      <c r="O1" s="30" t="s">
        <v>222</v>
      </c>
      <c r="P1" s="30" t="s">
        <v>12</v>
      </c>
      <c r="Q1" s="30" t="s">
        <v>198</v>
      </c>
      <c r="R1" s="32" t="s">
        <v>220</v>
      </c>
      <c r="S1" s="30" t="s">
        <v>221</v>
      </c>
      <c r="T1" s="30" t="s">
        <v>85</v>
      </c>
      <c r="U1" s="30" t="s">
        <v>86</v>
      </c>
      <c r="V1" s="30" t="s">
        <v>90</v>
      </c>
      <c r="W1" s="30" t="s">
        <v>88</v>
      </c>
    </row>
    <row r="2" spans="1:23" x14ac:dyDescent="0.2">
      <c r="A2" s="33" t="s">
        <v>55</v>
      </c>
      <c r="B2" s="34" t="s">
        <v>188</v>
      </c>
      <c r="C2" s="35" t="s">
        <v>70</v>
      </c>
      <c r="D2" s="35">
        <v>600</v>
      </c>
      <c r="E2" s="35" t="s">
        <v>71</v>
      </c>
      <c r="F2" s="36" t="str">
        <f>LEFT(E2,4)</f>
        <v>0281</v>
      </c>
      <c r="G2" s="37" t="s">
        <v>199</v>
      </c>
      <c r="H2" s="38">
        <v>12</v>
      </c>
      <c r="I2" s="35">
        <v>10</v>
      </c>
      <c r="J2" s="34">
        <v>0.99801884886407699</v>
      </c>
      <c r="K2" s="34" t="s">
        <v>55</v>
      </c>
      <c r="L2" s="39">
        <v>356.78978431523097</v>
      </c>
      <c r="M2" s="40">
        <v>-2745.6338757683702</v>
      </c>
      <c r="N2" s="40">
        <v>3.1968821356385599</v>
      </c>
      <c r="O2" s="40">
        <v>1.0619367643652999</v>
      </c>
      <c r="P2" s="41">
        <f t="shared" ref="P2:P21" si="0">(1/L2)*1000000</f>
        <v>2802.7708302222013</v>
      </c>
      <c r="Q2" s="39">
        <f t="shared" ref="Q2:Q21" si="1">M2/1000</f>
        <v>-2.74563387576837</v>
      </c>
      <c r="R2" s="42">
        <f t="shared" ref="R2:R21" si="2">S2-Q2</f>
        <v>-0.73647966976514789</v>
      </c>
      <c r="S2" s="43">
        <f t="shared" ref="S2:S21" si="3">-(0.0019872*298.15*LN(L2))</f>
        <v>-3.4821135455335179</v>
      </c>
      <c r="T2" s="30"/>
      <c r="U2" s="35" t="s">
        <v>147</v>
      </c>
      <c r="V2" s="30"/>
      <c r="W2" s="30"/>
    </row>
    <row r="3" spans="1:23" x14ac:dyDescent="0.2">
      <c r="A3" s="33" t="s">
        <v>55</v>
      </c>
      <c r="B3" s="34" t="s">
        <v>189</v>
      </c>
      <c r="C3" s="35" t="s">
        <v>70</v>
      </c>
      <c r="D3" s="35">
        <v>600</v>
      </c>
      <c r="E3" s="35" t="s">
        <v>72</v>
      </c>
      <c r="F3" s="36" t="str">
        <f>LEFT(E3,4)</f>
        <v>1945</v>
      </c>
      <c r="G3" s="37" t="s">
        <v>204</v>
      </c>
      <c r="H3" s="38">
        <v>11</v>
      </c>
      <c r="I3" s="35">
        <v>10</v>
      </c>
      <c r="J3" s="34">
        <v>0.99541767316563301</v>
      </c>
      <c r="K3" s="34" t="s">
        <v>55</v>
      </c>
      <c r="L3" s="39">
        <v>168.423823241192</v>
      </c>
      <c r="M3" s="40">
        <v>-3941.9725536187798</v>
      </c>
      <c r="N3" s="40">
        <v>2.9947359376540299</v>
      </c>
      <c r="O3" s="40">
        <v>1.02807245962987</v>
      </c>
      <c r="P3" s="41">
        <f t="shared" si="0"/>
        <v>5937.4023267952189</v>
      </c>
      <c r="Q3" s="39">
        <f t="shared" si="1"/>
        <v>-3.94197255361878</v>
      </c>
      <c r="R3" s="42">
        <f t="shared" si="2"/>
        <v>0.90461470854194559</v>
      </c>
      <c r="S3" s="43">
        <f t="shared" si="3"/>
        <v>-3.0373578450768344</v>
      </c>
      <c r="T3" s="33"/>
      <c r="U3" s="35" t="s">
        <v>147</v>
      </c>
      <c r="V3" s="33"/>
      <c r="W3" s="33"/>
    </row>
    <row r="4" spans="1:23" x14ac:dyDescent="0.2">
      <c r="A4" s="33" t="s">
        <v>55</v>
      </c>
      <c r="B4" s="44" t="s">
        <v>129</v>
      </c>
      <c r="C4" s="35" t="s">
        <v>70</v>
      </c>
      <c r="D4" s="35">
        <v>300</v>
      </c>
      <c r="E4" s="35" t="s">
        <v>73</v>
      </c>
      <c r="F4" s="36" t="str">
        <f>LEFT(E4,4)</f>
        <v>2672</v>
      </c>
      <c r="G4" s="37" t="s">
        <v>206</v>
      </c>
      <c r="H4" s="38">
        <v>16</v>
      </c>
      <c r="I4" s="35">
        <v>10</v>
      </c>
      <c r="J4" s="34">
        <v>0.99324887215059499</v>
      </c>
      <c r="K4" s="34" t="s">
        <v>55</v>
      </c>
      <c r="L4" s="39">
        <v>238.09300592415801</v>
      </c>
      <c r="M4" s="40">
        <v>-14130.9756548321</v>
      </c>
      <c r="N4" s="40">
        <v>6.67449439264161</v>
      </c>
      <c r="O4" s="40">
        <v>1.00839823378049</v>
      </c>
      <c r="P4" s="41">
        <f t="shared" si="0"/>
        <v>4200.0393758670061</v>
      </c>
      <c r="Q4" s="39">
        <f t="shared" si="1"/>
        <v>-14.130975654832101</v>
      </c>
      <c r="R4" s="42">
        <f t="shared" si="2"/>
        <v>10.888513101886577</v>
      </c>
      <c r="S4" s="43">
        <f t="shared" si="3"/>
        <v>-3.2424625529455233</v>
      </c>
      <c r="T4" s="35" t="s">
        <v>96</v>
      </c>
      <c r="U4" s="35" t="s">
        <v>147</v>
      </c>
      <c r="V4" s="35" t="s">
        <v>45</v>
      </c>
      <c r="W4" s="35"/>
    </row>
    <row r="5" spans="1:23" x14ac:dyDescent="0.2">
      <c r="A5" s="33" t="s">
        <v>55</v>
      </c>
      <c r="B5" s="44" t="s">
        <v>137</v>
      </c>
      <c r="C5" s="35" t="s">
        <v>70</v>
      </c>
      <c r="D5" s="35">
        <v>300</v>
      </c>
      <c r="E5" s="35" t="s">
        <v>77</v>
      </c>
      <c r="F5" s="36" t="str">
        <f>LEFT(E5,4)</f>
        <v>8345</v>
      </c>
      <c r="G5" s="37" t="s">
        <v>213</v>
      </c>
      <c r="H5" s="38">
        <v>16</v>
      </c>
      <c r="I5" s="35">
        <v>4</v>
      </c>
      <c r="J5" s="34">
        <v>0.66709387619446203</v>
      </c>
      <c r="K5" s="34" t="s">
        <v>55</v>
      </c>
      <c r="L5" s="39">
        <v>27.394877300106401</v>
      </c>
      <c r="M5" s="40">
        <v>-84474.154436999306</v>
      </c>
      <c r="N5" s="40">
        <v>4.6793825508604003</v>
      </c>
      <c r="O5" s="40">
        <v>1.0976768576592599</v>
      </c>
      <c r="P5" s="41">
        <f t="shared" si="0"/>
        <v>36503.174993089524</v>
      </c>
      <c r="Q5" s="39">
        <f t="shared" si="1"/>
        <v>-84.474154436999299</v>
      </c>
      <c r="R5" s="42">
        <f t="shared" si="2"/>
        <v>82.512822510641456</v>
      </c>
      <c r="S5" s="43">
        <f t="shared" si="3"/>
        <v>-1.961331926357839</v>
      </c>
      <c r="T5" s="35" t="s">
        <v>96</v>
      </c>
      <c r="U5" s="35" t="s">
        <v>147</v>
      </c>
      <c r="V5" s="35" t="s">
        <v>45</v>
      </c>
      <c r="W5" s="35"/>
    </row>
    <row r="6" spans="1:23" x14ac:dyDescent="0.2">
      <c r="A6" s="33" t="s">
        <v>55</v>
      </c>
      <c r="B6" s="44" t="s">
        <v>59</v>
      </c>
      <c r="C6" s="35" t="s">
        <v>70</v>
      </c>
      <c r="D6" s="35">
        <v>300</v>
      </c>
      <c r="E6" s="35" t="s">
        <v>78</v>
      </c>
      <c r="F6" s="35" t="s">
        <v>8</v>
      </c>
      <c r="G6" s="45" t="s">
        <v>217</v>
      </c>
      <c r="H6" s="46">
        <v>36</v>
      </c>
      <c r="I6" s="33">
        <v>4</v>
      </c>
      <c r="J6" s="35">
        <v>1</v>
      </c>
      <c r="K6" s="35" t="s">
        <v>55</v>
      </c>
      <c r="L6" s="42">
        <v>99231</v>
      </c>
      <c r="M6" s="39">
        <v>-8136</v>
      </c>
      <c r="N6" s="35">
        <v>-0.14899999999999999</v>
      </c>
      <c r="O6" s="47">
        <v>0.92200000000000004</v>
      </c>
      <c r="P6" s="41">
        <f t="shared" si="0"/>
        <v>10.077495943807882</v>
      </c>
      <c r="Q6" s="39">
        <f t="shared" si="1"/>
        <v>-8.1359999999999992</v>
      </c>
      <c r="R6" s="42">
        <f t="shared" si="2"/>
        <v>1.3193533613681563</v>
      </c>
      <c r="S6" s="43">
        <f t="shared" si="3"/>
        <v>-6.8166466386318429</v>
      </c>
      <c r="T6" s="35" t="s">
        <v>50</v>
      </c>
      <c r="U6" s="35" t="s">
        <v>147</v>
      </c>
      <c r="V6" s="35" t="s">
        <v>45</v>
      </c>
      <c r="W6" s="33"/>
    </row>
    <row r="7" spans="1:23" x14ac:dyDescent="0.2">
      <c r="A7" s="33" t="s">
        <v>55</v>
      </c>
      <c r="B7" s="34" t="s">
        <v>151</v>
      </c>
      <c r="C7" s="35" t="s">
        <v>70</v>
      </c>
      <c r="D7" s="35">
        <v>300</v>
      </c>
      <c r="E7" s="35" t="s">
        <v>152</v>
      </c>
      <c r="F7" s="36" t="str">
        <f>LEFT(E7,4)</f>
        <v>0802</v>
      </c>
      <c r="G7" s="37" t="s">
        <v>200</v>
      </c>
      <c r="H7" s="38">
        <v>18</v>
      </c>
      <c r="I7" s="35">
        <v>4</v>
      </c>
      <c r="J7" s="34">
        <v>0.51528873246222995</v>
      </c>
      <c r="K7" s="34" t="s">
        <v>50</v>
      </c>
      <c r="L7" s="39">
        <v>93450.129122741098</v>
      </c>
      <c r="M7" s="40">
        <v>64.246120111467803</v>
      </c>
      <c r="N7" s="40">
        <v>1.1286898506107601</v>
      </c>
      <c r="O7" s="40">
        <v>0.94027335266920997</v>
      </c>
      <c r="P7" s="41">
        <f t="shared" si="0"/>
        <v>10.700894791558397</v>
      </c>
      <c r="Q7" s="39">
        <f t="shared" si="1"/>
        <v>6.4246120111467797E-2</v>
      </c>
      <c r="R7" s="42">
        <f t="shared" si="2"/>
        <v>-6.8453303775302485</v>
      </c>
      <c r="S7" s="43">
        <f t="shared" si="3"/>
        <v>-6.7810842574187804</v>
      </c>
      <c r="T7" s="35" t="s">
        <v>96</v>
      </c>
      <c r="U7" s="35" t="s">
        <v>147</v>
      </c>
      <c r="V7" s="35" t="s">
        <v>45</v>
      </c>
      <c r="W7" s="35" t="s">
        <v>153</v>
      </c>
    </row>
    <row r="8" spans="1:23" x14ac:dyDescent="0.2">
      <c r="A8" s="33" t="s">
        <v>55</v>
      </c>
      <c r="B8" s="34" t="s">
        <v>155</v>
      </c>
      <c r="C8" s="35" t="s">
        <v>70</v>
      </c>
      <c r="D8" s="35">
        <v>300</v>
      </c>
      <c r="E8" s="35" t="s">
        <v>154</v>
      </c>
      <c r="F8" s="36" t="str">
        <f>LEFT(E8,4)</f>
        <v>0934</v>
      </c>
      <c r="G8" s="37" t="s">
        <v>201</v>
      </c>
      <c r="H8" s="38">
        <v>18</v>
      </c>
      <c r="I8" s="35">
        <v>4</v>
      </c>
      <c r="J8" s="34">
        <v>0.95149114841736604</v>
      </c>
      <c r="K8" s="34" t="s">
        <v>50</v>
      </c>
      <c r="L8" s="39">
        <v>18902.498921380899</v>
      </c>
      <c r="M8" s="40">
        <v>-156.88334558205199</v>
      </c>
      <c r="N8" s="40">
        <v>-1.0353518198948899</v>
      </c>
      <c r="O8" s="40">
        <v>1.5567729741668499</v>
      </c>
      <c r="P8" s="41">
        <f t="shared" si="0"/>
        <v>52.9030581702023</v>
      </c>
      <c r="Q8" s="39">
        <f t="shared" si="1"/>
        <v>-0.156883345582052</v>
      </c>
      <c r="R8" s="42">
        <f t="shared" si="2"/>
        <v>-5.6773327262158997</v>
      </c>
      <c r="S8" s="43">
        <f t="shared" si="3"/>
        <v>-5.8342160717979521</v>
      </c>
      <c r="T8" s="35" t="s">
        <v>96</v>
      </c>
      <c r="U8" s="35" t="s">
        <v>147</v>
      </c>
      <c r="V8" s="35" t="s">
        <v>45</v>
      </c>
      <c r="W8" s="35"/>
    </row>
    <row r="9" spans="1:23" x14ac:dyDescent="0.2">
      <c r="A9" s="33" t="s">
        <v>55</v>
      </c>
      <c r="B9" s="34" t="s">
        <v>156</v>
      </c>
      <c r="C9" s="35" t="s">
        <v>70</v>
      </c>
      <c r="D9" s="35">
        <v>300</v>
      </c>
      <c r="E9" s="35" t="s">
        <v>157</v>
      </c>
      <c r="F9" s="36" t="str">
        <f>LEFT(E9,4)</f>
        <v>1520</v>
      </c>
      <c r="G9" s="37" t="s">
        <v>202</v>
      </c>
      <c r="H9" s="38">
        <v>18</v>
      </c>
      <c r="I9" s="35">
        <v>4</v>
      </c>
      <c r="J9" s="34">
        <v>0.31081222760383898</v>
      </c>
      <c r="K9" s="34" t="s">
        <v>50</v>
      </c>
      <c r="L9" s="39">
        <v>47766722151.074097</v>
      </c>
      <c r="M9" s="40">
        <v>-15.3052649578048</v>
      </c>
      <c r="N9" s="40">
        <v>0.81915386202216001</v>
      </c>
      <c r="O9" s="40">
        <v>1.03612932943174</v>
      </c>
      <c r="P9" s="41">
        <f t="shared" si="0"/>
        <v>2.0935076868729913E-5</v>
      </c>
      <c r="Q9" s="39">
        <f t="shared" si="1"/>
        <v>-1.53052649578048E-2</v>
      </c>
      <c r="R9" s="42">
        <f t="shared" si="2"/>
        <v>-14.553628496826002</v>
      </c>
      <c r="S9" s="43">
        <f t="shared" si="3"/>
        <v>-14.568933761783807</v>
      </c>
      <c r="T9" s="35" t="s">
        <v>96</v>
      </c>
      <c r="U9" s="35" t="s">
        <v>147</v>
      </c>
      <c r="V9" s="35" t="s">
        <v>45</v>
      </c>
      <c r="W9" s="35"/>
    </row>
    <row r="10" spans="1:23" x14ac:dyDescent="0.2">
      <c r="A10" s="33" t="s">
        <v>55</v>
      </c>
      <c r="B10" s="34" t="s">
        <v>160</v>
      </c>
      <c r="C10" s="35" t="s">
        <v>70</v>
      </c>
      <c r="D10" s="35">
        <v>300</v>
      </c>
      <c r="E10" s="35" t="s">
        <v>161</v>
      </c>
      <c r="F10" s="38" t="s">
        <v>196</v>
      </c>
      <c r="G10" s="37" t="s">
        <v>218</v>
      </c>
      <c r="H10" s="38">
        <v>16</v>
      </c>
      <c r="I10" s="35">
        <v>4</v>
      </c>
      <c r="J10" s="34">
        <v>0.77806934146419005</v>
      </c>
      <c r="K10" s="34" t="s">
        <v>50</v>
      </c>
      <c r="L10" s="39">
        <v>92.327061618272396</v>
      </c>
      <c r="M10" s="40">
        <v>6830.0829790069401</v>
      </c>
      <c r="N10" s="40">
        <v>0.60182095135830005</v>
      </c>
      <c r="O10" s="40">
        <v>1.0413146900602801</v>
      </c>
      <c r="P10" s="41">
        <f t="shared" si="0"/>
        <v>10831.060606418027</v>
      </c>
      <c r="Q10" s="39">
        <f t="shared" si="1"/>
        <v>6.8300829790069404</v>
      </c>
      <c r="R10" s="42">
        <f t="shared" si="2"/>
        <v>-9.511271470123841</v>
      </c>
      <c r="S10" s="43">
        <f t="shared" si="3"/>
        <v>-2.6811884911168997</v>
      </c>
      <c r="T10" s="35" t="s">
        <v>96</v>
      </c>
      <c r="U10" s="35" t="s">
        <v>148</v>
      </c>
      <c r="V10" s="35" t="s">
        <v>45</v>
      </c>
      <c r="W10" s="35" t="s">
        <v>158</v>
      </c>
    </row>
    <row r="11" spans="1:23" x14ac:dyDescent="0.2">
      <c r="A11" s="33" t="s">
        <v>55</v>
      </c>
      <c r="B11" s="34" t="s">
        <v>159</v>
      </c>
      <c r="C11" s="35" t="s">
        <v>70</v>
      </c>
      <c r="D11" s="35">
        <v>300</v>
      </c>
      <c r="E11" s="35" t="s">
        <v>162</v>
      </c>
      <c r="F11" s="36" t="str">
        <f t="shared" ref="F11:F17" si="4">LEFT(E11,4)</f>
        <v>2187</v>
      </c>
      <c r="G11" s="37" t="s">
        <v>205</v>
      </c>
      <c r="H11" s="38">
        <v>18</v>
      </c>
      <c r="I11" s="35">
        <v>4</v>
      </c>
      <c r="J11" s="34">
        <v>0.85527378908265805</v>
      </c>
      <c r="K11" s="34" t="s">
        <v>50</v>
      </c>
      <c r="L11" s="39">
        <v>8827.2928343639396</v>
      </c>
      <c r="M11" s="40">
        <v>121.32999723162899</v>
      </c>
      <c r="N11" s="40">
        <v>1.55040979180487</v>
      </c>
      <c r="O11" s="40">
        <v>1.3326517404738401</v>
      </c>
      <c r="P11" s="41">
        <f t="shared" si="0"/>
        <v>113.28501486968696</v>
      </c>
      <c r="Q11" s="39">
        <f t="shared" si="1"/>
        <v>0.12132999723162899</v>
      </c>
      <c r="R11" s="42">
        <f t="shared" si="2"/>
        <v>-5.5044018883245007</v>
      </c>
      <c r="S11" s="43">
        <f t="shared" si="3"/>
        <v>-5.3830718910928717</v>
      </c>
      <c r="T11" s="35" t="s">
        <v>96</v>
      </c>
      <c r="U11" s="35" t="s">
        <v>147</v>
      </c>
      <c r="V11" s="35" t="s">
        <v>45</v>
      </c>
      <c r="W11" s="35"/>
    </row>
    <row r="12" spans="1:23" x14ac:dyDescent="0.2">
      <c r="A12" s="33" t="s">
        <v>55</v>
      </c>
      <c r="B12" s="34" t="s">
        <v>163</v>
      </c>
      <c r="C12" s="35" t="s">
        <v>70</v>
      </c>
      <c r="D12" s="35">
        <v>300</v>
      </c>
      <c r="E12" s="35" t="s">
        <v>164</v>
      </c>
      <c r="F12" s="36" t="str">
        <f t="shared" si="4"/>
        <v>2868</v>
      </c>
      <c r="G12" s="37" t="s">
        <v>207</v>
      </c>
      <c r="H12" s="38">
        <v>16</v>
      </c>
      <c r="I12" s="35">
        <v>4</v>
      </c>
      <c r="J12" s="34">
        <v>0.29789928819332601</v>
      </c>
      <c r="K12" s="34" t="s">
        <v>50</v>
      </c>
      <c r="L12" s="39">
        <v>200072.380079328</v>
      </c>
      <c r="M12" s="40">
        <v>61.2914735113362</v>
      </c>
      <c r="N12" s="40">
        <v>1.4476583491577399</v>
      </c>
      <c r="O12" s="40">
        <v>0.73631809904227796</v>
      </c>
      <c r="P12" s="41">
        <f t="shared" si="0"/>
        <v>4.9981911526393779</v>
      </c>
      <c r="Q12" s="39">
        <f t="shared" si="1"/>
        <v>6.1291473511336202E-2</v>
      </c>
      <c r="R12" s="42">
        <f t="shared" si="2"/>
        <v>-7.293404694171187</v>
      </c>
      <c r="S12" s="43">
        <f t="shared" si="3"/>
        <v>-7.2321132206598504</v>
      </c>
      <c r="T12" s="35" t="s">
        <v>96</v>
      </c>
      <c r="U12" s="35" t="s">
        <v>147</v>
      </c>
      <c r="V12" s="35" t="s">
        <v>45</v>
      </c>
      <c r="W12" s="35" t="s">
        <v>165</v>
      </c>
    </row>
    <row r="13" spans="1:23" x14ac:dyDescent="0.2">
      <c r="A13" s="33" t="s">
        <v>55</v>
      </c>
      <c r="B13" s="34" t="s">
        <v>166</v>
      </c>
      <c r="C13" s="35" t="s">
        <v>70</v>
      </c>
      <c r="D13" s="35">
        <v>300</v>
      </c>
      <c r="E13" s="35" t="s">
        <v>167</v>
      </c>
      <c r="F13" s="36" t="str">
        <f t="shared" si="4"/>
        <v>3428</v>
      </c>
      <c r="G13" s="37" t="s">
        <v>208</v>
      </c>
      <c r="H13" s="38">
        <v>16</v>
      </c>
      <c r="I13" s="35">
        <v>4</v>
      </c>
      <c r="J13" s="34">
        <v>0.89799628810683696</v>
      </c>
      <c r="K13" s="34" t="s">
        <v>50</v>
      </c>
      <c r="L13" s="39">
        <v>15832.1472280322</v>
      </c>
      <c r="M13" s="40">
        <v>99.157252315240598</v>
      </c>
      <c r="N13" s="40">
        <v>1.46714399531284</v>
      </c>
      <c r="O13" s="40">
        <v>0.88900996369247798</v>
      </c>
      <c r="P13" s="41">
        <f t="shared" si="0"/>
        <v>63.162626370061332</v>
      </c>
      <c r="Q13" s="39">
        <f t="shared" si="1"/>
        <v>9.9157252315240599E-2</v>
      </c>
      <c r="R13" s="42">
        <f t="shared" si="2"/>
        <v>-5.8283546297964985</v>
      </c>
      <c r="S13" s="43">
        <f t="shared" si="3"/>
        <v>-5.7291973774812579</v>
      </c>
      <c r="T13" s="35" t="s">
        <v>96</v>
      </c>
      <c r="U13" s="35" t="s">
        <v>147</v>
      </c>
      <c r="V13" s="35" t="s">
        <v>45</v>
      </c>
      <c r="W13" s="35"/>
    </row>
    <row r="14" spans="1:23" x14ac:dyDescent="0.2">
      <c r="A14" s="33" t="s">
        <v>55</v>
      </c>
      <c r="B14" s="34" t="s">
        <v>168</v>
      </c>
      <c r="C14" s="35" t="s">
        <v>70</v>
      </c>
      <c r="D14" s="35">
        <v>300</v>
      </c>
      <c r="E14" s="35" t="s">
        <v>169</v>
      </c>
      <c r="F14" s="36" t="str">
        <f t="shared" si="4"/>
        <v>4160</v>
      </c>
      <c r="G14" s="37" t="s">
        <v>209</v>
      </c>
      <c r="H14" s="35">
        <v>17</v>
      </c>
      <c r="I14" s="35">
        <v>4</v>
      </c>
      <c r="J14" s="34">
        <v>0.855957023839646</v>
      </c>
      <c r="K14" s="34" t="s">
        <v>50</v>
      </c>
      <c r="L14" s="39">
        <v>247999.396500865</v>
      </c>
      <c r="M14" s="40">
        <v>-69.971014204150507</v>
      </c>
      <c r="N14" s="40">
        <v>0.57055497623159102</v>
      </c>
      <c r="O14" s="40">
        <v>1.16668427852031</v>
      </c>
      <c r="P14" s="41">
        <f t="shared" si="0"/>
        <v>4.0322678768958706</v>
      </c>
      <c r="Q14" s="39">
        <f t="shared" si="1"/>
        <v>-6.99710142041505E-2</v>
      </c>
      <c r="R14" s="42">
        <f t="shared" si="2"/>
        <v>-7.2893763651826156</v>
      </c>
      <c r="S14" s="43">
        <f t="shared" si="3"/>
        <v>-7.3593473793867661</v>
      </c>
      <c r="T14" s="35" t="s">
        <v>96</v>
      </c>
      <c r="U14" s="35" t="s">
        <v>147</v>
      </c>
      <c r="V14" s="35" t="s">
        <v>45</v>
      </c>
      <c r="W14" s="35"/>
    </row>
    <row r="15" spans="1:23" x14ac:dyDescent="0.2">
      <c r="A15" s="33" t="s">
        <v>55</v>
      </c>
      <c r="B15" s="34" t="s">
        <v>170</v>
      </c>
      <c r="C15" s="35" t="s">
        <v>70</v>
      </c>
      <c r="D15" s="35">
        <v>300</v>
      </c>
      <c r="E15" s="35" t="s">
        <v>171</v>
      </c>
      <c r="F15" s="36" t="str">
        <f t="shared" si="4"/>
        <v>4697</v>
      </c>
      <c r="G15" s="37" t="s">
        <v>210</v>
      </c>
      <c r="H15" s="35">
        <v>11</v>
      </c>
      <c r="I15" s="35">
        <v>4</v>
      </c>
      <c r="J15" s="34">
        <v>0.42635341736806698</v>
      </c>
      <c r="K15" s="34" t="s">
        <v>50</v>
      </c>
      <c r="L15" s="39">
        <v>99082.466154197493</v>
      </c>
      <c r="M15" s="40">
        <v>93.358885498764707</v>
      </c>
      <c r="N15" s="40">
        <v>1.6155027750653099</v>
      </c>
      <c r="O15" s="40">
        <v>0.511268420447062</v>
      </c>
      <c r="P15" s="41">
        <f t="shared" si="0"/>
        <v>10.092603048896118</v>
      </c>
      <c r="Q15" s="39">
        <f t="shared" si="1"/>
        <v>9.3358885498764713E-2</v>
      </c>
      <c r="R15" s="42">
        <f t="shared" si="2"/>
        <v>-6.9091180009812385</v>
      </c>
      <c r="S15" s="43">
        <f t="shared" si="3"/>
        <v>-6.8157591154824742</v>
      </c>
      <c r="T15" s="35" t="s">
        <v>96</v>
      </c>
      <c r="U15" s="35" t="s">
        <v>172</v>
      </c>
      <c r="V15" s="35" t="s">
        <v>45</v>
      </c>
      <c r="W15" s="35"/>
    </row>
    <row r="16" spans="1:23" x14ac:dyDescent="0.2">
      <c r="A16" s="33" t="s">
        <v>55</v>
      </c>
      <c r="B16" s="34" t="s">
        <v>176</v>
      </c>
      <c r="C16" s="35" t="s">
        <v>70</v>
      </c>
      <c r="D16" s="35">
        <v>300</v>
      </c>
      <c r="E16" s="35" t="s">
        <v>182</v>
      </c>
      <c r="F16" s="36" t="str">
        <f t="shared" si="4"/>
        <v>6250</v>
      </c>
      <c r="G16" s="37" t="s">
        <v>211</v>
      </c>
      <c r="H16" s="35">
        <v>13</v>
      </c>
      <c r="I16" s="35">
        <v>4</v>
      </c>
      <c r="J16" s="34">
        <v>0.34336828851464102</v>
      </c>
      <c r="K16" s="34" t="s">
        <v>50</v>
      </c>
      <c r="L16" s="39">
        <v>9999985122.2972794</v>
      </c>
      <c r="M16" s="40">
        <v>20.170888689283899</v>
      </c>
      <c r="N16" s="40">
        <v>2.1023971524856599</v>
      </c>
      <c r="O16" s="40">
        <v>1.02169258889633</v>
      </c>
      <c r="P16" s="41">
        <f t="shared" si="0"/>
        <v>1.0000014877724856E-4</v>
      </c>
      <c r="Q16" s="39">
        <f t="shared" si="1"/>
        <v>2.0170888689283899E-2</v>
      </c>
      <c r="R16" s="42">
        <f t="shared" si="2"/>
        <v>-13.662610901311567</v>
      </c>
      <c r="S16" s="43">
        <f t="shared" si="3"/>
        <v>-13.642440012622282</v>
      </c>
      <c r="T16" s="35" t="s">
        <v>96</v>
      </c>
      <c r="U16" s="35" t="s">
        <v>147</v>
      </c>
      <c r="V16" s="35" t="s">
        <v>45</v>
      </c>
      <c r="W16" s="35"/>
    </row>
    <row r="17" spans="1:24" x14ac:dyDescent="0.2">
      <c r="A17" s="33" t="s">
        <v>55</v>
      </c>
      <c r="B17" s="34" t="s">
        <v>180</v>
      </c>
      <c r="C17" s="35" t="s">
        <v>70</v>
      </c>
      <c r="D17" s="35">
        <v>300</v>
      </c>
      <c r="E17" s="35" t="s">
        <v>186</v>
      </c>
      <c r="F17" s="36" t="str">
        <f t="shared" si="4"/>
        <v>8208</v>
      </c>
      <c r="G17" s="37" t="s">
        <v>212</v>
      </c>
      <c r="H17" s="38">
        <v>17</v>
      </c>
      <c r="I17" s="35">
        <v>4</v>
      </c>
      <c r="J17" s="34">
        <v>0.83131951307197405</v>
      </c>
      <c r="K17" s="34" t="s">
        <v>50</v>
      </c>
      <c r="L17" s="39">
        <v>170376.614021596</v>
      </c>
      <c r="M17" s="40">
        <v>75.498635001423196</v>
      </c>
      <c r="N17" s="40">
        <v>1.3910505651838001</v>
      </c>
      <c r="O17" s="40">
        <v>0.72490781003844695</v>
      </c>
      <c r="P17" s="41">
        <f t="shared" si="0"/>
        <v>5.8693501202767511</v>
      </c>
      <c r="Q17" s="39">
        <f t="shared" si="1"/>
        <v>7.5498635001423189E-2</v>
      </c>
      <c r="R17" s="42">
        <f t="shared" si="2"/>
        <v>-7.2124187836534919</v>
      </c>
      <c r="S17" s="43">
        <f t="shared" si="3"/>
        <v>-7.1369201486520684</v>
      </c>
      <c r="T17" s="35" t="s">
        <v>96</v>
      </c>
      <c r="U17" s="35" t="s">
        <v>147</v>
      </c>
      <c r="V17" s="35" t="s">
        <v>45</v>
      </c>
      <c r="W17" s="35"/>
    </row>
    <row r="18" spans="1:24" x14ac:dyDescent="0.2">
      <c r="A18" s="33" t="s">
        <v>55</v>
      </c>
      <c r="B18" s="34" t="s">
        <v>177</v>
      </c>
      <c r="C18" s="35" t="s">
        <v>70</v>
      </c>
      <c r="D18" s="35">
        <v>300</v>
      </c>
      <c r="E18" s="35" t="s">
        <v>183</v>
      </c>
      <c r="F18" s="38" t="s">
        <v>195</v>
      </c>
      <c r="G18" s="37" t="s">
        <v>219</v>
      </c>
      <c r="H18" s="38">
        <v>17</v>
      </c>
      <c r="I18" s="35">
        <v>4</v>
      </c>
      <c r="J18" s="34">
        <v>0.92120876422842102</v>
      </c>
      <c r="K18" s="34" t="s">
        <v>50</v>
      </c>
      <c r="L18" s="39">
        <v>41215.5935236769</v>
      </c>
      <c r="M18" s="40">
        <v>100.585249833265</v>
      </c>
      <c r="N18" s="40">
        <v>1.40082801291385</v>
      </c>
      <c r="O18" s="40">
        <v>0.89497437822985104</v>
      </c>
      <c r="P18" s="41">
        <f t="shared" si="0"/>
        <v>24.262661641049409</v>
      </c>
      <c r="Q18" s="39">
        <f t="shared" si="1"/>
        <v>0.100585249833265</v>
      </c>
      <c r="R18" s="42">
        <f t="shared" si="2"/>
        <v>-6.3966557029633186</v>
      </c>
      <c r="S18" s="43">
        <f t="shared" si="3"/>
        <v>-6.2960704531300538</v>
      </c>
      <c r="T18" s="35" t="s">
        <v>96</v>
      </c>
      <c r="U18" s="35" t="s">
        <v>147</v>
      </c>
      <c r="V18" s="35" t="s">
        <v>45</v>
      </c>
      <c r="W18" s="35"/>
      <c r="X18" s="1"/>
    </row>
    <row r="19" spans="1:24" x14ac:dyDescent="0.2">
      <c r="A19" s="33" t="s">
        <v>55</v>
      </c>
      <c r="B19" s="34" t="s">
        <v>178</v>
      </c>
      <c r="C19" s="35" t="s">
        <v>70</v>
      </c>
      <c r="D19" s="35">
        <v>300</v>
      </c>
      <c r="E19" s="35" t="s">
        <v>184</v>
      </c>
      <c r="F19" s="36" t="str">
        <f>LEFT(E19,4)</f>
        <v>8754</v>
      </c>
      <c r="G19" s="37" t="s">
        <v>214</v>
      </c>
      <c r="H19" s="38">
        <v>18</v>
      </c>
      <c r="I19" s="35">
        <v>4</v>
      </c>
      <c r="J19" s="34">
        <v>0.88719476601512104</v>
      </c>
      <c r="K19" s="34" t="s">
        <v>50</v>
      </c>
      <c r="L19" s="39">
        <v>46105.983158272102</v>
      </c>
      <c r="M19" s="40">
        <v>-63.893318214901399</v>
      </c>
      <c r="N19" s="40">
        <v>0.81998324877683004</v>
      </c>
      <c r="O19" s="40">
        <v>1.1316818770944901</v>
      </c>
      <c r="P19" s="41">
        <f t="shared" si="0"/>
        <v>21.689159009302792</v>
      </c>
      <c r="Q19" s="39">
        <f t="shared" si="1"/>
        <v>-6.3893318214901393E-2</v>
      </c>
      <c r="R19" s="42">
        <f t="shared" si="2"/>
        <v>-6.2986099954265633</v>
      </c>
      <c r="S19" s="43">
        <f t="shared" si="3"/>
        <v>-6.362503313641465</v>
      </c>
      <c r="T19" s="35" t="s">
        <v>96</v>
      </c>
      <c r="U19" s="35" t="s">
        <v>147</v>
      </c>
      <c r="V19" s="35" t="s">
        <v>45</v>
      </c>
      <c r="W19" s="35"/>
      <c r="X19" s="7"/>
    </row>
    <row r="20" spans="1:24" x14ac:dyDescent="0.2">
      <c r="A20" s="33" t="s">
        <v>55</v>
      </c>
      <c r="B20" s="34" t="s">
        <v>179</v>
      </c>
      <c r="C20" s="35" t="s">
        <v>70</v>
      </c>
      <c r="D20" s="35">
        <v>300</v>
      </c>
      <c r="E20" s="35" t="s">
        <v>185</v>
      </c>
      <c r="F20" s="38" t="s">
        <v>197</v>
      </c>
      <c r="G20" s="37" t="s">
        <v>215</v>
      </c>
      <c r="H20" s="35">
        <v>13</v>
      </c>
      <c r="I20" s="35">
        <v>4</v>
      </c>
      <c r="J20" s="34">
        <v>0.85726152288923496</v>
      </c>
      <c r="K20" s="34" t="s">
        <v>50</v>
      </c>
      <c r="L20" s="39">
        <v>13262.6327241495</v>
      </c>
      <c r="M20" s="40">
        <v>100.956634788827</v>
      </c>
      <c r="N20" s="40">
        <v>1.6591117595201199</v>
      </c>
      <c r="O20" s="40">
        <v>1.08724984676531</v>
      </c>
      <c r="P20" s="41">
        <f t="shared" si="0"/>
        <v>75.399810942448269</v>
      </c>
      <c r="Q20" s="39">
        <f t="shared" si="1"/>
        <v>0.10095663478882701</v>
      </c>
      <c r="R20" s="42">
        <f t="shared" si="2"/>
        <v>-5.7252298946115721</v>
      </c>
      <c r="S20" s="43">
        <f t="shared" si="3"/>
        <v>-5.6242732598227452</v>
      </c>
      <c r="T20" s="35" t="s">
        <v>96</v>
      </c>
      <c r="U20" s="35" t="s">
        <v>147</v>
      </c>
      <c r="V20" s="35" t="s">
        <v>45</v>
      </c>
      <c r="W20" s="35"/>
      <c r="X20" s="7"/>
    </row>
    <row r="21" spans="1:24" x14ac:dyDescent="0.2">
      <c r="A21" s="33" t="s">
        <v>55</v>
      </c>
      <c r="B21" s="34" t="s">
        <v>181</v>
      </c>
      <c r="C21" s="35" t="s">
        <v>70</v>
      </c>
      <c r="D21" s="35">
        <v>300</v>
      </c>
      <c r="E21" s="35" t="s">
        <v>187</v>
      </c>
      <c r="F21" s="36" t="str">
        <f>LEFT(E21,4)</f>
        <v>9772</v>
      </c>
      <c r="G21" s="37" t="s">
        <v>216</v>
      </c>
      <c r="H21" s="35">
        <v>15</v>
      </c>
      <c r="I21" s="35">
        <v>4</v>
      </c>
      <c r="J21" s="34">
        <v>0.105079736005786</v>
      </c>
      <c r="K21" s="34" t="s">
        <v>50</v>
      </c>
      <c r="L21" s="39">
        <v>4989851.2664391901</v>
      </c>
      <c r="M21" s="40">
        <v>37.274991373329499</v>
      </c>
      <c r="N21" s="40">
        <v>1.52369257184864</v>
      </c>
      <c r="O21" s="40">
        <v>1.47008361530152</v>
      </c>
      <c r="P21" s="41">
        <f t="shared" si="0"/>
        <v>0.20040677499263629</v>
      </c>
      <c r="Q21" s="39">
        <f t="shared" si="1"/>
        <v>3.72749913733295E-2</v>
      </c>
      <c r="R21" s="42">
        <f t="shared" si="2"/>
        <v>-9.1751014109914362</v>
      </c>
      <c r="S21" s="43">
        <f t="shared" si="3"/>
        <v>-9.137826419618106</v>
      </c>
      <c r="T21" s="35" t="s">
        <v>96</v>
      </c>
      <c r="U21" s="35" t="s">
        <v>147</v>
      </c>
      <c r="V21" s="35" t="s">
        <v>45</v>
      </c>
      <c r="W21" s="35"/>
      <c r="X21" s="1"/>
    </row>
    <row r="22" spans="1:24" x14ac:dyDescent="0.2">
      <c r="A22" s="7"/>
      <c r="B22" s="6"/>
    </row>
    <row r="23" spans="1:24" x14ac:dyDescent="0.2">
      <c r="F23" s="14"/>
      <c r="G23" s="14"/>
      <c r="H23" s="17"/>
      <c r="M23" s="4"/>
      <c r="Q23" s="4"/>
    </row>
    <row r="24" spans="1:24" x14ac:dyDescent="0.2">
      <c r="A24" s="5"/>
      <c r="B24" s="6"/>
      <c r="F24" s="14"/>
      <c r="G24" s="14"/>
      <c r="H24" s="17"/>
      <c r="J24"/>
      <c r="K24"/>
      <c r="L24" s="28"/>
      <c r="M24"/>
      <c r="N24"/>
      <c r="O24"/>
      <c r="Q24"/>
    </row>
    <row r="25" spans="1:24" x14ac:dyDescent="0.2">
      <c r="B25" s="6"/>
      <c r="F25" s="14"/>
      <c r="G25" s="14"/>
      <c r="H25" s="17"/>
    </row>
    <row r="26" spans="1:24" x14ac:dyDescent="0.2">
      <c r="B26" s="6"/>
      <c r="F26" s="14"/>
      <c r="G26" s="14"/>
      <c r="H26" s="17"/>
    </row>
    <row r="27" spans="1:24" x14ac:dyDescent="0.2">
      <c r="B27" s="6"/>
      <c r="F27" s="14"/>
      <c r="G27" s="14"/>
      <c r="H27" s="17"/>
    </row>
    <row r="28" spans="1:24" x14ac:dyDescent="0.2">
      <c r="B28" s="6"/>
      <c r="F28" s="14"/>
      <c r="G28" s="14"/>
      <c r="H28" s="17"/>
    </row>
    <row r="29" spans="1:24" x14ac:dyDescent="0.2">
      <c r="B29" s="6"/>
      <c r="F29" s="14"/>
      <c r="G29" s="14"/>
      <c r="H29" s="17"/>
    </row>
    <row r="30" spans="1:24" x14ac:dyDescent="0.2">
      <c r="B30" s="6"/>
      <c r="F30" s="14"/>
      <c r="G30" s="14"/>
      <c r="H30" s="17"/>
    </row>
    <row r="31" spans="1:24" x14ac:dyDescent="0.2">
      <c r="B31" s="6"/>
      <c r="F31" s="14"/>
      <c r="G31" s="14"/>
      <c r="H31" s="17"/>
    </row>
    <row r="32" spans="1:24" x14ac:dyDescent="0.2">
      <c r="B32" s="6"/>
      <c r="F32" s="14"/>
      <c r="G32" s="14"/>
      <c r="H32" s="17"/>
    </row>
    <row r="33" spans="1:24" x14ac:dyDescent="0.2">
      <c r="B33" s="6"/>
      <c r="F33" s="14"/>
      <c r="G33" s="14"/>
      <c r="H33" s="17"/>
    </row>
    <row r="34" spans="1:24" x14ac:dyDescent="0.2">
      <c r="A34" s="5"/>
      <c r="B34" s="6"/>
      <c r="C34" s="6"/>
      <c r="D34" s="6"/>
      <c r="E34" s="6"/>
      <c r="F34" s="14"/>
      <c r="G34" s="14"/>
      <c r="H34" s="14"/>
      <c r="I34" s="6"/>
      <c r="U34" s="5"/>
    </row>
    <row r="35" spans="1:24" x14ac:dyDescent="0.2">
      <c r="A35" s="3"/>
      <c r="B35" s="13"/>
      <c r="F35" s="14"/>
      <c r="G35" s="14"/>
      <c r="H35" s="14"/>
      <c r="U35" s="3"/>
    </row>
    <row r="36" spans="1:24" x14ac:dyDescent="0.2">
      <c r="A36" s="5"/>
      <c r="B36" s="6"/>
      <c r="F36" s="14"/>
      <c r="G36" s="14"/>
      <c r="H36" s="14"/>
    </row>
    <row r="37" spans="1:24" x14ac:dyDescent="0.2">
      <c r="A37" s="5"/>
      <c r="B37" s="6"/>
      <c r="F37" s="14"/>
      <c r="G37" s="14"/>
      <c r="H37" s="14"/>
    </row>
    <row r="38" spans="1:24" x14ac:dyDescent="0.2">
      <c r="A38" s="5"/>
      <c r="B38" s="6"/>
      <c r="C38" s="6"/>
      <c r="D38" s="6"/>
      <c r="E38" s="6"/>
      <c r="F38" s="14"/>
      <c r="G38" s="14"/>
      <c r="H38" s="14"/>
      <c r="I38" s="6"/>
      <c r="U38" s="5"/>
    </row>
    <row r="39" spans="1:24" x14ac:dyDescent="0.2">
      <c r="A39" s="5"/>
      <c r="B39" s="6"/>
      <c r="C39" s="6"/>
      <c r="D39" s="6"/>
      <c r="E39" s="6"/>
      <c r="F39" s="14"/>
      <c r="G39" s="14"/>
      <c r="H39" s="14"/>
      <c r="I39" s="6"/>
      <c r="U39" s="5"/>
      <c r="V39" s="6"/>
    </row>
    <row r="40" spans="1:24" x14ac:dyDescent="0.2">
      <c r="A40" s="3"/>
      <c r="B40" s="6"/>
      <c r="F40" s="14"/>
      <c r="G40" s="14"/>
      <c r="H40" s="14"/>
      <c r="U40" s="3"/>
    </row>
    <row r="41" spans="1:24" x14ac:dyDescent="0.2">
      <c r="A41" s="5"/>
      <c r="B41" s="6"/>
      <c r="F41" s="14"/>
      <c r="G41" s="14"/>
      <c r="H41" s="14"/>
    </row>
    <row r="42" spans="1:24" x14ac:dyDescent="0.2">
      <c r="A42" s="5"/>
      <c r="B42" s="6"/>
      <c r="F42" s="14"/>
      <c r="G42" s="14"/>
      <c r="H42" s="14"/>
    </row>
    <row r="43" spans="1:24" x14ac:dyDescent="0.2">
      <c r="A43" s="5"/>
      <c r="B43" s="6"/>
      <c r="F43" s="14"/>
      <c r="G43" s="14"/>
      <c r="H43" s="14"/>
    </row>
    <row r="44" spans="1:24" x14ac:dyDescent="0.2">
      <c r="A44" s="5"/>
      <c r="B44" s="6"/>
      <c r="F44" s="14"/>
      <c r="G44" s="14"/>
      <c r="H44" s="17"/>
    </row>
    <row r="45" spans="1:24" s="1" customFormat="1" x14ac:dyDescent="0.2">
      <c r="A45" s="5"/>
      <c r="B45" s="6"/>
      <c r="C45" s="2"/>
      <c r="D45" s="2"/>
      <c r="E45" s="2"/>
      <c r="F45" s="14"/>
      <c r="G45" s="14"/>
      <c r="H45" s="17"/>
      <c r="I45" s="2"/>
      <c r="J45" s="2"/>
      <c r="K45" s="2"/>
      <c r="L45" s="3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customFormat="1" x14ac:dyDescent="0.2">
      <c r="A46" s="2"/>
      <c r="B46" s="6"/>
      <c r="C46" s="2"/>
      <c r="D46" s="2"/>
      <c r="E46" s="2"/>
      <c r="F46" s="14"/>
      <c r="G46" s="14"/>
      <c r="H46" s="17"/>
      <c r="I46" s="2"/>
      <c r="J46" s="2"/>
      <c r="K46" s="2"/>
      <c r="L46" s="3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customFormat="1" x14ac:dyDescent="0.2">
      <c r="A47" s="2"/>
      <c r="B47" s="6"/>
      <c r="C47" s="2"/>
      <c r="D47" s="2"/>
      <c r="E47" s="2"/>
      <c r="F47" s="14"/>
      <c r="G47" s="14"/>
      <c r="H47" s="17"/>
      <c r="I47" s="2"/>
      <c r="J47" s="2"/>
      <c r="K47" s="2"/>
      <c r="L47" s="3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x14ac:dyDescent="0.2">
      <c r="B48" s="6"/>
      <c r="F48" s="14"/>
      <c r="G48" s="14"/>
      <c r="H48" s="17"/>
    </row>
    <row r="49" spans="1:24" x14ac:dyDescent="0.2">
      <c r="A49" s="5"/>
      <c r="B49" s="6"/>
      <c r="I49" s="9"/>
      <c r="M49" s="3"/>
      <c r="N49" s="4"/>
      <c r="O49" s="4"/>
      <c r="Q49" s="3"/>
      <c r="X49" s="9"/>
    </row>
    <row r="50" spans="1:24" x14ac:dyDescent="0.2">
      <c r="A50" s="5"/>
      <c r="B50" s="6"/>
      <c r="I50" s="9"/>
      <c r="M50" s="3"/>
      <c r="N50" s="4"/>
      <c r="O50" s="4"/>
      <c r="Q50" s="3"/>
    </row>
    <row r="51" spans="1:24" x14ac:dyDescent="0.2">
      <c r="B51" s="6"/>
      <c r="F51" s="14"/>
      <c r="G51" s="14"/>
      <c r="H51" s="17"/>
    </row>
  </sheetData>
  <sortState xmlns:xlrd2="http://schemas.microsoft.com/office/spreadsheetml/2017/richdata2" ref="A2:W51">
    <sortCondition descending="1" ref="K1:K51"/>
  </sortState>
  <conditionalFormatting sqref="A14 U1 A1 U25:U39 U52:U1048576 A52:A1048576 A27:A44 A3:A4 A17:A21 A23 U23 U16:U20 V21">
    <cfRule type="containsText" dxfId="160" priority="136" operator="containsText" text="Yes">
      <formula>NOT(ISERROR(SEARCH("Yes",A1)))</formula>
    </cfRule>
  </conditionalFormatting>
  <conditionalFormatting sqref="U3">
    <cfRule type="containsText" dxfId="159" priority="126" operator="containsText" text="Yes">
      <formula>NOT(ISERROR(SEARCH("Yes",U3)))</formula>
    </cfRule>
  </conditionalFormatting>
  <conditionalFormatting sqref="A16">
    <cfRule type="containsText" dxfId="158" priority="113" operator="containsText" text="Yes">
      <formula>NOT(ISERROR(SEARCH("Yes",A16)))</formula>
    </cfRule>
  </conditionalFormatting>
  <conditionalFormatting sqref="A52:A1048576 A27:A44 A1 A3:A4 A14:A21 A23">
    <cfRule type="containsText" dxfId="157" priority="111" operator="containsText" text="No">
      <formula>NOT(ISERROR(SEARCH("No",A1)))</formula>
    </cfRule>
    <cfRule type="containsText" dxfId="156" priority="112" operator="containsText" text="Maybe">
      <formula>NOT(ISERROR(SEARCH("Maybe",A1)))</formula>
    </cfRule>
  </conditionalFormatting>
  <conditionalFormatting sqref="U2">
    <cfRule type="containsText" dxfId="155" priority="110" operator="containsText" text="Yes">
      <formula>NOT(ISERROR(SEARCH("Yes",U2)))</formula>
    </cfRule>
  </conditionalFormatting>
  <conditionalFormatting sqref="A2">
    <cfRule type="containsText" dxfId="154" priority="109" operator="containsText" text="Yes">
      <formula>NOT(ISERROR(SEARCH("Yes",A2)))</formula>
    </cfRule>
  </conditionalFormatting>
  <conditionalFormatting sqref="A2">
    <cfRule type="containsText" dxfId="153" priority="107" operator="containsText" text="No">
      <formula>NOT(ISERROR(SEARCH("No",A2)))</formula>
    </cfRule>
    <cfRule type="containsText" dxfId="152" priority="108" operator="containsText" text="Maybe">
      <formula>NOT(ISERROR(SEARCH("Maybe",A2)))</formula>
    </cfRule>
  </conditionalFormatting>
  <conditionalFormatting sqref="A5:A7">
    <cfRule type="containsText" dxfId="151" priority="84" operator="containsText" text="Yes">
      <formula>NOT(ISERROR(SEARCH("Yes",A5)))</formula>
    </cfRule>
  </conditionalFormatting>
  <conditionalFormatting sqref="U5:U14">
    <cfRule type="containsText" dxfId="150" priority="80" operator="containsText" text="Yes">
      <formula>NOT(ISERROR(SEARCH("Yes",U5)))</formula>
    </cfRule>
  </conditionalFormatting>
  <conditionalFormatting sqref="U14">
    <cfRule type="containsText" dxfId="149" priority="79" operator="containsText" text="Yes">
      <formula>NOT(ISERROR(SEARCH("Yes",U14)))</formula>
    </cfRule>
  </conditionalFormatting>
  <conditionalFormatting sqref="U6">
    <cfRule type="containsText" dxfId="148" priority="86" operator="containsText" text="Yes">
      <formula>NOT(ISERROR(SEARCH("Yes",U6)))</formula>
    </cfRule>
  </conditionalFormatting>
  <conditionalFormatting sqref="U7">
    <cfRule type="containsText" dxfId="147" priority="85" operator="containsText" text="Yes">
      <formula>NOT(ISERROR(SEARCH("Yes",U7)))</formula>
    </cfRule>
  </conditionalFormatting>
  <conditionalFormatting sqref="A5:A7">
    <cfRule type="containsText" dxfId="146" priority="82" operator="containsText" text="No">
      <formula>NOT(ISERROR(SEARCH("No",A5)))</formula>
    </cfRule>
    <cfRule type="containsText" dxfId="145" priority="83" operator="containsText" text="Maybe">
      <formula>NOT(ISERROR(SEARCH("Maybe",A5)))</formula>
    </cfRule>
  </conditionalFormatting>
  <conditionalFormatting sqref="U13">
    <cfRule type="containsText" dxfId="144" priority="74" operator="containsText" text="Yes">
      <formula>NOT(ISERROR(SEARCH("Yes",U13)))</formula>
    </cfRule>
  </conditionalFormatting>
  <conditionalFormatting sqref="A13">
    <cfRule type="containsText" dxfId="143" priority="73" operator="containsText" text="Yes">
      <formula>NOT(ISERROR(SEARCH("Yes",A13)))</formula>
    </cfRule>
  </conditionalFormatting>
  <conditionalFormatting sqref="A13">
    <cfRule type="containsText" dxfId="142" priority="71" operator="containsText" text="No">
      <formula>NOT(ISERROR(SEARCH("No",A13)))</formula>
    </cfRule>
    <cfRule type="containsText" dxfId="141" priority="72" operator="containsText" text="Maybe">
      <formula>NOT(ISERROR(SEARCH("Maybe",A13)))</formula>
    </cfRule>
  </conditionalFormatting>
  <conditionalFormatting sqref="U15">
    <cfRule type="containsText" dxfId="140" priority="69" operator="containsText" text="Yes">
      <formula>NOT(ISERROR(SEARCH("Yes",U15)))</formula>
    </cfRule>
  </conditionalFormatting>
  <conditionalFormatting sqref="U12">
    <cfRule type="containsText" dxfId="139" priority="63" operator="containsText" text="Yes">
      <formula>NOT(ISERROR(SEARCH("Yes",U12)))</formula>
    </cfRule>
  </conditionalFormatting>
  <conditionalFormatting sqref="A12">
    <cfRule type="containsText" dxfId="138" priority="66" operator="containsText" text="Yes">
      <formula>NOT(ISERROR(SEARCH("Yes",A12)))</formula>
    </cfRule>
  </conditionalFormatting>
  <conditionalFormatting sqref="A12">
    <cfRule type="containsText" dxfId="137" priority="64" operator="containsText" text="No">
      <formula>NOT(ISERROR(SEARCH("No",A12)))</formula>
    </cfRule>
    <cfRule type="containsText" dxfId="136" priority="65" operator="containsText" text="Maybe">
      <formula>NOT(ISERROR(SEARCH("Maybe",A12)))</formula>
    </cfRule>
  </conditionalFormatting>
  <conditionalFormatting sqref="U11">
    <cfRule type="containsText" dxfId="135" priority="62" operator="containsText" text="Yes">
      <formula>NOT(ISERROR(SEARCH("Yes",U11)))</formula>
    </cfRule>
  </conditionalFormatting>
  <conditionalFormatting sqref="A11">
    <cfRule type="containsText" dxfId="134" priority="61" operator="containsText" text="Yes">
      <formula>NOT(ISERROR(SEARCH("Yes",A11)))</formula>
    </cfRule>
  </conditionalFormatting>
  <conditionalFormatting sqref="A11">
    <cfRule type="containsText" dxfId="133" priority="59" operator="containsText" text="No">
      <formula>NOT(ISERROR(SEARCH("No",A11)))</formula>
    </cfRule>
    <cfRule type="containsText" dxfId="132" priority="60" operator="containsText" text="Maybe">
      <formula>NOT(ISERROR(SEARCH("Maybe",A11)))</formula>
    </cfRule>
  </conditionalFormatting>
  <conditionalFormatting sqref="A10">
    <cfRule type="containsText" dxfId="131" priority="58" operator="containsText" text="Yes">
      <formula>NOT(ISERROR(SEARCH("Yes",A10)))</formula>
    </cfRule>
  </conditionalFormatting>
  <conditionalFormatting sqref="A10">
    <cfRule type="containsText" dxfId="130" priority="56" operator="containsText" text="No">
      <formula>NOT(ISERROR(SEARCH("No",A10)))</formula>
    </cfRule>
    <cfRule type="containsText" dxfId="129" priority="57" operator="containsText" text="Maybe">
      <formula>NOT(ISERROR(SEARCH("Maybe",A10)))</formula>
    </cfRule>
  </conditionalFormatting>
  <conditionalFormatting sqref="U10">
    <cfRule type="containsText" dxfId="128" priority="55" operator="containsText" text="Yes">
      <formula>NOT(ISERROR(SEARCH("Yes",U10)))</formula>
    </cfRule>
  </conditionalFormatting>
  <conditionalFormatting sqref="A9">
    <cfRule type="containsText" dxfId="127" priority="54" operator="containsText" text="Yes">
      <formula>NOT(ISERROR(SEARCH("Yes",A9)))</formula>
    </cfRule>
  </conditionalFormatting>
  <conditionalFormatting sqref="A9">
    <cfRule type="containsText" dxfId="126" priority="52" operator="containsText" text="No">
      <formula>NOT(ISERROR(SEARCH("No",A9)))</formula>
    </cfRule>
    <cfRule type="containsText" dxfId="125" priority="53" operator="containsText" text="Maybe">
      <formula>NOT(ISERROR(SEARCH("Maybe",A9)))</formula>
    </cfRule>
  </conditionalFormatting>
  <conditionalFormatting sqref="U9">
    <cfRule type="containsText" dxfId="124" priority="51" operator="containsText" text="Yes">
      <formula>NOT(ISERROR(SEARCH("Yes",U9)))</formula>
    </cfRule>
  </conditionalFormatting>
  <conditionalFormatting sqref="A8">
    <cfRule type="containsText" dxfId="123" priority="50" operator="containsText" text="Yes">
      <formula>NOT(ISERROR(SEARCH("Yes",A8)))</formula>
    </cfRule>
  </conditionalFormatting>
  <conditionalFormatting sqref="A8">
    <cfRule type="containsText" dxfId="122" priority="48" operator="containsText" text="No">
      <formula>NOT(ISERROR(SEARCH("No",A8)))</formula>
    </cfRule>
    <cfRule type="containsText" dxfId="121" priority="49" operator="containsText" text="Maybe">
      <formula>NOT(ISERROR(SEARCH("Maybe",A8)))</formula>
    </cfRule>
  </conditionalFormatting>
  <conditionalFormatting sqref="U8">
    <cfRule type="containsText" dxfId="120" priority="47" operator="containsText" text="Yes">
      <formula>NOT(ISERROR(SEARCH("Yes",U8)))</formula>
    </cfRule>
  </conditionalFormatting>
  <conditionalFormatting sqref="U24 A24">
    <cfRule type="containsText" dxfId="119" priority="46" operator="containsText" text="Yes">
      <formula>NOT(ISERROR(SEARCH("Yes",A24)))</formula>
    </cfRule>
  </conditionalFormatting>
  <conditionalFormatting sqref="A24">
    <cfRule type="containsText" dxfId="118" priority="44" operator="containsText" text="No">
      <formula>NOT(ISERROR(SEARCH("No",A24)))</formula>
    </cfRule>
    <cfRule type="containsText" dxfId="117" priority="45" operator="containsText" text="Maybe">
      <formula>NOT(ISERROR(SEARCH("Maybe",A24)))</formula>
    </cfRule>
  </conditionalFormatting>
  <conditionalFormatting sqref="U4">
    <cfRule type="containsText" dxfId="116" priority="43" operator="containsText" text="Yes">
      <formula>NOT(ISERROR(SEARCH("Yes",U4)))</formula>
    </cfRule>
  </conditionalFormatting>
  <conditionalFormatting sqref="V45">
    <cfRule type="containsText" dxfId="115" priority="42" operator="containsText" text="Yes">
      <formula>NOT(ISERROR(SEARCH("Yes",V45)))</formula>
    </cfRule>
  </conditionalFormatting>
  <conditionalFormatting sqref="A45:A47">
    <cfRule type="containsText" dxfId="114" priority="39" operator="containsText" text="Yes">
      <formula>NOT(ISERROR(SEARCH("Yes",A45)))</formula>
    </cfRule>
  </conditionalFormatting>
  <conditionalFormatting sqref="A45:A47">
    <cfRule type="containsText" dxfId="113" priority="37" operator="containsText" text="No">
      <formula>NOT(ISERROR(SEARCH("No",A45)))</formula>
    </cfRule>
    <cfRule type="containsText" dxfId="112" priority="38" operator="containsText" text="Maybe">
      <formula>NOT(ISERROR(SEARCH("Maybe",A45)))</formula>
    </cfRule>
  </conditionalFormatting>
  <conditionalFormatting sqref="A25:A26">
    <cfRule type="containsText" dxfId="111" priority="36" operator="containsText" text="Yes">
      <formula>NOT(ISERROR(SEARCH("Yes",A25)))</formula>
    </cfRule>
  </conditionalFormatting>
  <conditionalFormatting sqref="A25:A26">
    <cfRule type="containsText" dxfId="110" priority="34" operator="containsText" text="No">
      <formula>NOT(ISERROR(SEARCH("No",A25)))</formula>
    </cfRule>
    <cfRule type="containsText" dxfId="109" priority="35" operator="containsText" text="Maybe">
      <formula>NOT(ISERROR(SEARCH("Maybe",A25)))</formula>
    </cfRule>
  </conditionalFormatting>
  <conditionalFormatting sqref="A48:A51">
    <cfRule type="containsText" dxfId="108" priority="27" operator="containsText" text="Yes">
      <formula>NOT(ISERROR(SEARCH("Yes",A48)))</formula>
    </cfRule>
  </conditionalFormatting>
  <conditionalFormatting sqref="A48:A51">
    <cfRule type="containsText" dxfId="107" priority="23" operator="containsText" text="No">
      <formula>NOT(ISERROR(SEARCH("No",A48)))</formula>
    </cfRule>
    <cfRule type="containsText" dxfId="106" priority="24" operator="containsText" text="Maybe">
      <formula>NOT(ISERROR(SEARCH("Maybe",A48)))</formula>
    </cfRule>
  </conditionalFormatting>
  <conditionalFormatting sqref="U40:U51">
    <cfRule type="containsText" dxfId="105" priority="22" operator="containsText" text="Yes">
      <formula>NOT(ISERROR(SEARCH("Yes",U40)))</formula>
    </cfRule>
  </conditionalFormatting>
  <conditionalFormatting sqref="A15">
    <cfRule type="containsText" dxfId="104" priority="21" operator="containsText" text="Yes">
      <formula>NOT(ISERROR(SEARCH("Yes",A15)))</formula>
    </cfRule>
  </conditionalFormatting>
  <conditionalFormatting sqref="Q23:R1048576 Q1:R20 R21:S21">
    <cfRule type="cellIs" dxfId="103" priority="20" operator="lessThan">
      <formula>0</formula>
    </cfRule>
  </conditionalFormatting>
  <conditionalFormatting sqref="J1:K20 J23:K1048576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:P20 P23:P1048576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2:O20">
    <cfRule type="aboveAverage" dxfId="102" priority="15" stdDev="1"/>
  </conditionalFormatting>
  <conditionalFormatting sqref="A22">
    <cfRule type="containsText" dxfId="101" priority="5" operator="containsText" text="No">
      <formula>NOT(ISERROR(SEARCH("No",A22)))</formula>
    </cfRule>
    <cfRule type="containsText" dxfId="100" priority="6" operator="containsText" text="Maybe">
      <formula>NOT(ISERROR(SEARCH("Maybe",A22)))</formula>
    </cfRule>
  </conditionalFormatting>
  <conditionalFormatting sqref="Q21">
    <cfRule type="cellIs" dxfId="99" priority="11" operator="lessThan">
      <formula>0</formula>
    </cfRule>
  </conditionalFormatting>
  <conditionalFormatting sqref="R21">
    <cfRule type="cellIs" dxfId="98" priority="10" operator="lessThan">
      <formula>0</formula>
    </cfRule>
  </conditionalFormatting>
  <conditionalFormatting sqref="J2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22">
    <cfRule type="containsText" dxfId="97" priority="7" operator="containsText" text="Yes">
      <formula>NOT(ISERROR(SEARCH("Yes",A22)))</formula>
    </cfRule>
  </conditionalFormatting>
  <conditionalFormatting sqref="U21">
    <cfRule type="containsText" dxfId="96" priority="4" operator="containsText" text="Yes">
      <formula>NOT(ISERROR(SEARCH("Yes",U21)))</formula>
    </cfRule>
  </conditionalFormatting>
  <conditionalFormatting sqref="P2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:P2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:K1048576">
    <cfRule type="containsText" dxfId="95" priority="1" operator="containsText" text="No">
      <formula>NOT(ISERROR(SEARCH("No",K1)))</formula>
    </cfRule>
  </conditionalFormatting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0CEDE-096B-524A-BFE4-410FE5FAC8B2}">
  <dimension ref="A1:V38"/>
  <sheetViews>
    <sheetView topLeftCell="B1" workbookViewId="0">
      <selection activeCell="B23" sqref="A23:XFD24"/>
    </sheetView>
  </sheetViews>
  <sheetFormatPr baseColWidth="10" defaultRowHeight="16" x14ac:dyDescent="0.2"/>
  <cols>
    <col min="2" max="2" width="62.83203125" customWidth="1"/>
    <col min="6" max="6" width="10.83203125" style="26"/>
  </cols>
  <sheetData>
    <row r="1" spans="1:22" s="1" customFormat="1" x14ac:dyDescent="0.2">
      <c r="A1" s="1" t="s">
        <v>48</v>
      </c>
      <c r="B1" s="1" t="s">
        <v>5</v>
      </c>
      <c r="C1" s="1" t="s">
        <v>6</v>
      </c>
      <c r="D1" s="1" t="s">
        <v>1</v>
      </c>
      <c r="E1" s="1" t="s">
        <v>0</v>
      </c>
      <c r="F1" s="24" t="s">
        <v>112</v>
      </c>
      <c r="G1" s="1" t="s">
        <v>194</v>
      </c>
      <c r="H1" s="1" t="s">
        <v>3</v>
      </c>
      <c r="I1" s="1" t="s">
        <v>173</v>
      </c>
      <c r="J1" s="1" t="s">
        <v>13</v>
      </c>
      <c r="K1" s="1" t="s">
        <v>190</v>
      </c>
      <c r="L1" s="1" t="s">
        <v>174</v>
      </c>
      <c r="M1" s="1" t="s">
        <v>51</v>
      </c>
      <c r="N1" s="1" t="s">
        <v>12</v>
      </c>
      <c r="O1" s="1" t="s">
        <v>191</v>
      </c>
      <c r="P1" s="1" t="s">
        <v>192</v>
      </c>
      <c r="Q1" s="1" t="s">
        <v>193</v>
      </c>
      <c r="R1" s="1" t="s">
        <v>85</v>
      </c>
      <c r="S1" s="1" t="s">
        <v>86</v>
      </c>
      <c r="T1" s="1" t="s">
        <v>90</v>
      </c>
      <c r="U1" s="1" t="s">
        <v>88</v>
      </c>
    </row>
    <row r="2" spans="1:22" x14ac:dyDescent="0.2">
      <c r="A2" s="18" t="s">
        <v>50</v>
      </c>
      <c r="B2" s="7" t="s">
        <v>40</v>
      </c>
      <c r="C2" s="7" t="s">
        <v>70</v>
      </c>
      <c r="D2" s="7" t="s">
        <v>21</v>
      </c>
      <c r="E2" s="7" t="s">
        <v>72</v>
      </c>
      <c r="F2" s="16">
        <v>1945</v>
      </c>
      <c r="G2" s="20">
        <v>11</v>
      </c>
      <c r="H2" s="7" t="s">
        <v>36</v>
      </c>
      <c r="I2" s="7"/>
      <c r="J2" s="7"/>
      <c r="K2" s="15"/>
      <c r="L2" s="7"/>
      <c r="M2" s="7"/>
      <c r="N2" s="7" t="e">
        <v>#DIV/0!</v>
      </c>
      <c r="O2" s="7"/>
      <c r="P2" s="7"/>
      <c r="Q2" s="7"/>
      <c r="R2" s="7" t="s">
        <v>96</v>
      </c>
      <c r="S2" s="7"/>
      <c r="T2" s="7" t="s">
        <v>30</v>
      </c>
      <c r="U2" s="7"/>
      <c r="V2" s="7"/>
    </row>
    <row r="3" spans="1:22" x14ac:dyDescent="0.2">
      <c r="A3" s="18" t="s">
        <v>50</v>
      </c>
      <c r="B3" s="7" t="s">
        <v>60</v>
      </c>
      <c r="C3" s="7" t="s">
        <v>70</v>
      </c>
      <c r="D3" s="7" t="s">
        <v>43</v>
      </c>
      <c r="E3" s="7" t="s">
        <v>72</v>
      </c>
      <c r="F3" s="16">
        <v>1945</v>
      </c>
      <c r="G3" s="20">
        <v>11</v>
      </c>
      <c r="H3" s="7" t="s">
        <v>36</v>
      </c>
      <c r="I3" s="7"/>
      <c r="J3" s="7"/>
      <c r="K3" s="15"/>
      <c r="L3" s="7"/>
      <c r="M3" s="7"/>
      <c r="N3" s="7" t="e">
        <v>#DIV/0!</v>
      </c>
      <c r="O3" s="7"/>
      <c r="P3" s="7"/>
      <c r="Q3" s="7"/>
      <c r="R3" s="7" t="s">
        <v>96</v>
      </c>
      <c r="S3" s="7" t="s">
        <v>147</v>
      </c>
      <c r="T3" s="7" t="s">
        <v>45</v>
      </c>
      <c r="U3" s="7"/>
      <c r="V3" s="7"/>
    </row>
    <row r="4" spans="1:22" x14ac:dyDescent="0.2">
      <c r="A4" s="22" t="s">
        <v>50</v>
      </c>
      <c r="B4" s="7" t="s">
        <v>114</v>
      </c>
      <c r="C4" s="7" t="s">
        <v>70</v>
      </c>
      <c r="D4" s="7" t="s">
        <v>43</v>
      </c>
      <c r="E4" s="7" t="s">
        <v>72</v>
      </c>
      <c r="F4" s="16">
        <v>1945</v>
      </c>
      <c r="G4" s="20">
        <v>11</v>
      </c>
      <c r="H4" s="7" t="s">
        <v>36</v>
      </c>
      <c r="I4" s="7"/>
      <c r="J4" s="7"/>
      <c r="K4" s="15"/>
      <c r="L4" s="7"/>
      <c r="M4" s="7"/>
      <c r="N4" s="7" t="e">
        <v>#DIV/0!</v>
      </c>
      <c r="O4" s="7"/>
      <c r="P4" s="7"/>
      <c r="Q4" s="7"/>
      <c r="R4" s="7" t="s">
        <v>96</v>
      </c>
      <c r="S4" s="7" t="s">
        <v>147</v>
      </c>
      <c r="T4" s="7" t="s">
        <v>45</v>
      </c>
      <c r="U4" s="7"/>
      <c r="V4" s="7"/>
    </row>
    <row r="5" spans="1:22" x14ac:dyDescent="0.2">
      <c r="A5" s="18" t="s">
        <v>50</v>
      </c>
      <c r="B5" s="7" t="s">
        <v>104</v>
      </c>
      <c r="C5" s="7" t="s">
        <v>70</v>
      </c>
      <c r="D5" s="7" t="s">
        <v>43</v>
      </c>
      <c r="E5" s="7" t="s">
        <v>73</v>
      </c>
      <c r="F5" s="16">
        <v>2672</v>
      </c>
      <c r="G5" s="20">
        <v>16</v>
      </c>
      <c r="H5" s="7" t="s">
        <v>36</v>
      </c>
      <c r="I5" s="21">
        <v>0.99446199999999996</v>
      </c>
      <c r="J5" s="21">
        <v>275.54514</v>
      </c>
      <c r="K5" s="21">
        <v>-11570.703090000001</v>
      </c>
      <c r="L5" s="21">
        <v>5.0028298959999997</v>
      </c>
      <c r="M5" s="21">
        <v>1.04738883</v>
      </c>
      <c r="N5" s="7">
        <f>(1/J5)*1000000</f>
        <v>3629.1694348156529</v>
      </c>
      <c r="O5" s="7"/>
      <c r="P5" s="7"/>
      <c r="Q5" s="7"/>
      <c r="R5" s="7" t="s">
        <v>96</v>
      </c>
      <c r="S5" s="7" t="s">
        <v>147</v>
      </c>
      <c r="T5" s="7" t="s">
        <v>45</v>
      </c>
      <c r="U5" s="7"/>
      <c r="V5" s="7"/>
    </row>
    <row r="6" spans="1:22" x14ac:dyDescent="0.2">
      <c r="A6" s="22" t="s">
        <v>50</v>
      </c>
      <c r="B6" s="7" t="s">
        <v>133</v>
      </c>
      <c r="C6" s="7" t="s">
        <v>70</v>
      </c>
      <c r="D6" s="7" t="s">
        <v>116</v>
      </c>
      <c r="E6" s="7" t="s">
        <v>73</v>
      </c>
      <c r="F6" s="16">
        <v>2672</v>
      </c>
      <c r="G6" s="20">
        <v>16</v>
      </c>
      <c r="H6" s="7" t="s">
        <v>117</v>
      </c>
      <c r="I6" s="7"/>
      <c r="J6" s="12"/>
      <c r="K6" s="7"/>
      <c r="L6" s="7"/>
      <c r="M6" s="7"/>
      <c r="N6" s="7" t="e">
        <f t="shared" ref="N6:N38" si="0">(1/J6)*1000000</f>
        <v>#DIV/0!</v>
      </c>
      <c r="O6" s="7"/>
      <c r="P6" s="7"/>
      <c r="Q6" s="7"/>
      <c r="R6" s="7" t="s">
        <v>96</v>
      </c>
      <c r="S6" s="7" t="s">
        <v>147</v>
      </c>
      <c r="T6" s="7" t="s">
        <v>45</v>
      </c>
      <c r="U6" s="7"/>
      <c r="V6" s="7"/>
    </row>
    <row r="7" spans="1:22" x14ac:dyDescent="0.2">
      <c r="A7" s="22" t="s">
        <v>50</v>
      </c>
      <c r="B7" s="7" t="s">
        <v>139</v>
      </c>
      <c r="C7" s="7" t="s">
        <v>70</v>
      </c>
      <c r="D7" s="7" t="s">
        <v>116</v>
      </c>
      <c r="E7" s="7" t="s">
        <v>73</v>
      </c>
      <c r="F7" s="16">
        <v>2672</v>
      </c>
      <c r="G7" s="20">
        <v>16</v>
      </c>
      <c r="H7" s="7" t="s">
        <v>117</v>
      </c>
      <c r="I7" s="7"/>
      <c r="J7" s="12"/>
      <c r="K7" s="7"/>
      <c r="L7" s="7"/>
      <c r="M7" s="7"/>
      <c r="N7" s="7" t="e">
        <f t="shared" si="0"/>
        <v>#DIV/0!</v>
      </c>
      <c r="O7" s="7"/>
      <c r="P7" s="7"/>
      <c r="Q7" s="7"/>
      <c r="R7" s="7" t="s">
        <v>96</v>
      </c>
      <c r="S7" s="7" t="s">
        <v>147</v>
      </c>
      <c r="T7" s="7" t="s">
        <v>45</v>
      </c>
      <c r="U7" s="7"/>
      <c r="V7" s="7"/>
    </row>
    <row r="8" spans="1:22" x14ac:dyDescent="0.2">
      <c r="A8" s="22" t="s">
        <v>50</v>
      </c>
      <c r="B8" s="7" t="s">
        <v>130</v>
      </c>
      <c r="C8" s="7" t="s">
        <v>70</v>
      </c>
      <c r="D8" s="7" t="s">
        <v>43</v>
      </c>
      <c r="E8" s="7" t="s">
        <v>73</v>
      </c>
      <c r="F8" s="16">
        <v>2672</v>
      </c>
      <c r="G8" s="20">
        <v>16</v>
      </c>
      <c r="H8" s="7" t="s">
        <v>117</v>
      </c>
      <c r="I8" s="7"/>
      <c r="J8" s="7"/>
      <c r="K8" s="7"/>
      <c r="L8" s="7"/>
      <c r="M8" s="7"/>
      <c r="N8" s="7" t="e">
        <f t="shared" si="0"/>
        <v>#DIV/0!</v>
      </c>
      <c r="O8" s="7"/>
      <c r="P8" s="7"/>
      <c r="Q8" s="7"/>
      <c r="R8" s="7" t="s">
        <v>96</v>
      </c>
      <c r="S8" s="7" t="s">
        <v>147</v>
      </c>
      <c r="T8" s="7" t="s">
        <v>45</v>
      </c>
      <c r="U8" s="7"/>
      <c r="V8" s="7"/>
    </row>
    <row r="9" spans="1:22" x14ac:dyDescent="0.2">
      <c r="A9" s="22" t="s">
        <v>50</v>
      </c>
      <c r="B9" s="7" t="s">
        <v>123</v>
      </c>
      <c r="C9" s="7" t="s">
        <v>70</v>
      </c>
      <c r="D9" s="7" t="s">
        <v>116</v>
      </c>
      <c r="E9" s="7" t="s">
        <v>73</v>
      </c>
      <c r="F9" s="16">
        <v>2672</v>
      </c>
      <c r="G9" s="20">
        <v>16</v>
      </c>
      <c r="H9" s="7" t="s">
        <v>117</v>
      </c>
      <c r="I9" s="7"/>
      <c r="J9" s="12"/>
      <c r="K9" s="7"/>
      <c r="L9" s="7"/>
      <c r="M9" s="7"/>
      <c r="N9" s="7" t="e">
        <f t="shared" si="0"/>
        <v>#DIV/0!</v>
      </c>
      <c r="O9" s="7"/>
      <c r="P9" s="7"/>
      <c r="Q9" s="7"/>
      <c r="R9" s="7" t="s">
        <v>96</v>
      </c>
      <c r="S9" s="7" t="s">
        <v>147</v>
      </c>
      <c r="T9" s="7" t="s">
        <v>45</v>
      </c>
      <c r="U9" s="7"/>
      <c r="V9" s="7"/>
    </row>
    <row r="10" spans="1:22" x14ac:dyDescent="0.2">
      <c r="A10" s="22" t="s">
        <v>50</v>
      </c>
      <c r="B10" s="7" t="s">
        <v>138</v>
      </c>
      <c r="C10" s="7" t="s">
        <v>70</v>
      </c>
      <c r="D10" s="7" t="s">
        <v>116</v>
      </c>
      <c r="E10" s="7" t="s">
        <v>73</v>
      </c>
      <c r="F10" s="16">
        <v>2672</v>
      </c>
      <c r="G10" s="20">
        <v>16</v>
      </c>
      <c r="H10" s="7" t="s">
        <v>117</v>
      </c>
      <c r="I10" s="7"/>
      <c r="J10" s="12"/>
      <c r="K10" s="7"/>
      <c r="L10" s="7"/>
      <c r="M10" s="7"/>
      <c r="N10" s="7" t="e">
        <f t="shared" si="0"/>
        <v>#DIV/0!</v>
      </c>
      <c r="O10" s="7"/>
      <c r="P10" s="7"/>
      <c r="Q10" s="7"/>
      <c r="R10" s="7" t="s">
        <v>96</v>
      </c>
      <c r="S10" s="7" t="s">
        <v>147</v>
      </c>
      <c r="T10" s="7" t="s">
        <v>45</v>
      </c>
      <c r="U10" s="7"/>
      <c r="V10" s="7"/>
    </row>
    <row r="11" spans="1:22" x14ac:dyDescent="0.2">
      <c r="A11" s="22" t="s">
        <v>50</v>
      </c>
      <c r="B11" s="7" t="s">
        <v>126</v>
      </c>
      <c r="C11" s="7" t="s">
        <v>70</v>
      </c>
      <c r="D11" s="7" t="s">
        <v>43</v>
      </c>
      <c r="E11" s="7" t="s">
        <v>73</v>
      </c>
      <c r="F11" s="16">
        <v>2672</v>
      </c>
      <c r="G11" s="20">
        <v>16</v>
      </c>
      <c r="H11" s="7" t="s">
        <v>117</v>
      </c>
      <c r="I11" s="7"/>
      <c r="J11" s="7"/>
      <c r="K11" s="7"/>
      <c r="L11" s="7"/>
      <c r="M11" s="7"/>
      <c r="N11" s="7" t="e">
        <f t="shared" si="0"/>
        <v>#DIV/0!</v>
      </c>
      <c r="O11" s="7"/>
      <c r="P11" s="7"/>
      <c r="Q11" s="7"/>
      <c r="R11" s="7" t="s">
        <v>96</v>
      </c>
      <c r="S11" s="7" t="s">
        <v>147</v>
      </c>
      <c r="T11" s="7" t="s">
        <v>45</v>
      </c>
      <c r="U11" s="7"/>
      <c r="V11" s="7"/>
    </row>
    <row r="12" spans="1:22" x14ac:dyDescent="0.2">
      <c r="A12" s="22" t="s">
        <v>50</v>
      </c>
      <c r="B12" s="7" t="s">
        <v>140</v>
      </c>
      <c r="C12" s="7" t="s">
        <v>70</v>
      </c>
      <c r="D12" s="7" t="s">
        <v>116</v>
      </c>
      <c r="E12" s="7" t="s">
        <v>73</v>
      </c>
      <c r="F12" s="16">
        <v>2672</v>
      </c>
      <c r="G12" s="20">
        <v>16</v>
      </c>
      <c r="H12" s="7" t="s">
        <v>117</v>
      </c>
      <c r="I12" s="7"/>
      <c r="J12" s="12"/>
      <c r="K12" s="7"/>
      <c r="L12" s="7"/>
      <c r="M12" s="7"/>
      <c r="N12" s="7" t="e">
        <f t="shared" si="0"/>
        <v>#DIV/0!</v>
      </c>
      <c r="O12" s="7"/>
      <c r="P12" s="7"/>
      <c r="Q12" s="7"/>
      <c r="R12" s="7" t="s">
        <v>96</v>
      </c>
      <c r="S12" s="7" t="s">
        <v>149</v>
      </c>
      <c r="T12" s="7" t="s">
        <v>45</v>
      </c>
      <c r="U12" s="7"/>
      <c r="V12" s="7"/>
    </row>
    <row r="13" spans="1:22" x14ac:dyDescent="0.2">
      <c r="A13" s="22" t="s">
        <v>50</v>
      </c>
      <c r="B13" s="7" t="s">
        <v>142</v>
      </c>
      <c r="C13" s="7" t="s">
        <v>70</v>
      </c>
      <c r="D13" s="7" t="s">
        <v>116</v>
      </c>
      <c r="E13" s="7" t="s">
        <v>73</v>
      </c>
      <c r="F13" s="16">
        <v>2672</v>
      </c>
      <c r="G13" s="20">
        <v>16</v>
      </c>
      <c r="H13" s="7" t="s">
        <v>117</v>
      </c>
      <c r="I13" s="7"/>
      <c r="J13" s="12"/>
      <c r="K13" s="7"/>
      <c r="L13" s="7"/>
      <c r="M13" s="7"/>
      <c r="N13" s="7" t="e">
        <f t="shared" si="0"/>
        <v>#DIV/0!</v>
      </c>
      <c r="O13" s="7"/>
      <c r="P13" s="7"/>
      <c r="Q13" s="7"/>
      <c r="R13" s="7" t="s">
        <v>96</v>
      </c>
      <c r="S13" s="7" t="s">
        <v>147</v>
      </c>
      <c r="T13" s="7" t="s">
        <v>45</v>
      </c>
      <c r="U13" s="7"/>
      <c r="V13" s="7"/>
    </row>
    <row r="14" spans="1:22" x14ac:dyDescent="0.2">
      <c r="A14" s="22" t="s">
        <v>50</v>
      </c>
      <c r="B14" s="7" t="s">
        <v>141</v>
      </c>
      <c r="C14" s="7" t="s">
        <v>70</v>
      </c>
      <c r="D14" s="7" t="s">
        <v>116</v>
      </c>
      <c r="E14" s="7" t="s">
        <v>73</v>
      </c>
      <c r="F14" s="16">
        <v>2672</v>
      </c>
      <c r="G14" s="20">
        <v>16</v>
      </c>
      <c r="H14" s="7" t="s">
        <v>117</v>
      </c>
      <c r="I14" s="7"/>
      <c r="J14" s="12"/>
      <c r="K14" s="7"/>
      <c r="L14" s="7"/>
      <c r="M14" s="7"/>
      <c r="N14" s="7" t="e">
        <f t="shared" si="0"/>
        <v>#DIV/0!</v>
      </c>
      <c r="O14" s="7"/>
      <c r="P14" s="7"/>
      <c r="Q14" s="7"/>
      <c r="R14" s="7" t="s">
        <v>96</v>
      </c>
      <c r="S14" s="7" t="s">
        <v>147</v>
      </c>
      <c r="T14" s="7" t="s">
        <v>45</v>
      </c>
      <c r="U14" s="7"/>
      <c r="V14" s="7"/>
    </row>
    <row r="15" spans="1:22" x14ac:dyDescent="0.2">
      <c r="A15" s="18" t="s">
        <v>50</v>
      </c>
      <c r="B15" s="7" t="s">
        <v>10</v>
      </c>
      <c r="C15" s="7" t="s">
        <v>64</v>
      </c>
      <c r="D15" s="7" t="s">
        <v>2</v>
      </c>
      <c r="E15" s="7" t="s">
        <v>65</v>
      </c>
      <c r="F15" s="16">
        <v>4305</v>
      </c>
      <c r="G15" s="19"/>
      <c r="H15" s="7" t="s">
        <v>11</v>
      </c>
      <c r="I15" s="7"/>
      <c r="J15" s="7"/>
      <c r="K15" s="7"/>
      <c r="L15" s="7"/>
      <c r="M15" s="7"/>
      <c r="N15" s="7" t="e">
        <f t="shared" si="0"/>
        <v>#DIV/0!</v>
      </c>
      <c r="O15" s="7"/>
      <c r="P15" s="7"/>
      <c r="Q15" s="7"/>
      <c r="R15" s="7" t="s">
        <v>96</v>
      </c>
      <c r="S15" s="12"/>
      <c r="T15" s="7" t="s">
        <v>26</v>
      </c>
      <c r="U15" s="7" t="s">
        <v>89</v>
      </c>
      <c r="V15" s="7"/>
    </row>
    <row r="16" spans="1:22" x14ac:dyDescent="0.2">
      <c r="A16" s="18" t="s">
        <v>50</v>
      </c>
      <c r="B16" s="23" t="s">
        <v>29</v>
      </c>
      <c r="C16" s="7" t="s">
        <v>64</v>
      </c>
      <c r="D16" s="7" t="s">
        <v>21</v>
      </c>
      <c r="E16" s="7" t="s">
        <v>65</v>
      </c>
      <c r="F16" s="16">
        <v>4305</v>
      </c>
      <c r="G16" s="19"/>
      <c r="H16" s="7" t="s">
        <v>11</v>
      </c>
      <c r="I16" s="7"/>
      <c r="J16" s="7"/>
      <c r="K16" s="7"/>
      <c r="L16" s="7"/>
      <c r="M16" s="7"/>
      <c r="N16" s="7" t="e">
        <f t="shared" si="0"/>
        <v>#DIV/0!</v>
      </c>
      <c r="O16" s="7"/>
      <c r="P16" s="7"/>
      <c r="Q16" s="7"/>
      <c r="R16" s="7" t="s">
        <v>96</v>
      </c>
      <c r="S16" s="12"/>
      <c r="T16" s="7" t="s">
        <v>30</v>
      </c>
      <c r="U16" s="7"/>
      <c r="V16" s="7"/>
    </row>
    <row r="17" spans="1:22" x14ac:dyDescent="0.2">
      <c r="A17" s="18" t="s">
        <v>50</v>
      </c>
      <c r="B17" s="7" t="s">
        <v>38</v>
      </c>
      <c r="C17" s="7" t="s">
        <v>70</v>
      </c>
      <c r="D17" s="7" t="s">
        <v>21</v>
      </c>
      <c r="E17" s="7" t="s">
        <v>75</v>
      </c>
      <c r="F17" s="16">
        <v>4305</v>
      </c>
      <c r="G17" s="19"/>
      <c r="H17" s="7" t="s">
        <v>36</v>
      </c>
      <c r="I17" s="7"/>
      <c r="J17" s="7"/>
      <c r="K17" s="7"/>
      <c r="L17" s="7"/>
      <c r="M17" s="7"/>
      <c r="N17" s="7" t="e">
        <f t="shared" si="0"/>
        <v>#DIV/0!</v>
      </c>
      <c r="O17" s="7"/>
      <c r="P17" s="7"/>
      <c r="Q17" s="7"/>
      <c r="R17" s="7" t="s">
        <v>96</v>
      </c>
      <c r="S17" s="7"/>
      <c r="T17" s="7" t="s">
        <v>30</v>
      </c>
      <c r="U17" s="7" t="s">
        <v>110</v>
      </c>
      <c r="V17" s="7"/>
    </row>
    <row r="18" spans="1:22" x14ac:dyDescent="0.2">
      <c r="A18" s="18" t="s">
        <v>50</v>
      </c>
      <c r="B18" s="7" t="s">
        <v>56</v>
      </c>
      <c r="C18" s="7" t="s">
        <v>70</v>
      </c>
      <c r="D18" s="7" t="s">
        <v>43</v>
      </c>
      <c r="E18" s="7" t="s">
        <v>75</v>
      </c>
      <c r="F18" s="16">
        <v>4305</v>
      </c>
      <c r="G18" s="19"/>
      <c r="H18" s="7" t="s">
        <v>36</v>
      </c>
      <c r="I18" s="7"/>
      <c r="J18" s="7"/>
      <c r="K18" s="7"/>
      <c r="L18" s="7"/>
      <c r="M18" s="7"/>
      <c r="N18" s="7" t="e">
        <f t="shared" si="0"/>
        <v>#DIV/0!</v>
      </c>
      <c r="O18" s="7"/>
      <c r="P18" s="7"/>
      <c r="Q18" s="7"/>
      <c r="R18" s="7" t="s">
        <v>96</v>
      </c>
      <c r="S18" s="7"/>
      <c r="T18" s="7" t="s">
        <v>30</v>
      </c>
      <c r="U18" s="7" t="s">
        <v>107</v>
      </c>
      <c r="V18" s="7"/>
    </row>
    <row r="19" spans="1:22" x14ac:dyDescent="0.2">
      <c r="A19" s="18" t="s">
        <v>50</v>
      </c>
      <c r="B19" s="7" t="s">
        <v>23</v>
      </c>
      <c r="C19" s="7" t="s">
        <v>64</v>
      </c>
      <c r="D19" s="7" t="s">
        <v>2</v>
      </c>
      <c r="E19" s="7" t="s">
        <v>66</v>
      </c>
      <c r="F19" s="16">
        <v>5331</v>
      </c>
      <c r="G19" s="19"/>
      <c r="H19" s="7" t="s">
        <v>11</v>
      </c>
      <c r="I19" s="7"/>
      <c r="J19" s="7"/>
      <c r="K19" s="7"/>
      <c r="L19" s="7"/>
      <c r="M19" s="7"/>
      <c r="N19" s="7" t="e">
        <f t="shared" si="0"/>
        <v>#DIV/0!</v>
      </c>
      <c r="O19" s="7"/>
      <c r="P19" s="7"/>
      <c r="Q19" s="7"/>
      <c r="R19" s="7" t="s">
        <v>96</v>
      </c>
      <c r="S19" s="12"/>
      <c r="T19" s="7" t="s">
        <v>26</v>
      </c>
      <c r="U19" s="7" t="s">
        <v>89</v>
      </c>
      <c r="V19" s="7"/>
    </row>
    <row r="20" spans="1:22" x14ac:dyDescent="0.2">
      <c r="A20" s="18" t="s">
        <v>50</v>
      </c>
      <c r="B20" s="7" t="s">
        <v>24</v>
      </c>
      <c r="C20" s="7" t="s">
        <v>64</v>
      </c>
      <c r="D20" s="7" t="s">
        <v>21</v>
      </c>
      <c r="E20" s="7" t="s">
        <v>66</v>
      </c>
      <c r="F20" s="16">
        <v>5331</v>
      </c>
      <c r="G20" s="19"/>
      <c r="H20" s="7" t="s">
        <v>11</v>
      </c>
      <c r="I20" s="7"/>
      <c r="J20" s="7"/>
      <c r="K20" s="7"/>
      <c r="L20" s="7"/>
      <c r="M20" s="7"/>
      <c r="N20" s="7" t="e">
        <f t="shared" si="0"/>
        <v>#DIV/0!</v>
      </c>
      <c r="O20" s="7"/>
      <c r="P20" s="7"/>
      <c r="Q20" s="7"/>
      <c r="R20" s="7" t="s">
        <v>96</v>
      </c>
      <c r="S20" s="12"/>
      <c r="T20" s="7" t="s">
        <v>26</v>
      </c>
      <c r="U20" s="7" t="s">
        <v>95</v>
      </c>
      <c r="V20" s="7"/>
    </row>
    <row r="21" spans="1:22" x14ac:dyDescent="0.2">
      <c r="A21" s="18" t="s">
        <v>50</v>
      </c>
      <c r="B21" s="7" t="s">
        <v>28</v>
      </c>
      <c r="C21" s="7" t="s">
        <v>64</v>
      </c>
      <c r="D21" s="7" t="s">
        <v>21</v>
      </c>
      <c r="E21" s="7" t="s">
        <v>66</v>
      </c>
      <c r="F21" s="16">
        <v>5331</v>
      </c>
      <c r="G21" s="19"/>
      <c r="H21" s="7" t="s">
        <v>11</v>
      </c>
      <c r="I21" s="7"/>
      <c r="J21" s="7"/>
      <c r="K21" s="7"/>
      <c r="L21" s="7"/>
      <c r="M21" s="7"/>
      <c r="N21" s="7" t="e">
        <f t="shared" si="0"/>
        <v>#DIV/0!</v>
      </c>
      <c r="O21" s="7"/>
      <c r="P21" s="7"/>
      <c r="Q21" s="7"/>
      <c r="R21" s="7" t="s">
        <v>96</v>
      </c>
      <c r="S21" s="12"/>
      <c r="T21" s="7" t="s">
        <v>30</v>
      </c>
      <c r="U21" s="7"/>
      <c r="V21" s="7"/>
    </row>
    <row r="22" spans="1:22" x14ac:dyDescent="0.2">
      <c r="A22" s="18" t="s">
        <v>50</v>
      </c>
      <c r="B22" s="7" t="s">
        <v>37</v>
      </c>
      <c r="C22" s="7" t="s">
        <v>70</v>
      </c>
      <c r="D22" s="7" t="s">
        <v>21</v>
      </c>
      <c r="E22" s="7" t="s">
        <v>76</v>
      </c>
      <c r="F22" s="16">
        <v>5331</v>
      </c>
      <c r="G22" s="19"/>
      <c r="H22" s="7" t="s">
        <v>36</v>
      </c>
      <c r="I22" s="7"/>
      <c r="J22" s="7"/>
      <c r="K22" s="7"/>
      <c r="L22" s="7"/>
      <c r="M22" s="7"/>
      <c r="N22" s="7" t="e">
        <f t="shared" si="0"/>
        <v>#DIV/0!</v>
      </c>
      <c r="O22" s="7"/>
      <c r="P22" s="7"/>
      <c r="Q22" s="7"/>
      <c r="R22" s="7" t="s">
        <v>96</v>
      </c>
      <c r="S22" s="7"/>
      <c r="T22" s="7" t="s">
        <v>30</v>
      </c>
      <c r="U22" s="7" t="s">
        <v>111</v>
      </c>
      <c r="V22" s="7"/>
    </row>
    <row r="23" spans="1:22" x14ac:dyDescent="0.2">
      <c r="A23" s="18" t="s">
        <v>50</v>
      </c>
      <c r="B23" s="7" t="s">
        <v>41</v>
      </c>
      <c r="C23" s="7" t="s">
        <v>70</v>
      </c>
      <c r="D23" s="7" t="s">
        <v>21</v>
      </c>
      <c r="E23" s="7" t="s">
        <v>77</v>
      </c>
      <c r="F23" s="16">
        <v>8345</v>
      </c>
      <c r="G23" s="20">
        <v>16</v>
      </c>
      <c r="H23" s="7" t="s">
        <v>36</v>
      </c>
      <c r="I23" s="7"/>
      <c r="J23" s="7"/>
      <c r="K23" s="7"/>
      <c r="L23" s="7"/>
      <c r="M23" s="7"/>
      <c r="N23" s="7" t="e">
        <f t="shared" si="0"/>
        <v>#DIV/0!</v>
      </c>
      <c r="O23" s="7"/>
      <c r="P23" s="7"/>
      <c r="Q23" s="7"/>
      <c r="R23" s="7" t="s">
        <v>96</v>
      </c>
      <c r="S23" s="7"/>
      <c r="T23" s="7" t="s">
        <v>30</v>
      </c>
      <c r="U23" s="7" t="s">
        <v>109</v>
      </c>
      <c r="V23" s="7"/>
    </row>
    <row r="24" spans="1:22" x14ac:dyDescent="0.2">
      <c r="A24" s="18" t="s">
        <v>50</v>
      </c>
      <c r="B24" s="7" t="s">
        <v>61</v>
      </c>
      <c r="C24" s="7" t="s">
        <v>70</v>
      </c>
      <c r="D24" s="7" t="s">
        <v>43</v>
      </c>
      <c r="E24" s="7" t="s">
        <v>77</v>
      </c>
      <c r="F24" s="16">
        <v>8345</v>
      </c>
      <c r="G24" s="20">
        <v>16</v>
      </c>
      <c r="H24" s="7" t="s">
        <v>36</v>
      </c>
      <c r="I24" s="7"/>
      <c r="J24" s="7"/>
      <c r="K24" s="7"/>
      <c r="L24" s="7"/>
      <c r="M24" s="7"/>
      <c r="N24" s="7" t="e">
        <f t="shared" si="0"/>
        <v>#DIV/0!</v>
      </c>
      <c r="O24" s="7"/>
      <c r="P24" s="7"/>
      <c r="Q24" s="7"/>
      <c r="R24" s="7" t="s">
        <v>96</v>
      </c>
      <c r="S24" s="7"/>
      <c r="T24" s="7" t="s">
        <v>45</v>
      </c>
      <c r="U24" s="7" t="s">
        <v>107</v>
      </c>
      <c r="V24" s="7"/>
    </row>
    <row r="25" spans="1:22" x14ac:dyDescent="0.2">
      <c r="A25" s="22" t="s">
        <v>50</v>
      </c>
      <c r="B25" s="7" t="s">
        <v>143</v>
      </c>
      <c r="C25" s="7" t="s">
        <v>70</v>
      </c>
      <c r="D25" s="7" t="s">
        <v>43</v>
      </c>
      <c r="E25" s="7" t="s">
        <v>77</v>
      </c>
      <c r="F25" s="16">
        <v>8345</v>
      </c>
      <c r="G25" s="20">
        <v>16</v>
      </c>
      <c r="H25" s="7" t="s">
        <v>36</v>
      </c>
      <c r="I25" s="7"/>
      <c r="J25" s="7"/>
      <c r="K25" s="7"/>
      <c r="L25" s="7"/>
      <c r="M25" s="7"/>
      <c r="N25" s="7" t="e">
        <f t="shared" si="0"/>
        <v>#DIV/0!</v>
      </c>
      <c r="O25" s="7"/>
      <c r="P25" s="7"/>
      <c r="Q25" s="7"/>
      <c r="R25" s="7" t="s">
        <v>96</v>
      </c>
      <c r="S25" s="7"/>
      <c r="T25" s="7" t="s">
        <v>45</v>
      </c>
      <c r="U25" s="7" t="s">
        <v>145</v>
      </c>
      <c r="V25" s="7"/>
    </row>
    <row r="26" spans="1:22" x14ac:dyDescent="0.2">
      <c r="A26" s="22" t="s">
        <v>50</v>
      </c>
      <c r="B26" s="7" t="s">
        <v>144</v>
      </c>
      <c r="C26" s="7" t="s">
        <v>70</v>
      </c>
      <c r="D26" s="7" t="s">
        <v>43</v>
      </c>
      <c r="E26" s="7" t="s">
        <v>77</v>
      </c>
      <c r="F26" s="16">
        <v>8345</v>
      </c>
      <c r="G26" s="20">
        <v>16</v>
      </c>
      <c r="H26" s="7" t="s">
        <v>36</v>
      </c>
      <c r="I26" s="7"/>
      <c r="J26" s="7"/>
      <c r="K26" s="7"/>
      <c r="L26" s="7"/>
      <c r="M26" s="7"/>
      <c r="N26" s="7" t="e">
        <f t="shared" si="0"/>
        <v>#DIV/0!</v>
      </c>
      <c r="O26" s="7"/>
      <c r="P26" s="7"/>
      <c r="Q26" s="7"/>
      <c r="R26" s="7" t="s">
        <v>96</v>
      </c>
      <c r="S26" s="7"/>
      <c r="T26" s="7" t="s">
        <v>45</v>
      </c>
      <c r="U26" s="7" t="s">
        <v>150</v>
      </c>
      <c r="V26" s="7"/>
    </row>
    <row r="27" spans="1:22" x14ac:dyDescent="0.2">
      <c r="A27" s="22" t="s">
        <v>50</v>
      </c>
      <c r="B27" s="7" t="s">
        <v>115</v>
      </c>
      <c r="C27" s="7" t="s">
        <v>70</v>
      </c>
      <c r="D27" s="7" t="s">
        <v>116</v>
      </c>
      <c r="E27" s="7" t="s">
        <v>77</v>
      </c>
      <c r="F27" s="16">
        <v>8345</v>
      </c>
      <c r="G27" s="20">
        <v>16</v>
      </c>
      <c r="H27" s="7" t="s">
        <v>117</v>
      </c>
      <c r="I27" s="7"/>
      <c r="J27" s="12"/>
      <c r="K27" s="7"/>
      <c r="L27" s="7"/>
      <c r="M27" s="7"/>
      <c r="N27" s="7" t="e">
        <f t="shared" si="0"/>
        <v>#DIV/0!</v>
      </c>
      <c r="O27" s="7"/>
      <c r="P27" s="7"/>
      <c r="Q27" s="7"/>
      <c r="R27" s="7" t="s">
        <v>96</v>
      </c>
      <c r="S27" s="7" t="s">
        <v>147</v>
      </c>
      <c r="T27" s="7" t="s">
        <v>45</v>
      </c>
      <c r="U27" s="7"/>
      <c r="V27" s="7"/>
    </row>
    <row r="28" spans="1:22" x14ac:dyDescent="0.2">
      <c r="A28" s="18" t="s">
        <v>50</v>
      </c>
      <c r="B28" s="7" t="s">
        <v>44</v>
      </c>
      <c r="C28" s="7" t="s">
        <v>7</v>
      </c>
      <c r="D28" s="7" t="s">
        <v>43</v>
      </c>
      <c r="E28" s="7" t="s">
        <v>8</v>
      </c>
      <c r="F28" s="16" t="s">
        <v>8</v>
      </c>
      <c r="G28" s="7"/>
      <c r="H28" s="7" t="s">
        <v>4</v>
      </c>
      <c r="I28" s="7"/>
      <c r="J28" s="12"/>
      <c r="K28" s="12"/>
      <c r="L28" s="15"/>
      <c r="M28" s="15"/>
      <c r="N28" s="7" t="e">
        <f t="shared" si="0"/>
        <v>#DIV/0!</v>
      </c>
      <c r="O28" s="7"/>
      <c r="P28" s="7"/>
      <c r="Q28" s="7"/>
      <c r="R28" s="7" t="s">
        <v>50</v>
      </c>
      <c r="S28" s="7" t="s">
        <v>147</v>
      </c>
      <c r="T28" s="7" t="s">
        <v>45</v>
      </c>
      <c r="U28" s="7"/>
      <c r="V28" s="7" t="s">
        <v>58</v>
      </c>
    </row>
    <row r="29" spans="1:22" x14ac:dyDescent="0.2">
      <c r="A29" s="18" t="s">
        <v>50</v>
      </c>
      <c r="B29" s="7" t="s">
        <v>57</v>
      </c>
      <c r="C29" s="7" t="s">
        <v>7</v>
      </c>
      <c r="D29" s="7" t="s">
        <v>43</v>
      </c>
      <c r="E29" s="7" t="s">
        <v>8</v>
      </c>
      <c r="F29" s="16" t="s">
        <v>8</v>
      </c>
      <c r="G29" s="7"/>
      <c r="H29" s="7" t="s">
        <v>4</v>
      </c>
      <c r="I29" s="7"/>
      <c r="J29" s="12"/>
      <c r="K29" s="12"/>
      <c r="L29" s="15"/>
      <c r="M29" s="15"/>
      <c r="N29" s="7" t="e">
        <f t="shared" si="0"/>
        <v>#DIV/0!</v>
      </c>
      <c r="O29" s="7"/>
      <c r="P29" s="7"/>
      <c r="Q29" s="7"/>
      <c r="R29" s="7" t="s">
        <v>50</v>
      </c>
      <c r="S29" s="7" t="s">
        <v>147</v>
      </c>
      <c r="T29" s="7" t="s">
        <v>45</v>
      </c>
      <c r="U29" s="7"/>
      <c r="V29" s="7"/>
    </row>
    <row r="30" spans="1:22" x14ac:dyDescent="0.2">
      <c r="A30" s="22" t="s">
        <v>50</v>
      </c>
      <c r="B30" s="7" t="s">
        <v>146</v>
      </c>
      <c r="C30" s="7" t="s">
        <v>70</v>
      </c>
      <c r="D30" s="7" t="s">
        <v>116</v>
      </c>
      <c r="E30" s="7" t="s">
        <v>77</v>
      </c>
      <c r="F30" s="16">
        <v>8345</v>
      </c>
      <c r="G30" s="20">
        <v>16</v>
      </c>
      <c r="H30" s="7" t="s">
        <v>117</v>
      </c>
      <c r="I30" s="7"/>
      <c r="J30" s="7"/>
      <c r="K30" s="7"/>
      <c r="L30" s="7"/>
      <c r="M30" s="7"/>
      <c r="N30" s="7" t="e">
        <f t="shared" si="0"/>
        <v>#DIV/0!</v>
      </c>
      <c r="O30" s="7"/>
      <c r="P30" s="7"/>
      <c r="Q30" s="7"/>
      <c r="R30" s="7" t="s">
        <v>96</v>
      </c>
      <c r="S30" s="7" t="s">
        <v>147</v>
      </c>
      <c r="T30" s="7" t="s">
        <v>45</v>
      </c>
      <c r="U30" s="7"/>
      <c r="V30" s="7"/>
    </row>
    <row r="31" spans="1:22" s="2" customFormat="1" x14ac:dyDescent="0.2">
      <c r="A31" s="5" t="s">
        <v>50</v>
      </c>
      <c r="B31" s="6" t="s">
        <v>62</v>
      </c>
      <c r="C31" s="2" t="s">
        <v>70</v>
      </c>
      <c r="D31" s="2" t="s">
        <v>43</v>
      </c>
      <c r="E31" s="2" t="s">
        <v>71</v>
      </c>
      <c r="F31" s="25" t="s">
        <v>113</v>
      </c>
      <c r="G31" s="14"/>
      <c r="H31" s="2" t="s">
        <v>36</v>
      </c>
      <c r="K31" s="4"/>
      <c r="N31" s="7" t="e">
        <f t="shared" si="0"/>
        <v>#DIV/0!</v>
      </c>
      <c r="O31" s="4"/>
      <c r="P31" s="4"/>
      <c r="Q31" s="4"/>
      <c r="R31" s="2" t="s">
        <v>96</v>
      </c>
      <c r="T31" s="2" t="s">
        <v>45</v>
      </c>
    </row>
    <row r="32" spans="1:22" s="2" customFormat="1" x14ac:dyDescent="0.2">
      <c r="A32" s="2" t="s">
        <v>50</v>
      </c>
      <c r="B32" s="6" t="s">
        <v>118</v>
      </c>
      <c r="C32" s="2" t="s">
        <v>70</v>
      </c>
      <c r="D32" s="2" t="s">
        <v>116</v>
      </c>
      <c r="E32" s="2" t="s">
        <v>71</v>
      </c>
      <c r="F32" s="25" t="s">
        <v>113</v>
      </c>
      <c r="G32" s="14"/>
      <c r="H32" s="2" t="s">
        <v>117</v>
      </c>
      <c r="J32" s="3"/>
      <c r="K32" s="4"/>
      <c r="N32" s="7" t="e">
        <f t="shared" si="0"/>
        <v>#DIV/0!</v>
      </c>
      <c r="R32" s="2" t="s">
        <v>96</v>
      </c>
      <c r="S32" s="2" t="s">
        <v>147</v>
      </c>
      <c r="T32" s="2" t="s">
        <v>45</v>
      </c>
    </row>
    <row r="33" spans="1:20" s="2" customFormat="1" x14ac:dyDescent="0.2">
      <c r="A33" s="7" t="s">
        <v>223</v>
      </c>
      <c r="B33" s="6" t="s">
        <v>119</v>
      </c>
      <c r="C33" s="2" t="s">
        <v>70</v>
      </c>
      <c r="D33" s="2" t="s">
        <v>116</v>
      </c>
      <c r="E33" s="2" t="s">
        <v>71</v>
      </c>
      <c r="F33" s="14" t="str">
        <f>LEFT(E33,4)</f>
        <v>0281</v>
      </c>
      <c r="G33" s="17">
        <v>12</v>
      </c>
      <c r="H33" s="2" t="s">
        <v>117</v>
      </c>
      <c r="I33">
        <v>0.99747325228639006</v>
      </c>
      <c r="J33" s="28">
        <v>228.958058576084</v>
      </c>
      <c r="K33" s="29">
        <v>-4892.7718863848304</v>
      </c>
      <c r="L33" s="29">
        <v>3.5003218564050602</v>
      </c>
      <c r="M33" s="29">
        <v>0.98812317914350001</v>
      </c>
      <c r="N33" s="7">
        <f t="shared" si="0"/>
        <v>4367.6121566504926</v>
      </c>
      <c r="O33" s="28">
        <f t="shared" ref="O33:O38" si="1">K33/1000</f>
        <v>-4.8927718863848302</v>
      </c>
      <c r="P33" s="3">
        <f t="shared" ref="P33:P38" si="2">Q33-O33</f>
        <v>1.6734888011376357</v>
      </c>
      <c r="Q33" s="27">
        <f t="shared" ref="Q33:Q38" si="3">-(0.0019872*298.15*LN(J33))</f>
        <v>-3.2192830852471945</v>
      </c>
      <c r="R33" s="2" t="s">
        <v>96</v>
      </c>
      <c r="S33" s="2" t="s">
        <v>147</v>
      </c>
      <c r="T33" s="2" t="s">
        <v>45</v>
      </c>
    </row>
    <row r="34" spans="1:20" s="2" customFormat="1" x14ac:dyDescent="0.2">
      <c r="A34" s="7" t="s">
        <v>223</v>
      </c>
      <c r="B34" s="6" t="s">
        <v>134</v>
      </c>
      <c r="C34" s="2" t="s">
        <v>70</v>
      </c>
      <c r="D34" s="2" t="s">
        <v>116</v>
      </c>
      <c r="E34" s="2" t="s">
        <v>71</v>
      </c>
      <c r="F34" s="14" t="str">
        <f>LEFT(E34,4)</f>
        <v>0281</v>
      </c>
      <c r="G34" s="17">
        <v>12</v>
      </c>
      <c r="H34" s="2" t="s">
        <v>117</v>
      </c>
      <c r="I34">
        <v>0.99639247423614996</v>
      </c>
      <c r="J34" s="28">
        <v>334.24491207886899</v>
      </c>
      <c r="K34" s="29">
        <v>-3395.7631009144402</v>
      </c>
      <c r="L34" s="29">
        <v>4.1415652876278397</v>
      </c>
      <c r="M34" s="29">
        <v>0.898023088524595</v>
      </c>
      <c r="N34" s="7">
        <f t="shared" si="0"/>
        <v>2991.8181664468789</v>
      </c>
      <c r="O34" s="28">
        <f t="shared" si="1"/>
        <v>-3.39576310091444</v>
      </c>
      <c r="P34" s="3">
        <f t="shared" si="2"/>
        <v>-4.767739072507915E-2</v>
      </c>
      <c r="Q34" s="27">
        <f t="shared" si="3"/>
        <v>-3.4434404916395192</v>
      </c>
      <c r="R34" s="2" t="s">
        <v>96</v>
      </c>
      <c r="S34" s="2" t="s">
        <v>147</v>
      </c>
      <c r="T34" s="2" t="s">
        <v>45</v>
      </c>
    </row>
    <row r="35" spans="1:20" s="2" customFormat="1" x14ac:dyDescent="0.2">
      <c r="A35" s="7" t="s">
        <v>50</v>
      </c>
      <c r="B35" t="s">
        <v>175</v>
      </c>
      <c r="C35" s="2" t="s">
        <v>70</v>
      </c>
      <c r="D35" s="2" t="s">
        <v>43</v>
      </c>
      <c r="E35" s="2" t="s">
        <v>182</v>
      </c>
      <c r="F35" s="2" t="str">
        <f>LEFT(E35,4)</f>
        <v>6250</v>
      </c>
      <c r="G35" s="2">
        <v>13</v>
      </c>
      <c r="H35" s="2" t="s">
        <v>36</v>
      </c>
      <c r="I35">
        <v>9.1743017197205304E-2</v>
      </c>
      <c r="J35" s="28">
        <v>1000000000000</v>
      </c>
      <c r="K35" s="29">
        <v>10.125579763233199</v>
      </c>
      <c r="L35" s="29">
        <v>2.1210538309343798</v>
      </c>
      <c r="M35" s="29">
        <v>1</v>
      </c>
      <c r="N35" s="7">
        <f t="shared" si="0"/>
        <v>9.9999999999999995E-7</v>
      </c>
      <c r="O35" s="28">
        <f t="shared" si="1"/>
        <v>1.01255797632332E-2</v>
      </c>
      <c r="P35" s="3">
        <f t="shared" si="2"/>
        <v>-16.381054652686284</v>
      </c>
      <c r="Q35" s="27">
        <f t="shared" si="3"/>
        <v>-16.370929072923051</v>
      </c>
      <c r="R35" s="2" t="s">
        <v>96</v>
      </c>
      <c r="S35" s="2" t="s">
        <v>147</v>
      </c>
      <c r="T35" s="2" t="s">
        <v>45</v>
      </c>
    </row>
    <row r="36" spans="1:20" s="2" customFormat="1" x14ac:dyDescent="0.2">
      <c r="A36" s="7" t="s">
        <v>50</v>
      </c>
      <c r="B36" s="6" t="s">
        <v>42</v>
      </c>
      <c r="C36" s="2" t="s">
        <v>7</v>
      </c>
      <c r="D36" s="2" t="s">
        <v>43</v>
      </c>
      <c r="E36" s="2" t="s">
        <v>8</v>
      </c>
      <c r="F36" s="2" t="s">
        <v>8</v>
      </c>
      <c r="G36" s="2">
        <v>36</v>
      </c>
      <c r="H36" s="2" t="s">
        <v>36</v>
      </c>
      <c r="J36" s="3"/>
      <c r="K36" s="3"/>
      <c r="L36" s="4"/>
      <c r="M36" s="4"/>
      <c r="N36" s="7" t="e">
        <f t="shared" si="0"/>
        <v>#DIV/0!</v>
      </c>
      <c r="O36" s="28">
        <f t="shared" si="1"/>
        <v>0</v>
      </c>
      <c r="P36" s="3" t="e">
        <f t="shared" si="2"/>
        <v>#NUM!</v>
      </c>
      <c r="Q36" s="27" t="e">
        <f t="shared" si="3"/>
        <v>#NUM!</v>
      </c>
      <c r="R36" s="2" t="s">
        <v>50</v>
      </c>
      <c r="S36" s="2" t="s">
        <v>149</v>
      </c>
      <c r="T36" s="2" t="s">
        <v>30</v>
      </c>
    </row>
    <row r="37" spans="1:20" s="2" customFormat="1" x14ac:dyDescent="0.2">
      <c r="A37" s="7" t="s">
        <v>223</v>
      </c>
      <c r="B37" s="6" t="s">
        <v>122</v>
      </c>
      <c r="C37" s="2" t="s">
        <v>70</v>
      </c>
      <c r="D37" s="2" t="s">
        <v>116</v>
      </c>
      <c r="E37" s="2" t="s">
        <v>72</v>
      </c>
      <c r="F37" s="14" t="str">
        <f>LEFT(E37,4)</f>
        <v>1945</v>
      </c>
      <c r="G37" s="17">
        <v>11</v>
      </c>
      <c r="H37" s="2" t="s">
        <v>117</v>
      </c>
      <c r="I37">
        <v>0.99678323246197997</v>
      </c>
      <c r="J37" s="28">
        <v>142.40535172243401</v>
      </c>
      <c r="K37" s="29">
        <v>-5340.06694357579</v>
      </c>
      <c r="L37" s="29">
        <v>3.0415664429363498</v>
      </c>
      <c r="M37" s="29">
        <v>1.0458594005138699</v>
      </c>
      <c r="N37" s="7">
        <f t="shared" si="0"/>
        <v>7022.2079992409699</v>
      </c>
      <c r="O37" s="28">
        <f t="shared" si="1"/>
        <v>-5.3400669435757901</v>
      </c>
      <c r="P37" s="3">
        <f t="shared" si="2"/>
        <v>2.4021314026930618</v>
      </c>
      <c r="Q37" s="27">
        <f t="shared" si="3"/>
        <v>-2.9379355408827283</v>
      </c>
      <c r="R37" s="2" t="s">
        <v>96</v>
      </c>
      <c r="S37" s="2" t="s">
        <v>147</v>
      </c>
      <c r="T37" s="2" t="s">
        <v>45</v>
      </c>
    </row>
    <row r="38" spans="1:20" s="2" customFormat="1" x14ac:dyDescent="0.2">
      <c r="A38" s="7" t="s">
        <v>223</v>
      </c>
      <c r="B38" s="6" t="s">
        <v>132</v>
      </c>
      <c r="C38" s="2" t="s">
        <v>70</v>
      </c>
      <c r="D38" s="2" t="s">
        <v>116</v>
      </c>
      <c r="E38" s="2" t="s">
        <v>72</v>
      </c>
      <c r="F38" s="14" t="str">
        <f>LEFT(E38,4)</f>
        <v>1945</v>
      </c>
      <c r="G38" s="17">
        <v>11</v>
      </c>
      <c r="H38" s="2" t="s">
        <v>117</v>
      </c>
      <c r="I38">
        <v>0.98121937945957205</v>
      </c>
      <c r="J38" s="28">
        <v>225.06727051164299</v>
      </c>
      <c r="K38" s="29">
        <v>-2791.4418818839999</v>
      </c>
      <c r="L38" s="29">
        <v>2.8045655313851299</v>
      </c>
      <c r="M38" s="29">
        <v>1.00109878163951</v>
      </c>
      <c r="N38" s="7">
        <f t="shared" si="0"/>
        <v>4443.1160413804764</v>
      </c>
      <c r="O38" s="28">
        <f t="shared" si="1"/>
        <v>-2.7914418818839999</v>
      </c>
      <c r="P38" s="3">
        <f t="shared" si="2"/>
        <v>-0.41768632998935429</v>
      </c>
      <c r="Q38" s="27">
        <f t="shared" si="3"/>
        <v>-3.2091282118733542</v>
      </c>
      <c r="R38" s="2" t="s">
        <v>96</v>
      </c>
      <c r="S38" s="2" t="s">
        <v>148</v>
      </c>
      <c r="T38" s="2" t="s">
        <v>45</v>
      </c>
    </row>
  </sheetData>
  <conditionalFormatting sqref="S1 A1">
    <cfRule type="containsText" dxfId="94" priority="52" operator="containsText" text="Yes">
      <formula>NOT(ISERROR(SEARCH("Yes",A1)))</formula>
    </cfRule>
  </conditionalFormatting>
  <conditionalFormatting sqref="A1">
    <cfRule type="containsText" dxfId="93" priority="50" operator="containsText" text="No">
      <formula>NOT(ISERROR(SEARCH("No",A1)))</formula>
    </cfRule>
    <cfRule type="containsText" dxfId="92" priority="51" operator="containsText" text="Maybe">
      <formula>NOT(ISERROR(SEARCH("Maybe",A1)))</formula>
    </cfRule>
  </conditionalFormatting>
  <conditionalFormatting sqref="S31 A31">
    <cfRule type="containsText" dxfId="91" priority="49" operator="containsText" text="Yes">
      <formula>NOT(ISERROR(SEARCH("Yes",A31)))</formula>
    </cfRule>
  </conditionalFormatting>
  <conditionalFormatting sqref="A31:A32">
    <cfRule type="containsText" dxfId="90" priority="47" operator="containsText" text="No">
      <formula>NOT(ISERROR(SEARCH("No",A31)))</formula>
    </cfRule>
    <cfRule type="containsText" dxfId="89" priority="48" operator="containsText" text="Maybe">
      <formula>NOT(ISERROR(SEARCH("Maybe",A31)))</formula>
    </cfRule>
  </conditionalFormatting>
  <conditionalFormatting sqref="A32">
    <cfRule type="containsText" dxfId="88" priority="46" operator="containsText" text="Yes">
      <formula>NOT(ISERROR(SEARCH("Yes",A32)))</formula>
    </cfRule>
  </conditionalFormatting>
  <conditionalFormatting sqref="A33:A34">
    <cfRule type="containsText" dxfId="87" priority="45" operator="containsText" text="Yes">
      <formula>NOT(ISERROR(SEARCH("Yes",A33)))</formula>
    </cfRule>
  </conditionalFormatting>
  <conditionalFormatting sqref="S33">
    <cfRule type="containsText" dxfId="86" priority="44" operator="containsText" text="Yes">
      <formula>NOT(ISERROR(SEARCH("Yes",S33)))</formula>
    </cfRule>
  </conditionalFormatting>
  <conditionalFormatting sqref="A33:A34">
    <cfRule type="containsText" dxfId="85" priority="42" operator="containsText" text="No">
      <formula>NOT(ISERROR(SEARCH("No",A33)))</formula>
    </cfRule>
    <cfRule type="containsText" dxfId="84" priority="43" operator="containsText" text="Maybe">
      <formula>NOT(ISERROR(SEARCH("Maybe",A33)))</formula>
    </cfRule>
  </conditionalFormatting>
  <conditionalFormatting sqref="S34">
    <cfRule type="containsText" dxfId="83" priority="41" operator="containsText" text="Yes">
      <formula>NOT(ISERROR(SEARCH("Yes",S34)))</formula>
    </cfRule>
  </conditionalFormatting>
  <conditionalFormatting sqref="O33:O34">
    <cfRule type="cellIs" dxfId="82" priority="40" operator="lessThan">
      <formula>0</formula>
    </cfRule>
  </conditionalFormatting>
  <conditionalFormatting sqref="P33:P34">
    <cfRule type="cellIs" dxfId="81" priority="39" operator="lessThan">
      <formula>0</formula>
    </cfRule>
  </conditionalFormatting>
  <conditionalFormatting sqref="I33:I34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3:N34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5 A35">
    <cfRule type="containsText" dxfId="80" priority="36" operator="containsText" text="Yes">
      <formula>NOT(ISERROR(SEARCH("Yes",A35)))</formula>
    </cfRule>
  </conditionalFormatting>
  <conditionalFormatting sqref="A35">
    <cfRule type="containsText" dxfId="79" priority="34" operator="containsText" text="No">
      <formula>NOT(ISERROR(SEARCH("No",A35)))</formula>
    </cfRule>
    <cfRule type="containsText" dxfId="78" priority="35" operator="containsText" text="Maybe">
      <formula>NOT(ISERROR(SEARCH("Maybe",A35)))</formula>
    </cfRule>
  </conditionalFormatting>
  <conditionalFormatting sqref="S35">
    <cfRule type="containsText" dxfId="77" priority="33" operator="containsText" text="Yes">
      <formula>NOT(ISERROR(SEARCH("Yes",S35)))</formula>
    </cfRule>
  </conditionalFormatting>
  <conditionalFormatting sqref="O35">
    <cfRule type="cellIs" dxfId="76" priority="32" operator="lessThan">
      <formula>0</formula>
    </cfRule>
  </conditionalFormatting>
  <conditionalFormatting sqref="P35">
    <cfRule type="cellIs" dxfId="75" priority="31" operator="lessThan">
      <formula>0</formula>
    </cfRule>
  </conditionalFormatting>
  <conditionalFormatting sqref="I3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5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5">
    <cfRule type="aboveAverage" dxfId="74" priority="28" stdDev="1"/>
  </conditionalFormatting>
  <conditionalFormatting sqref="S36">
    <cfRule type="containsText" dxfId="73" priority="27" operator="containsText" text="Yes">
      <formula>NOT(ISERROR(SEARCH("Yes",S36)))</formula>
    </cfRule>
  </conditionalFormatting>
  <conditionalFormatting sqref="O36">
    <cfRule type="cellIs" dxfId="72" priority="21" operator="lessThan">
      <formula>0</formula>
    </cfRule>
  </conditionalFormatting>
  <conditionalFormatting sqref="P36">
    <cfRule type="cellIs" dxfId="71" priority="20" operator="lessThan">
      <formula>0</formula>
    </cfRule>
  </conditionalFormatting>
  <conditionalFormatting sqref="I36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6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6">
    <cfRule type="aboveAverage" dxfId="70" priority="17" stdDev="1"/>
  </conditionalFormatting>
  <conditionalFormatting sqref="A36">
    <cfRule type="containsText" dxfId="69" priority="16" operator="containsText" text="Yes">
      <formula>NOT(ISERROR(SEARCH("Yes",A36)))</formula>
    </cfRule>
  </conditionalFormatting>
  <conditionalFormatting sqref="A36">
    <cfRule type="containsText" dxfId="68" priority="14" operator="containsText" text="No">
      <formula>NOT(ISERROR(SEARCH("No",A36)))</formula>
    </cfRule>
    <cfRule type="containsText" dxfId="67" priority="15" operator="containsText" text="Maybe">
      <formula>NOT(ISERROR(SEARCH("Maybe",A36)))</formula>
    </cfRule>
  </conditionalFormatting>
  <conditionalFormatting sqref="A37:A38">
    <cfRule type="containsText" dxfId="66" priority="10" operator="containsText" text="Yes">
      <formula>NOT(ISERROR(SEARCH("Yes",A37)))</formula>
    </cfRule>
  </conditionalFormatting>
  <conditionalFormatting sqref="S37">
    <cfRule type="containsText" dxfId="65" priority="9" operator="containsText" text="Yes">
      <formula>NOT(ISERROR(SEARCH("Yes",S37)))</formula>
    </cfRule>
  </conditionalFormatting>
  <conditionalFormatting sqref="A37:A38">
    <cfRule type="containsText" dxfId="64" priority="7" operator="containsText" text="No">
      <formula>NOT(ISERROR(SEARCH("No",A37)))</formula>
    </cfRule>
    <cfRule type="containsText" dxfId="63" priority="8" operator="containsText" text="Maybe">
      <formula>NOT(ISERROR(SEARCH("Maybe",A37)))</formula>
    </cfRule>
  </conditionalFormatting>
  <conditionalFormatting sqref="S38">
    <cfRule type="containsText" dxfId="62" priority="6" operator="containsText" text="Yes">
      <formula>NOT(ISERROR(SEARCH("Yes",S38)))</formula>
    </cfRule>
  </conditionalFormatting>
  <conditionalFormatting sqref="O37:O38">
    <cfRule type="cellIs" dxfId="61" priority="5" operator="lessThan">
      <formula>0</formula>
    </cfRule>
  </conditionalFormatting>
  <conditionalFormatting sqref="P37:P38">
    <cfRule type="cellIs" dxfId="60" priority="4" operator="lessThan">
      <formula>0</formula>
    </cfRule>
  </conditionalFormatting>
  <conditionalFormatting sqref="I37:I3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7:N3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7:M38">
    <cfRule type="aboveAverage" dxfId="59" priority="1" stdDev="1"/>
  </conditionalFormatting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6F97C-8532-4E40-8026-D52175A462A7}">
  <dimension ref="A1:R20"/>
  <sheetViews>
    <sheetView workbookViewId="0">
      <selection activeCell="C15" sqref="C15:E16"/>
    </sheetView>
  </sheetViews>
  <sheetFormatPr baseColWidth="10" defaultRowHeight="16" x14ac:dyDescent="0.2"/>
  <cols>
    <col min="1" max="1" width="12.5" style="2" customWidth="1"/>
    <col min="3" max="3" width="27.83203125" customWidth="1"/>
    <col min="4" max="4" width="19.6640625" customWidth="1"/>
    <col min="5" max="5" width="15.6640625" customWidth="1"/>
    <col min="6" max="6" width="16.6640625" customWidth="1"/>
    <col min="7" max="7" width="20.33203125" customWidth="1"/>
    <col min="16" max="16" width="15.5" customWidth="1"/>
  </cols>
  <sheetData>
    <row r="1" spans="1:18" s="1" customFormat="1" x14ac:dyDescent="0.2">
      <c r="A1" s="1" t="s">
        <v>48</v>
      </c>
      <c r="B1" s="1" t="s">
        <v>47</v>
      </c>
      <c r="C1" s="1" t="s">
        <v>5</v>
      </c>
      <c r="D1" s="1" t="s">
        <v>6</v>
      </c>
      <c r="E1" s="1" t="s">
        <v>1</v>
      </c>
      <c r="F1" s="1" t="s">
        <v>0</v>
      </c>
      <c r="G1" s="1" t="s">
        <v>3</v>
      </c>
      <c r="H1" s="1" t="s">
        <v>51</v>
      </c>
      <c r="I1" s="1" t="s">
        <v>13</v>
      </c>
      <c r="J1" s="1" t="s">
        <v>31</v>
      </c>
      <c r="K1" s="1" t="s">
        <v>12</v>
      </c>
      <c r="L1" s="1" t="s">
        <v>32</v>
      </c>
      <c r="M1" s="1" t="s">
        <v>33</v>
      </c>
      <c r="N1" s="1" t="s">
        <v>85</v>
      </c>
      <c r="P1" s="1" t="s">
        <v>86</v>
      </c>
      <c r="Q1" s="1" t="s">
        <v>90</v>
      </c>
      <c r="R1" s="1" t="s">
        <v>88</v>
      </c>
    </row>
    <row r="2" spans="1:18" s="2" customFormat="1" x14ac:dyDescent="0.2">
      <c r="A2" s="5" t="s">
        <v>50</v>
      </c>
      <c r="B2" s="2" t="s">
        <v>49</v>
      </c>
      <c r="C2" s="6" t="s">
        <v>17</v>
      </c>
      <c r="D2" s="6" t="s">
        <v>64</v>
      </c>
      <c r="E2" s="6" t="s">
        <v>2</v>
      </c>
      <c r="F2" s="6" t="s">
        <v>67</v>
      </c>
      <c r="G2" s="6" t="s">
        <v>4</v>
      </c>
      <c r="H2" s="2" t="s">
        <v>93</v>
      </c>
      <c r="I2" s="2" t="s">
        <v>93</v>
      </c>
      <c r="J2" s="2" t="s">
        <v>93</v>
      </c>
      <c r="K2" s="2" t="s">
        <v>93</v>
      </c>
      <c r="L2" s="2" t="s">
        <v>93</v>
      </c>
      <c r="M2" s="2" t="s">
        <v>93</v>
      </c>
      <c r="N2" s="6" t="s">
        <v>16</v>
      </c>
      <c r="P2" s="2" t="s">
        <v>92</v>
      </c>
      <c r="Q2" s="2" t="s">
        <v>30</v>
      </c>
      <c r="R2" s="2" t="s">
        <v>91</v>
      </c>
    </row>
    <row r="3" spans="1:18" s="2" customFormat="1" x14ac:dyDescent="0.2">
      <c r="A3" s="5" t="s">
        <v>50</v>
      </c>
      <c r="B3" s="2" t="s">
        <v>49</v>
      </c>
      <c r="C3" s="6" t="s">
        <v>14</v>
      </c>
      <c r="D3" s="6" t="s">
        <v>64</v>
      </c>
      <c r="E3" s="6" t="s">
        <v>2</v>
      </c>
      <c r="F3" s="6" t="s">
        <v>67</v>
      </c>
      <c r="G3" s="6" t="s">
        <v>4</v>
      </c>
      <c r="H3" s="2" t="s">
        <v>93</v>
      </c>
      <c r="I3" s="2" t="s">
        <v>93</v>
      </c>
      <c r="J3" s="2" t="s">
        <v>93</v>
      </c>
      <c r="K3" s="2" t="s">
        <v>93</v>
      </c>
      <c r="L3" s="2" t="s">
        <v>93</v>
      </c>
      <c r="M3" s="2" t="s">
        <v>93</v>
      </c>
      <c r="N3" s="6" t="s">
        <v>16</v>
      </c>
      <c r="P3" s="2" t="s">
        <v>92</v>
      </c>
      <c r="Q3" s="2" t="s">
        <v>30</v>
      </c>
      <c r="R3" s="2" t="s">
        <v>91</v>
      </c>
    </row>
    <row r="4" spans="1:18" s="2" customFormat="1" x14ac:dyDescent="0.2">
      <c r="A4" s="5" t="s">
        <v>50</v>
      </c>
      <c r="B4" s="2" t="s">
        <v>49</v>
      </c>
      <c r="C4" s="6" t="s">
        <v>20</v>
      </c>
      <c r="D4" s="6" t="s">
        <v>64</v>
      </c>
      <c r="E4" s="6" t="s">
        <v>21</v>
      </c>
      <c r="F4" s="6" t="s">
        <v>67</v>
      </c>
      <c r="G4" s="6" t="s">
        <v>4</v>
      </c>
      <c r="H4" s="6">
        <v>1.36</v>
      </c>
      <c r="I4" s="5">
        <v>51400</v>
      </c>
      <c r="J4" s="3">
        <v>11500</v>
      </c>
      <c r="K4" s="4">
        <f>(1/I4)*1000000</f>
        <v>19.45525291828794</v>
      </c>
      <c r="L4" s="4">
        <f>(1/(I4+J4))*1000000</f>
        <v>15.898251192368839</v>
      </c>
      <c r="M4" s="4">
        <f>(1/(I4-J4))*1000000</f>
        <v>25.062656641604011</v>
      </c>
      <c r="N4" s="6" t="s">
        <v>50</v>
      </c>
      <c r="P4" s="2" t="s">
        <v>92</v>
      </c>
      <c r="Q4" s="2" t="s">
        <v>45</v>
      </c>
    </row>
    <row r="5" spans="1:18" s="2" customFormat="1" x14ac:dyDescent="0.2">
      <c r="A5" s="5" t="s">
        <v>50</v>
      </c>
      <c r="B5" s="3" t="s">
        <v>49</v>
      </c>
      <c r="C5" s="6" t="s">
        <v>22</v>
      </c>
      <c r="D5" s="2" t="s">
        <v>64</v>
      </c>
      <c r="E5" s="2" t="s">
        <v>21</v>
      </c>
      <c r="F5" s="2" t="s">
        <v>67</v>
      </c>
      <c r="G5" s="2" t="s">
        <v>4</v>
      </c>
      <c r="H5" s="6">
        <v>0.91700000000000004</v>
      </c>
      <c r="I5" s="3">
        <v>146000</v>
      </c>
      <c r="J5" s="3">
        <v>9860</v>
      </c>
      <c r="K5" s="4">
        <f>(1/I5)*1000000</f>
        <v>6.8493150684931505</v>
      </c>
      <c r="L5" s="4">
        <f>(1/(I5+J5))*1000000</f>
        <v>6.4160143718721931</v>
      </c>
      <c r="M5" s="4">
        <f>(1/(I5-J5))*1000000</f>
        <v>7.3453797561333927</v>
      </c>
      <c r="N5" s="6" t="s">
        <v>16</v>
      </c>
      <c r="P5" s="2" t="s">
        <v>92</v>
      </c>
      <c r="Q5" s="2" t="s">
        <v>45</v>
      </c>
    </row>
    <row r="6" spans="1:18" s="2" customFormat="1" x14ac:dyDescent="0.2">
      <c r="A6" s="3" t="s">
        <v>50</v>
      </c>
      <c r="B6" s="2" t="s">
        <v>49</v>
      </c>
      <c r="C6" s="6" t="s">
        <v>25</v>
      </c>
      <c r="D6" s="2" t="s">
        <v>64</v>
      </c>
      <c r="E6" s="2" t="s">
        <v>21</v>
      </c>
      <c r="F6" s="2" t="s">
        <v>67</v>
      </c>
      <c r="G6" s="2" t="s">
        <v>4</v>
      </c>
      <c r="H6" s="2">
        <v>1.28</v>
      </c>
      <c r="I6" s="3">
        <v>93300</v>
      </c>
      <c r="J6" s="3">
        <v>8000</v>
      </c>
      <c r="K6" s="4">
        <f>(1/I6)*1000000</f>
        <v>10.718113612004286</v>
      </c>
      <c r="L6" s="4">
        <f>(1/(I6+J6))*1000000</f>
        <v>9.8716683119447186</v>
      </c>
      <c r="M6" s="4">
        <f>(1/(I6-J6))*1000000</f>
        <v>11.723329425556859</v>
      </c>
      <c r="N6" s="7" t="s">
        <v>16</v>
      </c>
      <c r="Q6" s="2" t="s">
        <v>30</v>
      </c>
    </row>
    <row r="7" spans="1:18" s="2" customFormat="1" x14ac:dyDescent="0.2">
      <c r="A7" s="5" t="s">
        <v>50</v>
      </c>
      <c r="B7" s="2" t="s">
        <v>49</v>
      </c>
      <c r="C7" s="6" t="s">
        <v>34</v>
      </c>
      <c r="D7" s="2" t="s">
        <v>68</v>
      </c>
      <c r="E7" s="2" t="s">
        <v>21</v>
      </c>
      <c r="F7" s="2" t="s">
        <v>69</v>
      </c>
      <c r="G7" s="2" t="s">
        <v>4</v>
      </c>
      <c r="H7" s="2">
        <v>1.35</v>
      </c>
      <c r="I7" s="3">
        <v>88200</v>
      </c>
      <c r="J7" s="3">
        <v>10900</v>
      </c>
      <c r="K7" s="4">
        <f>(1/I7)*1000000</f>
        <v>11.337868480725623</v>
      </c>
      <c r="L7" s="4">
        <f>(1/(I7+J7))*1000000</f>
        <v>10.090817356205854</v>
      </c>
      <c r="M7" s="4">
        <f>(1/(I7-J7))*1000000</f>
        <v>12.936610608020699</v>
      </c>
      <c r="N7" s="7" t="s">
        <v>50</v>
      </c>
      <c r="Q7" s="2" t="s">
        <v>45</v>
      </c>
    </row>
    <row r="8" spans="1:18" s="2" customFormat="1" x14ac:dyDescent="0.2">
      <c r="A8" s="5" t="s">
        <v>50</v>
      </c>
      <c r="B8" s="2" t="s">
        <v>49</v>
      </c>
      <c r="C8" s="6" t="s">
        <v>35</v>
      </c>
      <c r="D8" s="2" t="s">
        <v>70</v>
      </c>
      <c r="E8" s="2" t="s">
        <v>21</v>
      </c>
      <c r="F8" s="2" t="s">
        <v>78</v>
      </c>
      <c r="G8" s="2" t="s">
        <v>4</v>
      </c>
      <c r="H8" s="2">
        <v>1.26</v>
      </c>
      <c r="I8" s="3">
        <v>133000</v>
      </c>
      <c r="J8" s="3">
        <v>13230</v>
      </c>
      <c r="K8" s="4">
        <f t="shared" ref="K8:K18" si="0">(1/I8)*1000000</f>
        <v>7.518796992481203</v>
      </c>
      <c r="L8" s="4">
        <f t="shared" ref="L8:L18" si="1">(1/(I8+J8))*1000000</f>
        <v>6.8385420228407305</v>
      </c>
      <c r="M8" s="4">
        <f t="shared" ref="M8:M18" si="2">(1/(I8-J8))*1000000</f>
        <v>8.3493362277698928</v>
      </c>
      <c r="N8" s="2" t="s">
        <v>96</v>
      </c>
      <c r="P8" s="2" t="s">
        <v>92</v>
      </c>
      <c r="Q8" s="2" t="s">
        <v>30</v>
      </c>
    </row>
    <row r="9" spans="1:18" s="2" customFormat="1" x14ac:dyDescent="0.2">
      <c r="A9" s="2" t="s">
        <v>55</v>
      </c>
      <c r="B9" s="2" t="s">
        <v>49</v>
      </c>
      <c r="C9" s="6" t="s">
        <v>54</v>
      </c>
      <c r="D9" s="2" t="s">
        <v>83</v>
      </c>
      <c r="E9" s="2" t="s">
        <v>43</v>
      </c>
      <c r="F9" s="2" t="s">
        <v>84</v>
      </c>
      <c r="G9" s="2" t="s">
        <v>36</v>
      </c>
      <c r="H9" s="2">
        <v>1.42</v>
      </c>
      <c r="I9" s="3">
        <v>1410</v>
      </c>
      <c r="J9" s="2">
        <v>799</v>
      </c>
      <c r="K9" s="4">
        <f t="shared" si="0"/>
        <v>709.21985815602841</v>
      </c>
      <c r="L9" s="4">
        <f t="shared" si="1"/>
        <v>452.69352648257131</v>
      </c>
      <c r="M9" s="4">
        <f t="shared" si="2"/>
        <v>1636.6612111292964</v>
      </c>
      <c r="N9" s="2" t="s">
        <v>50</v>
      </c>
      <c r="P9" s="2" t="s">
        <v>92</v>
      </c>
      <c r="Q9" s="2" t="s">
        <v>30</v>
      </c>
    </row>
    <row r="10" spans="1:18" s="2" customFormat="1" x14ac:dyDescent="0.2">
      <c r="A10" s="5" t="s">
        <v>55</v>
      </c>
      <c r="B10" s="2" t="s">
        <v>87</v>
      </c>
      <c r="C10" s="6" t="s">
        <v>54</v>
      </c>
      <c r="D10" s="2" t="s">
        <v>83</v>
      </c>
      <c r="E10" s="2" t="s">
        <v>43</v>
      </c>
      <c r="F10" s="2" t="s">
        <v>84</v>
      </c>
      <c r="G10" s="2" t="s">
        <v>36</v>
      </c>
      <c r="K10" s="4" t="e">
        <f t="shared" si="0"/>
        <v>#DIV/0!</v>
      </c>
      <c r="L10" s="4" t="e">
        <f t="shared" si="1"/>
        <v>#DIV/0!</v>
      </c>
      <c r="M10" s="4" t="e">
        <f t="shared" si="2"/>
        <v>#DIV/0!</v>
      </c>
      <c r="N10" s="2" t="s">
        <v>50</v>
      </c>
      <c r="Q10" s="2" t="s">
        <v>30</v>
      </c>
    </row>
    <row r="11" spans="1:18" s="2" customFormat="1" x14ac:dyDescent="0.2">
      <c r="A11" s="2" t="s">
        <v>55</v>
      </c>
      <c r="B11" s="2" t="s">
        <v>49</v>
      </c>
      <c r="C11" s="6" t="s">
        <v>52</v>
      </c>
      <c r="D11" s="2" t="s">
        <v>79</v>
      </c>
      <c r="E11" s="2" t="s">
        <v>43</v>
      </c>
      <c r="F11" s="2" t="s">
        <v>80</v>
      </c>
      <c r="G11" s="2" t="s">
        <v>36</v>
      </c>
      <c r="H11" s="2">
        <v>1.87</v>
      </c>
      <c r="I11" s="3">
        <v>6550</v>
      </c>
      <c r="J11" s="3">
        <v>2450</v>
      </c>
      <c r="K11" s="4">
        <f t="shared" si="0"/>
        <v>152.67175572519085</v>
      </c>
      <c r="L11" s="4">
        <f t="shared" si="1"/>
        <v>111.11111111111111</v>
      </c>
      <c r="M11" s="4">
        <f t="shared" si="2"/>
        <v>243.90243902439025</v>
      </c>
      <c r="N11" s="2" t="s">
        <v>50</v>
      </c>
      <c r="P11" s="2" t="s">
        <v>92</v>
      </c>
      <c r="Q11" s="2" t="s">
        <v>30</v>
      </c>
    </row>
    <row r="12" spans="1:18" s="2" customFormat="1" x14ac:dyDescent="0.2">
      <c r="A12" s="5" t="s">
        <v>55</v>
      </c>
      <c r="B12" s="2" t="s">
        <v>87</v>
      </c>
      <c r="C12" s="6" t="s">
        <v>52</v>
      </c>
      <c r="D12" s="2" t="s">
        <v>79</v>
      </c>
      <c r="E12" s="2" t="s">
        <v>43</v>
      </c>
      <c r="F12" s="2" t="s">
        <v>80</v>
      </c>
      <c r="G12" s="2" t="s">
        <v>36</v>
      </c>
      <c r="K12" s="4" t="e">
        <f t="shared" si="0"/>
        <v>#DIV/0!</v>
      </c>
      <c r="L12" s="4" t="e">
        <f t="shared" si="1"/>
        <v>#DIV/0!</v>
      </c>
      <c r="M12" s="4" t="e">
        <f t="shared" si="2"/>
        <v>#DIV/0!</v>
      </c>
      <c r="N12" s="2" t="s">
        <v>50</v>
      </c>
      <c r="P12" s="5" t="s">
        <v>50</v>
      </c>
      <c r="Q12" s="2" t="s">
        <v>26</v>
      </c>
      <c r="R12" s="2" t="s">
        <v>89</v>
      </c>
    </row>
    <row r="13" spans="1:18" s="2" customFormat="1" x14ac:dyDescent="0.2">
      <c r="A13" s="2" t="s">
        <v>55</v>
      </c>
      <c r="B13" s="2" t="s">
        <v>49</v>
      </c>
      <c r="C13" s="6" t="s">
        <v>53</v>
      </c>
      <c r="D13" s="2" t="s">
        <v>81</v>
      </c>
      <c r="E13" s="2" t="s">
        <v>43</v>
      </c>
      <c r="F13" s="2" t="s">
        <v>82</v>
      </c>
      <c r="G13" s="2" t="s">
        <v>36</v>
      </c>
      <c r="H13" s="2">
        <v>1.53</v>
      </c>
      <c r="I13" s="3">
        <v>1370</v>
      </c>
      <c r="J13" s="2">
        <v>883</v>
      </c>
      <c r="K13" s="4">
        <f t="shared" si="0"/>
        <v>729.92700729927003</v>
      </c>
      <c r="L13" s="4">
        <f t="shared" si="1"/>
        <v>443.85264092321347</v>
      </c>
      <c r="M13" s="4">
        <f t="shared" si="2"/>
        <v>2053.3880903490763</v>
      </c>
      <c r="N13" s="2" t="s">
        <v>50</v>
      </c>
      <c r="P13" s="5" t="s">
        <v>50</v>
      </c>
      <c r="Q13" s="2" t="s">
        <v>26</v>
      </c>
      <c r="R13" s="2" t="s">
        <v>89</v>
      </c>
    </row>
    <row r="14" spans="1:18" s="2" customFormat="1" x14ac:dyDescent="0.2">
      <c r="A14" s="5" t="s">
        <v>55</v>
      </c>
      <c r="B14" s="2" t="s">
        <v>87</v>
      </c>
      <c r="C14" s="6" t="s">
        <v>53</v>
      </c>
      <c r="D14" s="2" t="s">
        <v>81</v>
      </c>
      <c r="E14" s="2" t="s">
        <v>43</v>
      </c>
      <c r="F14" s="2" t="s">
        <v>82</v>
      </c>
      <c r="G14" s="2" t="s">
        <v>36</v>
      </c>
      <c r="K14" s="4" t="e">
        <f t="shared" si="0"/>
        <v>#DIV/0!</v>
      </c>
      <c r="L14" s="4" t="e">
        <f t="shared" si="1"/>
        <v>#DIV/0!</v>
      </c>
      <c r="M14" s="4" t="e">
        <f t="shared" si="2"/>
        <v>#DIV/0!</v>
      </c>
      <c r="N14" s="2" t="s">
        <v>50</v>
      </c>
      <c r="P14" s="5"/>
      <c r="Q14" s="2" t="s">
        <v>26</v>
      </c>
      <c r="R14" s="2" t="s">
        <v>89</v>
      </c>
    </row>
    <row r="15" spans="1:18" s="2" customFormat="1" x14ac:dyDescent="0.2">
      <c r="A15" s="2" t="s">
        <v>55</v>
      </c>
      <c r="B15" s="2" t="s">
        <v>49</v>
      </c>
      <c r="C15" s="6" t="s">
        <v>131</v>
      </c>
      <c r="D15" s="2" t="s">
        <v>68</v>
      </c>
      <c r="E15" s="2" t="s">
        <v>43</v>
      </c>
      <c r="F15" s="2" t="s">
        <v>69</v>
      </c>
      <c r="G15" s="2" t="s">
        <v>36</v>
      </c>
      <c r="K15" s="4" t="e">
        <f t="shared" si="0"/>
        <v>#DIV/0!</v>
      </c>
      <c r="L15" s="4" t="e">
        <f t="shared" si="1"/>
        <v>#DIV/0!</v>
      </c>
      <c r="M15" s="4" t="e">
        <f t="shared" si="2"/>
        <v>#DIV/0!</v>
      </c>
      <c r="N15" s="2" t="s">
        <v>50</v>
      </c>
      <c r="P15" s="3" t="s">
        <v>92</v>
      </c>
      <c r="Q15" s="2" t="s">
        <v>27</v>
      </c>
    </row>
    <row r="16" spans="1:18" s="2" customFormat="1" x14ac:dyDescent="0.2">
      <c r="A16" s="5" t="s">
        <v>55</v>
      </c>
      <c r="B16" s="2" t="s">
        <v>87</v>
      </c>
      <c r="C16" s="6" t="s">
        <v>131</v>
      </c>
      <c r="D16" s="2" t="s">
        <v>68</v>
      </c>
      <c r="E16" s="2" t="s">
        <v>43</v>
      </c>
      <c r="F16" s="2" t="s">
        <v>69</v>
      </c>
      <c r="G16" s="2" t="s">
        <v>36</v>
      </c>
      <c r="K16" s="4" t="e">
        <f t="shared" si="0"/>
        <v>#DIV/0!</v>
      </c>
      <c r="L16" s="4" t="e">
        <f t="shared" si="1"/>
        <v>#DIV/0!</v>
      </c>
      <c r="M16" s="4" t="e">
        <f t="shared" si="2"/>
        <v>#DIV/0!</v>
      </c>
      <c r="N16" s="2" t="s">
        <v>50</v>
      </c>
      <c r="P16" s="7"/>
      <c r="Q16" s="2" t="s">
        <v>30</v>
      </c>
    </row>
    <row r="17" spans="1:17" s="2" customFormat="1" x14ac:dyDescent="0.2">
      <c r="A17" s="2" t="s">
        <v>55</v>
      </c>
      <c r="B17" s="2" t="s">
        <v>49</v>
      </c>
      <c r="C17" s="6" t="s">
        <v>135</v>
      </c>
      <c r="D17" s="2" t="s">
        <v>70</v>
      </c>
      <c r="E17" s="2" t="s">
        <v>43</v>
      </c>
      <c r="F17" s="2" t="s">
        <v>78</v>
      </c>
      <c r="G17" s="2" t="s">
        <v>36</v>
      </c>
      <c r="K17" s="4" t="e">
        <f t="shared" si="0"/>
        <v>#DIV/0!</v>
      </c>
      <c r="L17" s="4" t="e">
        <f t="shared" si="1"/>
        <v>#DIV/0!</v>
      </c>
      <c r="M17" s="4" t="e">
        <f t="shared" si="2"/>
        <v>#DIV/0!</v>
      </c>
      <c r="N17" s="2" t="s">
        <v>96</v>
      </c>
      <c r="P17" s="3" t="s">
        <v>92</v>
      </c>
      <c r="Q17" s="2" t="s">
        <v>30</v>
      </c>
    </row>
    <row r="18" spans="1:17" s="2" customFormat="1" x14ac:dyDescent="0.2">
      <c r="A18" s="5" t="s">
        <v>55</v>
      </c>
      <c r="B18" s="2" t="s">
        <v>87</v>
      </c>
      <c r="C18" s="6" t="s">
        <v>135</v>
      </c>
      <c r="D18" s="2" t="s">
        <v>70</v>
      </c>
      <c r="E18" s="2" t="s">
        <v>43</v>
      </c>
      <c r="F18" s="2" t="s">
        <v>78</v>
      </c>
      <c r="G18" s="2" t="s">
        <v>36</v>
      </c>
      <c r="I18" s="3"/>
      <c r="K18" s="4" t="e">
        <f t="shared" si="0"/>
        <v>#DIV/0!</v>
      </c>
      <c r="L18" s="4" t="e">
        <f t="shared" si="1"/>
        <v>#DIV/0!</v>
      </c>
      <c r="M18" s="4" t="e">
        <f t="shared" si="2"/>
        <v>#DIV/0!</v>
      </c>
      <c r="N18" s="2" t="s">
        <v>96</v>
      </c>
      <c r="P18" s="3"/>
      <c r="Q18" s="2" t="s">
        <v>30</v>
      </c>
    </row>
    <row r="19" spans="1:17" x14ac:dyDescent="0.2">
      <c r="C19" s="6" t="s">
        <v>136</v>
      </c>
      <c r="D19" s="2" t="s">
        <v>70</v>
      </c>
      <c r="E19" s="2" t="s">
        <v>43</v>
      </c>
      <c r="F19" s="2" t="s">
        <v>78</v>
      </c>
      <c r="G19" s="2" t="s">
        <v>36</v>
      </c>
    </row>
    <row r="20" spans="1:17" x14ac:dyDescent="0.2">
      <c r="C20" s="6" t="s">
        <v>136</v>
      </c>
      <c r="D20" s="2" t="s">
        <v>70</v>
      </c>
      <c r="E20" s="2" t="s">
        <v>43</v>
      </c>
      <c r="F20" s="2" t="s">
        <v>78</v>
      </c>
      <c r="G20" s="2" t="s">
        <v>36</v>
      </c>
    </row>
  </sheetData>
  <sortState xmlns:xlrd2="http://schemas.microsoft.com/office/spreadsheetml/2017/richdata2" ref="A2:N18">
    <sortCondition ref="C1:C18"/>
  </sortState>
  <conditionalFormatting sqref="P10:P12 P14:P18 A15:A18 P1:P7 A6:A13">
    <cfRule type="containsText" dxfId="58" priority="37" operator="containsText" text="Yes">
      <formula>NOT(ISERROR(SEARCH("Yes",A1)))</formula>
    </cfRule>
  </conditionalFormatting>
  <conditionalFormatting sqref="P8">
    <cfRule type="containsText" dxfId="57" priority="36" operator="containsText" text="Yes">
      <formula>NOT(ISERROR(SEARCH("Yes",P8)))</formula>
    </cfRule>
  </conditionalFormatting>
  <conditionalFormatting sqref="P9">
    <cfRule type="containsText" dxfId="56" priority="44" operator="containsText" text="Yes">
      <formula>NOT(ISERROR(SEARCH("Yes",P9)))</formula>
    </cfRule>
  </conditionalFormatting>
  <conditionalFormatting sqref="A1:A3 A20:A23 A14 A25:A1048576">
    <cfRule type="containsText" dxfId="55" priority="30" operator="containsText" text="Yes">
      <formula>NOT(ISERROR(SEARCH("Yes",A1)))</formula>
    </cfRule>
  </conditionalFormatting>
  <conditionalFormatting sqref="P13">
    <cfRule type="containsText" dxfId="54" priority="35" operator="containsText" text="Yes">
      <formula>NOT(ISERROR(SEARCH("Yes",P13)))</formula>
    </cfRule>
  </conditionalFormatting>
  <conditionalFormatting sqref="A24">
    <cfRule type="containsText" dxfId="53" priority="27" operator="containsText" text="Yes">
      <formula>NOT(ISERROR(SEARCH("Yes",A24)))</formula>
    </cfRule>
  </conditionalFormatting>
  <conditionalFormatting sqref="A20:A1048576 A1:A18">
    <cfRule type="containsText" dxfId="52" priority="25" operator="containsText" text="No">
      <formula>NOT(ISERROR(SEARCH("No",A1)))</formula>
    </cfRule>
    <cfRule type="containsText" dxfId="51" priority="26" operator="containsText" text="Maybe">
      <formula>NOT(ISERROR(SEARCH("Maybe",A1)))</formula>
    </cfRule>
  </conditionalFormatting>
  <conditionalFormatting sqref="A16:A17">
    <cfRule type="containsText" dxfId="50" priority="21" operator="containsText" text="Yes">
      <formula>NOT(ISERROR(SEARCH("Yes",A16)))</formula>
    </cfRule>
  </conditionalFormatting>
  <conditionalFormatting sqref="A15:A16">
    <cfRule type="containsText" dxfId="49" priority="17" operator="containsText" text="Yes">
      <formula>NOT(ISERROR(SEARCH("Yes",A15)))</formula>
    </cfRule>
  </conditionalFormatting>
  <conditionalFormatting sqref="A15">
    <cfRule type="containsText" dxfId="48" priority="16" operator="containsText" text="Yes">
      <formula>NOT(ISERROR(SEARCH("Yes",A15)))</formula>
    </cfRule>
  </conditionalFormatting>
  <conditionalFormatting sqref="A13:A14">
    <cfRule type="containsText" dxfId="47" priority="12" operator="containsText" text="Yes">
      <formula>NOT(ISERROR(SEARCH("Yes",A13)))</formula>
    </cfRule>
  </conditionalFormatting>
  <conditionalFormatting sqref="A13">
    <cfRule type="containsText" dxfId="46" priority="11" operator="containsText" text="Yes">
      <formula>NOT(ISERROR(SEARCH("Yes",A13)))</formula>
    </cfRule>
  </conditionalFormatting>
  <conditionalFormatting sqref="A13">
    <cfRule type="containsText" dxfId="45" priority="10" operator="containsText" text="Yes">
      <formula>NOT(ISERROR(SEARCH("Yes",A13)))</formula>
    </cfRule>
  </conditionalFormatting>
  <conditionalFormatting sqref="A11:A12">
    <cfRule type="containsText" dxfId="44" priority="9" operator="containsText" text="Yes">
      <formula>NOT(ISERROR(SEARCH("Yes",A11)))</formula>
    </cfRule>
  </conditionalFormatting>
  <conditionalFormatting sqref="A11">
    <cfRule type="containsText" dxfId="43" priority="8" operator="containsText" text="Yes">
      <formula>NOT(ISERROR(SEARCH("Yes",A11)))</formula>
    </cfRule>
  </conditionalFormatting>
  <conditionalFormatting sqref="A11">
    <cfRule type="containsText" dxfId="42" priority="7" operator="containsText" text="Yes">
      <formula>NOT(ISERROR(SEARCH("Yes",A11)))</formula>
    </cfRule>
  </conditionalFormatting>
  <conditionalFormatting sqref="A9:A10">
    <cfRule type="containsText" dxfId="41" priority="6" operator="containsText" text="Yes">
      <formula>NOT(ISERROR(SEARCH("Yes",A9)))</formula>
    </cfRule>
  </conditionalFormatting>
  <conditionalFormatting sqref="A9">
    <cfRule type="containsText" dxfId="40" priority="5" operator="containsText" text="Yes">
      <formula>NOT(ISERROR(SEARCH("Yes",A9)))</formula>
    </cfRule>
  </conditionalFormatting>
  <conditionalFormatting sqref="A9">
    <cfRule type="containsText" dxfId="39" priority="4" operator="containsText" text="Yes">
      <formula>NOT(ISERROR(SEARCH("Yes",A9)))</formula>
    </cfRule>
  </conditionalFormatting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643DD-A37D-A543-9C4F-F161C971A78E}">
  <dimension ref="A1:Q24"/>
  <sheetViews>
    <sheetView workbookViewId="0">
      <selection activeCell="D37" sqref="D37"/>
    </sheetView>
  </sheetViews>
  <sheetFormatPr baseColWidth="10" defaultRowHeight="16" x14ac:dyDescent="0.2"/>
  <cols>
    <col min="1" max="1" width="12.5" style="2" customWidth="1"/>
    <col min="2" max="2" width="10.83203125" customWidth="1"/>
    <col min="3" max="3" width="20.5" customWidth="1"/>
    <col min="4" max="4" width="18" customWidth="1"/>
  </cols>
  <sheetData>
    <row r="1" spans="1:17" s="1" customFormat="1" x14ac:dyDescent="0.2">
      <c r="A1" s="1" t="s">
        <v>48</v>
      </c>
      <c r="B1" s="1" t="s">
        <v>47</v>
      </c>
      <c r="C1" s="1" t="s">
        <v>5</v>
      </c>
      <c r="D1" s="1" t="s">
        <v>6</v>
      </c>
      <c r="E1" s="1" t="s">
        <v>1</v>
      </c>
      <c r="F1" s="1" t="s">
        <v>0</v>
      </c>
      <c r="G1" s="1" t="s">
        <v>3</v>
      </c>
      <c r="H1" s="1" t="s">
        <v>51</v>
      </c>
      <c r="I1" s="1" t="s">
        <v>13</v>
      </c>
      <c r="J1" s="1" t="s">
        <v>31</v>
      </c>
      <c r="K1" s="1" t="s">
        <v>12</v>
      </c>
      <c r="L1" s="1" t="s">
        <v>32</v>
      </c>
      <c r="M1" s="1" t="s">
        <v>33</v>
      </c>
      <c r="N1" s="1" t="s">
        <v>85</v>
      </c>
      <c r="O1" s="1" t="s">
        <v>86</v>
      </c>
      <c r="P1" s="1" t="s">
        <v>90</v>
      </c>
      <c r="Q1" s="1" t="s">
        <v>88</v>
      </c>
    </row>
    <row r="2" spans="1:17" x14ac:dyDescent="0.2">
      <c r="A2" s="5" t="s">
        <v>50</v>
      </c>
      <c r="B2" s="7" t="s">
        <v>49</v>
      </c>
      <c r="C2" s="7" t="s">
        <v>19</v>
      </c>
      <c r="D2" s="7" t="s">
        <v>63</v>
      </c>
      <c r="E2" s="11" t="s">
        <v>9</v>
      </c>
      <c r="F2" s="7" t="s">
        <v>67</v>
      </c>
      <c r="G2" s="7" t="s">
        <v>4</v>
      </c>
      <c r="H2" s="7" t="s">
        <v>93</v>
      </c>
      <c r="I2" s="7" t="s">
        <v>93</v>
      </c>
      <c r="J2" s="7" t="s">
        <v>93</v>
      </c>
      <c r="K2" s="7" t="s">
        <v>93</v>
      </c>
      <c r="L2" s="7" t="s">
        <v>93</v>
      </c>
      <c r="M2" s="7" t="s">
        <v>93</v>
      </c>
      <c r="N2" s="7" t="s">
        <v>50</v>
      </c>
      <c r="O2" s="12" t="s">
        <v>50</v>
      </c>
      <c r="P2" s="7" t="s">
        <v>26</v>
      </c>
      <c r="Q2" s="7" t="s">
        <v>89</v>
      </c>
    </row>
    <row r="3" spans="1:17" x14ac:dyDescent="0.2">
      <c r="A3" s="5" t="s">
        <v>50</v>
      </c>
      <c r="B3" s="7" t="s">
        <v>49</v>
      </c>
      <c r="C3" s="7" t="s">
        <v>18</v>
      </c>
      <c r="D3" s="7" t="s">
        <v>63</v>
      </c>
      <c r="E3" s="7" t="s">
        <v>9</v>
      </c>
      <c r="F3" s="7" t="s">
        <v>63</v>
      </c>
      <c r="G3" s="7" t="s">
        <v>11</v>
      </c>
      <c r="H3" s="7" t="s">
        <v>93</v>
      </c>
      <c r="I3" s="7" t="s">
        <v>93</v>
      </c>
      <c r="J3" s="7" t="s">
        <v>93</v>
      </c>
      <c r="K3" s="7" t="s">
        <v>93</v>
      </c>
      <c r="L3" s="7" t="s">
        <v>93</v>
      </c>
      <c r="M3" s="7" t="s">
        <v>93</v>
      </c>
      <c r="N3" s="7" t="s">
        <v>50</v>
      </c>
      <c r="O3" s="12" t="s">
        <v>50</v>
      </c>
      <c r="P3" s="7" t="s">
        <v>26</v>
      </c>
      <c r="Q3" s="7" t="s">
        <v>89</v>
      </c>
    </row>
    <row r="4" spans="1:17" x14ac:dyDescent="0.2">
      <c r="A4" s="3" t="s">
        <v>50</v>
      </c>
      <c r="B4" s="2" t="s">
        <v>49</v>
      </c>
      <c r="C4" s="6" t="s">
        <v>16</v>
      </c>
      <c r="D4" s="6" t="s">
        <v>64</v>
      </c>
      <c r="E4" s="6" t="s">
        <v>2</v>
      </c>
      <c r="F4" s="6" t="s">
        <v>63</v>
      </c>
      <c r="G4" s="6" t="s">
        <v>11</v>
      </c>
      <c r="H4" s="2" t="s">
        <v>93</v>
      </c>
      <c r="I4" s="2" t="s">
        <v>93</v>
      </c>
      <c r="J4" s="2" t="s">
        <v>93</v>
      </c>
      <c r="K4" s="2" t="s">
        <v>93</v>
      </c>
      <c r="L4" s="2" t="s">
        <v>93</v>
      </c>
      <c r="M4" s="2" t="s">
        <v>93</v>
      </c>
      <c r="N4" s="6" t="s">
        <v>50</v>
      </c>
      <c r="O4" s="5" t="s">
        <v>50</v>
      </c>
      <c r="P4" s="2" t="s">
        <v>26</v>
      </c>
      <c r="Q4" s="2" t="s">
        <v>89</v>
      </c>
    </row>
    <row r="5" spans="1:17" x14ac:dyDescent="0.2">
      <c r="A5" s="5" t="s">
        <v>50</v>
      </c>
      <c r="B5" s="7" t="s">
        <v>49</v>
      </c>
      <c r="C5" s="7" t="s">
        <v>15</v>
      </c>
      <c r="D5" s="7" t="s">
        <v>63</v>
      </c>
      <c r="E5" s="7" t="s">
        <v>9</v>
      </c>
      <c r="F5" s="7" t="s">
        <v>63</v>
      </c>
      <c r="G5" s="7" t="s">
        <v>11</v>
      </c>
      <c r="H5" s="7" t="s">
        <v>93</v>
      </c>
      <c r="I5" s="7" t="s">
        <v>93</v>
      </c>
      <c r="J5" s="7" t="s">
        <v>93</v>
      </c>
      <c r="K5" s="7" t="s">
        <v>93</v>
      </c>
      <c r="L5" s="7" t="s">
        <v>93</v>
      </c>
      <c r="M5" s="7" t="s">
        <v>93</v>
      </c>
      <c r="N5" s="7" t="s">
        <v>50</v>
      </c>
      <c r="O5" s="12" t="s">
        <v>50</v>
      </c>
      <c r="P5" s="7" t="s">
        <v>26</v>
      </c>
      <c r="Q5" s="7" t="s">
        <v>89</v>
      </c>
    </row>
    <row r="6" spans="1:17" s="2" customFormat="1" x14ac:dyDescent="0.2">
      <c r="A6" s="3" t="s">
        <v>50</v>
      </c>
      <c r="B6" s="7" t="s">
        <v>49</v>
      </c>
      <c r="C6" s="7" t="s">
        <v>39</v>
      </c>
      <c r="D6" s="7" t="s">
        <v>74</v>
      </c>
      <c r="E6" s="7" t="s">
        <v>9</v>
      </c>
      <c r="F6" s="7" t="s">
        <v>75</v>
      </c>
      <c r="G6" s="7" t="s">
        <v>36</v>
      </c>
      <c r="H6" s="7" t="s">
        <v>93</v>
      </c>
      <c r="I6" s="7" t="s">
        <v>93</v>
      </c>
      <c r="J6" s="7" t="s">
        <v>93</v>
      </c>
      <c r="K6" s="7" t="s">
        <v>93</v>
      </c>
      <c r="L6" s="7" t="s">
        <v>93</v>
      </c>
      <c r="M6" s="7" t="s">
        <v>93</v>
      </c>
      <c r="N6" s="7" t="s">
        <v>50</v>
      </c>
      <c r="O6" s="7" t="s">
        <v>50</v>
      </c>
      <c r="P6" s="7" t="s">
        <v>30</v>
      </c>
      <c r="Q6" s="7"/>
    </row>
    <row r="7" spans="1:17" s="2" customFormat="1" x14ac:dyDescent="0.2">
      <c r="A7" s="5" t="s">
        <v>50</v>
      </c>
      <c r="B7" s="2" t="s">
        <v>49</v>
      </c>
      <c r="C7" s="2" t="s">
        <v>46</v>
      </c>
      <c r="D7" s="2" t="s">
        <v>70</v>
      </c>
      <c r="E7" s="2" t="s">
        <v>43</v>
      </c>
      <c r="F7" s="2" t="s">
        <v>74</v>
      </c>
      <c r="G7" s="2" t="s">
        <v>36</v>
      </c>
      <c r="H7" s="2" t="s">
        <v>93</v>
      </c>
      <c r="I7" s="2" t="s">
        <v>93</v>
      </c>
      <c r="J7" s="2" t="s">
        <v>93</v>
      </c>
      <c r="K7" s="2" t="s">
        <v>93</v>
      </c>
      <c r="L7" s="2" t="s">
        <v>93</v>
      </c>
      <c r="M7" s="2" t="s">
        <v>93</v>
      </c>
      <c r="N7" s="2" t="s">
        <v>50</v>
      </c>
      <c r="O7" s="5" t="s">
        <v>50</v>
      </c>
      <c r="P7" s="2" t="s">
        <v>45</v>
      </c>
      <c r="Q7" s="2" t="s">
        <v>106</v>
      </c>
    </row>
    <row r="8" spans="1:17" s="2" customFormat="1" x14ac:dyDescent="0.2">
      <c r="A8" s="5" t="s">
        <v>50</v>
      </c>
      <c r="B8" s="2" t="s">
        <v>49</v>
      </c>
      <c r="C8" s="6" t="s">
        <v>96</v>
      </c>
      <c r="D8" s="6" t="s">
        <v>70</v>
      </c>
      <c r="E8" s="6" t="s">
        <v>43</v>
      </c>
      <c r="F8" s="6" t="s">
        <v>74</v>
      </c>
      <c r="G8" s="6" t="s">
        <v>36</v>
      </c>
      <c r="H8" s="6" t="s">
        <v>93</v>
      </c>
      <c r="I8" s="6" t="s">
        <v>93</v>
      </c>
      <c r="J8" s="6" t="s">
        <v>93</v>
      </c>
      <c r="K8" s="6" t="s">
        <v>93</v>
      </c>
      <c r="L8" s="6" t="s">
        <v>93</v>
      </c>
      <c r="M8" s="6" t="s">
        <v>93</v>
      </c>
      <c r="N8" s="6" t="s">
        <v>50</v>
      </c>
      <c r="O8" s="5" t="s">
        <v>50</v>
      </c>
      <c r="P8" s="6" t="s">
        <v>45</v>
      </c>
      <c r="Q8" s="6" t="s">
        <v>97</v>
      </c>
    </row>
    <row r="9" spans="1:17" s="2" customFormat="1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</row>
    <row r="10" spans="1:17" s="2" customFormat="1" x14ac:dyDescent="0.2">
      <c r="A10" s="5" t="s">
        <v>50</v>
      </c>
      <c r="B10" s="2" t="s">
        <v>49</v>
      </c>
      <c r="C10" s="8" t="s">
        <v>96</v>
      </c>
      <c r="D10" s="8" t="s">
        <v>94</v>
      </c>
      <c r="E10" s="8" t="s">
        <v>43</v>
      </c>
      <c r="F10" s="8" t="s">
        <v>102</v>
      </c>
      <c r="G10" s="8" t="s">
        <v>36</v>
      </c>
      <c r="H10" s="8" t="s">
        <v>93</v>
      </c>
      <c r="I10" s="8" t="s">
        <v>93</v>
      </c>
      <c r="J10" s="8" t="s">
        <v>93</v>
      </c>
      <c r="K10" s="8" t="s">
        <v>93</v>
      </c>
      <c r="L10" s="8" t="s">
        <v>93</v>
      </c>
      <c r="M10" s="8" t="s">
        <v>93</v>
      </c>
      <c r="N10" s="8" t="s">
        <v>50</v>
      </c>
      <c r="O10" s="10" t="s">
        <v>50</v>
      </c>
      <c r="P10" s="8" t="s">
        <v>45</v>
      </c>
      <c r="Q10" s="8" t="s">
        <v>105</v>
      </c>
    </row>
    <row r="11" spans="1:17" s="2" customFormat="1" x14ac:dyDescent="0.2">
      <c r="A11" s="5" t="s">
        <v>50</v>
      </c>
      <c r="B11" s="2" t="s">
        <v>49</v>
      </c>
      <c r="C11" s="8" t="s">
        <v>96</v>
      </c>
      <c r="D11" s="8" t="s">
        <v>68</v>
      </c>
      <c r="E11" s="8" t="s">
        <v>43</v>
      </c>
      <c r="F11" s="8" t="s">
        <v>101</v>
      </c>
      <c r="G11" s="8" t="s">
        <v>36</v>
      </c>
      <c r="H11" s="8" t="s">
        <v>93</v>
      </c>
      <c r="I11" s="8" t="s">
        <v>93</v>
      </c>
      <c r="J11" s="8" t="s">
        <v>93</v>
      </c>
      <c r="K11" s="8" t="s">
        <v>93</v>
      </c>
      <c r="L11" s="8" t="s">
        <v>93</v>
      </c>
      <c r="M11" s="8" t="s">
        <v>93</v>
      </c>
      <c r="N11" s="8" t="s">
        <v>50</v>
      </c>
      <c r="O11" s="10" t="s">
        <v>50</v>
      </c>
      <c r="P11" s="8" t="s">
        <v>45</v>
      </c>
      <c r="Q11" s="8" t="s">
        <v>103</v>
      </c>
    </row>
    <row r="12" spans="1:17" s="2" customFormat="1" x14ac:dyDescent="0.2">
      <c r="A12" s="5" t="s">
        <v>50</v>
      </c>
      <c r="B12" s="2" t="s">
        <v>49</v>
      </c>
      <c r="C12" s="8" t="s">
        <v>96</v>
      </c>
      <c r="D12" s="8" t="s">
        <v>79</v>
      </c>
      <c r="E12" s="8" t="s">
        <v>43</v>
      </c>
      <c r="F12" s="8" t="s">
        <v>99</v>
      </c>
      <c r="G12" s="8" t="s">
        <v>36</v>
      </c>
      <c r="H12" s="8" t="s">
        <v>93</v>
      </c>
      <c r="I12" s="8" t="s">
        <v>93</v>
      </c>
      <c r="J12" s="8" t="s">
        <v>93</v>
      </c>
      <c r="K12" s="8" t="s">
        <v>93</v>
      </c>
      <c r="L12" s="8" t="s">
        <v>93</v>
      </c>
      <c r="M12" s="8" t="s">
        <v>93</v>
      </c>
      <c r="N12" s="8" t="s">
        <v>50</v>
      </c>
      <c r="O12" s="10" t="s">
        <v>50</v>
      </c>
      <c r="P12" s="8" t="s">
        <v>45</v>
      </c>
      <c r="Q12" s="8" t="s">
        <v>103</v>
      </c>
    </row>
    <row r="13" spans="1:17" s="2" customFormat="1" x14ac:dyDescent="0.2">
      <c r="A13" s="5" t="s">
        <v>50</v>
      </c>
      <c r="B13" s="2" t="s">
        <v>49</v>
      </c>
      <c r="C13" s="8" t="s">
        <v>96</v>
      </c>
      <c r="D13" s="8" t="s">
        <v>81</v>
      </c>
      <c r="E13" s="8" t="s">
        <v>43</v>
      </c>
      <c r="F13" s="8" t="s">
        <v>100</v>
      </c>
      <c r="G13" s="8" t="s">
        <v>36</v>
      </c>
      <c r="H13" s="8" t="s">
        <v>93</v>
      </c>
      <c r="I13" s="8" t="s">
        <v>93</v>
      </c>
      <c r="J13" s="8" t="s">
        <v>93</v>
      </c>
      <c r="K13" s="8" t="s">
        <v>93</v>
      </c>
      <c r="L13" s="8" t="s">
        <v>93</v>
      </c>
      <c r="M13" s="8" t="s">
        <v>93</v>
      </c>
      <c r="N13" s="8" t="s">
        <v>50</v>
      </c>
      <c r="O13" s="10" t="s">
        <v>50</v>
      </c>
      <c r="P13" s="8" t="s">
        <v>45</v>
      </c>
      <c r="Q13" s="8" t="s">
        <v>103</v>
      </c>
    </row>
    <row r="14" spans="1:17" s="2" customFormat="1" x14ac:dyDescent="0.2">
      <c r="A14" s="5" t="s">
        <v>50</v>
      </c>
      <c r="B14" s="2" t="s">
        <v>49</v>
      </c>
      <c r="C14" s="8" t="s">
        <v>96</v>
      </c>
      <c r="D14" s="8" t="s">
        <v>83</v>
      </c>
      <c r="E14" s="8" t="s">
        <v>43</v>
      </c>
      <c r="F14" s="8" t="s">
        <v>98</v>
      </c>
      <c r="G14" s="8" t="s">
        <v>36</v>
      </c>
      <c r="H14" s="8" t="s">
        <v>93</v>
      </c>
      <c r="I14" s="8" t="s">
        <v>93</v>
      </c>
      <c r="J14" s="8" t="s">
        <v>93</v>
      </c>
      <c r="K14" s="8" t="s">
        <v>93</v>
      </c>
      <c r="L14" s="8" t="s">
        <v>93</v>
      </c>
      <c r="M14" s="8" t="s">
        <v>93</v>
      </c>
      <c r="N14" s="8" t="s">
        <v>50</v>
      </c>
      <c r="O14" s="10" t="s">
        <v>50</v>
      </c>
      <c r="P14" s="8" t="s">
        <v>45</v>
      </c>
      <c r="Q14" s="8" t="s">
        <v>103</v>
      </c>
    </row>
    <row r="15" spans="1:17" x14ac:dyDescent="0.2">
      <c r="A15" s="5"/>
    </row>
    <row r="16" spans="1:17" x14ac:dyDescent="0.2">
      <c r="A16" s="5"/>
    </row>
    <row r="23" spans="1:1" x14ac:dyDescent="0.2">
      <c r="A23" s="5"/>
    </row>
    <row r="24" spans="1:1" x14ac:dyDescent="0.2">
      <c r="A24" s="5"/>
    </row>
  </sheetData>
  <sortState xmlns:xlrd2="http://schemas.microsoft.com/office/spreadsheetml/2017/richdata2" ref="A2:Q24">
    <sortCondition ref="C1:C24"/>
  </sortState>
  <conditionalFormatting sqref="O1 O6">
    <cfRule type="containsText" dxfId="38" priority="38" operator="containsText" text="Yes">
      <formula>NOT(ISERROR(SEARCH("Yes",O1)))</formula>
    </cfRule>
  </conditionalFormatting>
  <conditionalFormatting sqref="A21:A24 A1:A3 A27:A30 A19 A32:A1048576">
    <cfRule type="containsText" dxfId="37" priority="35" operator="containsText" text="Yes">
      <formula>NOT(ISERROR(SEARCH("Yes",A1)))</formula>
    </cfRule>
  </conditionalFormatting>
  <conditionalFormatting sqref="A6:A8 A15:A18">
    <cfRule type="containsText" dxfId="36" priority="34" operator="containsText" text="Yes">
      <formula>NOT(ISERROR(SEARCH("Yes",A6)))</formula>
    </cfRule>
  </conditionalFormatting>
  <conditionalFormatting sqref="A20">
    <cfRule type="containsText" dxfId="35" priority="33" operator="containsText" text="Yes">
      <formula>NOT(ISERROR(SEARCH("Yes",A20)))</formula>
    </cfRule>
  </conditionalFormatting>
  <conditionalFormatting sqref="A31">
    <cfRule type="containsText" dxfId="34" priority="32" operator="containsText" text="Yes">
      <formula>NOT(ISERROR(SEARCH("Yes",A31)))</formula>
    </cfRule>
  </conditionalFormatting>
  <conditionalFormatting sqref="A1:A8 A15:A1048576">
    <cfRule type="containsText" dxfId="33" priority="30" operator="containsText" text="No">
      <formula>NOT(ISERROR(SEARCH("No",A1)))</formula>
    </cfRule>
    <cfRule type="containsText" dxfId="32" priority="31" operator="containsText" text="Maybe">
      <formula>NOT(ISERROR(SEARCH("Maybe",A1)))</formula>
    </cfRule>
  </conditionalFormatting>
  <conditionalFormatting sqref="O8">
    <cfRule type="containsText" dxfId="31" priority="13" operator="containsText" text="Yes">
      <formula>NOT(ISERROR(SEARCH("Yes",O8)))</formula>
    </cfRule>
  </conditionalFormatting>
  <conditionalFormatting sqref="A23:A24">
    <cfRule type="containsText" dxfId="30" priority="26" operator="containsText" text="Yes">
      <formula>NOT(ISERROR(SEARCH("Yes",A23)))</formula>
    </cfRule>
  </conditionalFormatting>
  <conditionalFormatting sqref="O7:O8">
    <cfRule type="containsText" dxfId="29" priority="25" operator="containsText" text="Yes">
      <formula>NOT(ISERROR(SEARCH("Yes",O7)))</formula>
    </cfRule>
  </conditionalFormatting>
  <conditionalFormatting sqref="A10">
    <cfRule type="containsText" dxfId="28" priority="24" operator="containsText" text="Yes">
      <formula>NOT(ISERROR(SEARCH("Yes",A10)))</formula>
    </cfRule>
  </conditionalFormatting>
  <conditionalFormatting sqref="A10">
    <cfRule type="containsText" dxfId="27" priority="22" operator="containsText" text="No">
      <formula>NOT(ISERROR(SEARCH("No",A10)))</formula>
    </cfRule>
    <cfRule type="containsText" dxfId="26" priority="23" operator="containsText" text="Maybe">
      <formula>NOT(ISERROR(SEARCH("Maybe",A10)))</formula>
    </cfRule>
  </conditionalFormatting>
  <conditionalFormatting sqref="O10">
    <cfRule type="containsText" dxfId="25" priority="21" operator="containsText" text="Yes">
      <formula>NOT(ISERROR(SEARCH("Yes",O10)))</formula>
    </cfRule>
  </conditionalFormatting>
  <conditionalFormatting sqref="A11">
    <cfRule type="containsText" dxfId="24" priority="20" operator="containsText" text="Yes">
      <formula>NOT(ISERROR(SEARCH("Yes",A11)))</formula>
    </cfRule>
  </conditionalFormatting>
  <conditionalFormatting sqref="A11">
    <cfRule type="containsText" dxfId="23" priority="18" operator="containsText" text="No">
      <formula>NOT(ISERROR(SEARCH("No",A11)))</formula>
    </cfRule>
    <cfRule type="containsText" dxfId="22" priority="19" operator="containsText" text="Maybe">
      <formula>NOT(ISERROR(SEARCH("Maybe",A11)))</formula>
    </cfRule>
  </conditionalFormatting>
  <conditionalFormatting sqref="O11">
    <cfRule type="containsText" dxfId="21" priority="17" operator="containsText" text="Yes">
      <formula>NOT(ISERROR(SEARCH("Yes",O11)))</formula>
    </cfRule>
  </conditionalFormatting>
  <conditionalFormatting sqref="A8">
    <cfRule type="containsText" dxfId="20" priority="16" operator="containsText" text="Yes">
      <formula>NOT(ISERROR(SEARCH("Yes",A8)))</formula>
    </cfRule>
  </conditionalFormatting>
  <conditionalFormatting sqref="A8">
    <cfRule type="containsText" dxfId="19" priority="14" operator="containsText" text="No">
      <formula>NOT(ISERROR(SEARCH("No",A8)))</formula>
    </cfRule>
    <cfRule type="containsText" dxfId="18" priority="15" operator="containsText" text="Maybe">
      <formula>NOT(ISERROR(SEARCH("Maybe",A8)))</formula>
    </cfRule>
  </conditionalFormatting>
  <conditionalFormatting sqref="A12">
    <cfRule type="containsText" dxfId="17" priority="12" operator="containsText" text="Yes">
      <formula>NOT(ISERROR(SEARCH("Yes",A12)))</formula>
    </cfRule>
  </conditionalFormatting>
  <conditionalFormatting sqref="A12">
    <cfRule type="containsText" dxfId="16" priority="10" operator="containsText" text="No">
      <formula>NOT(ISERROR(SEARCH("No",A12)))</formula>
    </cfRule>
    <cfRule type="containsText" dxfId="15" priority="11" operator="containsText" text="Maybe">
      <formula>NOT(ISERROR(SEARCH("Maybe",A12)))</formula>
    </cfRule>
  </conditionalFormatting>
  <conditionalFormatting sqref="O12">
    <cfRule type="containsText" dxfId="14" priority="9" operator="containsText" text="Yes">
      <formula>NOT(ISERROR(SEARCH("Yes",O12)))</formula>
    </cfRule>
  </conditionalFormatting>
  <conditionalFormatting sqref="A13">
    <cfRule type="containsText" dxfId="13" priority="8" operator="containsText" text="Yes">
      <formula>NOT(ISERROR(SEARCH("Yes",A13)))</formula>
    </cfRule>
  </conditionalFormatting>
  <conditionalFormatting sqref="A13">
    <cfRule type="containsText" dxfId="12" priority="6" operator="containsText" text="No">
      <formula>NOT(ISERROR(SEARCH("No",A13)))</formula>
    </cfRule>
    <cfRule type="containsText" dxfId="11" priority="7" operator="containsText" text="Maybe">
      <formula>NOT(ISERROR(SEARCH("Maybe",A13)))</formula>
    </cfRule>
  </conditionalFormatting>
  <conditionalFormatting sqref="O13">
    <cfRule type="containsText" dxfId="10" priority="5" operator="containsText" text="Yes">
      <formula>NOT(ISERROR(SEARCH("Yes",O13)))</formula>
    </cfRule>
  </conditionalFormatting>
  <conditionalFormatting sqref="A14">
    <cfRule type="containsText" dxfId="9" priority="4" operator="containsText" text="Yes">
      <formula>NOT(ISERROR(SEARCH("Yes",A14)))</formula>
    </cfRule>
  </conditionalFormatting>
  <conditionalFormatting sqref="A14">
    <cfRule type="containsText" dxfId="8" priority="2" operator="containsText" text="No">
      <formula>NOT(ISERROR(SEARCH("No",A14)))</formula>
    </cfRule>
    <cfRule type="containsText" dxfId="7" priority="3" operator="containsText" text="Maybe">
      <formula>NOT(ISERROR(SEARCH("Maybe",A14)))</formula>
    </cfRule>
  </conditionalFormatting>
  <conditionalFormatting sqref="O14">
    <cfRule type="containsText" dxfId="6" priority="1" operator="containsText" text="Yes">
      <formula>NOT(ISERROR(SEARCH("Yes",O14)))</formula>
    </cfRule>
  </conditionalFormatting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A3031-ED5E-6647-B96C-336A70A93938}">
  <dimension ref="A1:T5"/>
  <sheetViews>
    <sheetView tabSelected="1" workbookViewId="0">
      <selection activeCell="D30" sqref="D30"/>
    </sheetView>
  </sheetViews>
  <sheetFormatPr baseColWidth="10" defaultRowHeight="16" x14ac:dyDescent="0.2"/>
  <cols>
    <col min="3" max="3" width="38.6640625" customWidth="1"/>
  </cols>
  <sheetData>
    <row r="1" spans="1:20" s="1" customFormat="1" x14ac:dyDescent="0.2">
      <c r="A1" s="1" t="s">
        <v>48</v>
      </c>
      <c r="B1" s="1" t="s">
        <v>47</v>
      </c>
      <c r="C1" s="1" t="s">
        <v>5</v>
      </c>
      <c r="D1" s="1" t="s">
        <v>6</v>
      </c>
      <c r="E1" s="1" t="s">
        <v>1</v>
      </c>
      <c r="F1" s="1" t="s">
        <v>0</v>
      </c>
      <c r="G1" s="1" t="s">
        <v>112</v>
      </c>
      <c r="H1" s="1" t="s">
        <v>3</v>
      </c>
      <c r="I1" s="1" t="s">
        <v>51</v>
      </c>
      <c r="J1" s="1" t="s">
        <v>13</v>
      </c>
      <c r="K1" s="1" t="s">
        <v>31</v>
      </c>
      <c r="L1" s="1" t="s">
        <v>12</v>
      </c>
      <c r="M1" s="1" t="s">
        <v>128</v>
      </c>
      <c r="N1" s="1" t="s">
        <v>32</v>
      </c>
      <c r="O1" s="1" t="s">
        <v>33</v>
      </c>
      <c r="P1" s="1" t="s">
        <v>85</v>
      </c>
      <c r="Q1" s="1" t="s">
        <v>86</v>
      </c>
      <c r="R1" s="1" t="s">
        <v>90</v>
      </c>
      <c r="S1" s="1" t="s">
        <v>88</v>
      </c>
      <c r="T1" s="1" t="s">
        <v>108</v>
      </c>
    </row>
    <row r="2" spans="1:20" s="2" customFormat="1" x14ac:dyDescent="0.2">
      <c r="A2" s="2" t="s">
        <v>50</v>
      </c>
      <c r="C2" s="6" t="s">
        <v>121</v>
      </c>
      <c r="D2" s="2" t="s">
        <v>70</v>
      </c>
      <c r="E2" s="2" t="s">
        <v>116</v>
      </c>
      <c r="F2" s="2" t="s">
        <v>78</v>
      </c>
      <c r="G2" s="2" t="s">
        <v>8</v>
      </c>
      <c r="H2" s="2" t="s">
        <v>125</v>
      </c>
      <c r="J2" s="3"/>
      <c r="K2" s="2" t="s">
        <v>93</v>
      </c>
      <c r="L2" s="4" t="e">
        <f>(9/0.008)/((1/J2)*1000000)</f>
        <v>#DIV/0!</v>
      </c>
      <c r="M2" s="4" t="e">
        <f>(9/(L2*0.008))</f>
        <v>#DIV/0!</v>
      </c>
      <c r="N2" s="4" t="e">
        <v>#VALUE!</v>
      </c>
      <c r="O2" s="4" t="e">
        <v>#VALUE!</v>
      </c>
    </row>
    <row r="3" spans="1:20" s="2" customFormat="1" x14ac:dyDescent="0.2">
      <c r="A3" s="2" t="s">
        <v>50</v>
      </c>
      <c r="C3" s="6" t="s">
        <v>120</v>
      </c>
      <c r="D3" s="2" t="s">
        <v>70</v>
      </c>
      <c r="E3" s="2" t="s">
        <v>116</v>
      </c>
      <c r="F3" s="2" t="s">
        <v>78</v>
      </c>
      <c r="G3" s="2" t="s">
        <v>8</v>
      </c>
      <c r="H3" s="2" t="s">
        <v>125</v>
      </c>
      <c r="J3" s="3"/>
      <c r="K3" s="2" t="s">
        <v>93</v>
      </c>
      <c r="L3" s="4" t="e">
        <f>(1/J3)*1000000</f>
        <v>#DIV/0!</v>
      </c>
      <c r="M3" s="4"/>
      <c r="N3" s="4" t="e">
        <v>#VALUE!</v>
      </c>
      <c r="O3" s="4" t="e">
        <v>#VALUE!</v>
      </c>
    </row>
    <row r="4" spans="1:20" s="2" customFormat="1" x14ac:dyDescent="0.2">
      <c r="A4" s="2" t="s">
        <v>50</v>
      </c>
      <c r="C4" s="6" t="s">
        <v>127</v>
      </c>
      <c r="D4" s="2" t="s">
        <v>70</v>
      </c>
      <c r="E4" s="2" t="s">
        <v>116</v>
      </c>
      <c r="F4" s="2" t="s">
        <v>78</v>
      </c>
      <c r="G4" s="2" t="s">
        <v>8</v>
      </c>
      <c r="H4" s="2" t="s">
        <v>125</v>
      </c>
      <c r="K4" s="2" t="s">
        <v>93</v>
      </c>
      <c r="L4" s="4" t="e">
        <f>(1/J4)*1000000</f>
        <v>#DIV/0!</v>
      </c>
      <c r="M4" s="4"/>
      <c r="N4" s="4" t="e">
        <v>#VALUE!</v>
      </c>
      <c r="O4" s="4" t="e">
        <v>#VALUE!</v>
      </c>
    </row>
    <row r="5" spans="1:20" s="2" customFormat="1" x14ac:dyDescent="0.2">
      <c r="A5" s="2" t="s">
        <v>50</v>
      </c>
      <c r="C5" s="6" t="s">
        <v>124</v>
      </c>
      <c r="D5" s="2" t="s">
        <v>70</v>
      </c>
      <c r="E5" s="2" t="s">
        <v>116</v>
      </c>
      <c r="F5" s="2" t="s">
        <v>78</v>
      </c>
      <c r="G5" s="2" t="s">
        <v>8</v>
      </c>
      <c r="H5" s="2" t="s">
        <v>125</v>
      </c>
      <c r="K5" s="2" t="s">
        <v>93</v>
      </c>
      <c r="L5" s="4" t="e">
        <f>(1/J5)*1000000</f>
        <v>#DIV/0!</v>
      </c>
      <c r="M5" s="4"/>
      <c r="N5" s="4" t="e">
        <v>#VALUE!</v>
      </c>
      <c r="O5" s="4" t="e">
        <v>#VALUE!</v>
      </c>
    </row>
  </sheetData>
  <conditionalFormatting sqref="Q1 A1:B1">
    <cfRule type="containsText" dxfId="5" priority="6" operator="containsText" text="Yes">
      <formula>NOT(ISERROR(SEARCH("Yes",A1)))</formula>
    </cfRule>
  </conditionalFormatting>
  <conditionalFormatting sqref="A1:B1">
    <cfRule type="containsText" dxfId="4" priority="4" operator="containsText" text="No">
      <formula>NOT(ISERROR(SEARCH("No",A1)))</formula>
    </cfRule>
    <cfRule type="containsText" dxfId="3" priority="5" operator="containsText" text="Maybe">
      <formula>NOT(ISERROR(SEARCH("Maybe",A1)))</formula>
    </cfRule>
  </conditionalFormatting>
  <conditionalFormatting sqref="Q2:Q5 A2:B5">
    <cfRule type="containsText" dxfId="2" priority="3" operator="containsText" text="Yes">
      <formula>NOT(ISERROR(SEARCH("Yes",A2)))</formula>
    </cfRule>
  </conditionalFormatting>
  <conditionalFormatting sqref="A2:B5">
    <cfRule type="containsText" dxfId="1" priority="1" operator="containsText" text="No">
      <formula>NOT(ISERROR(SEARCH("No",A2)))</formula>
    </cfRule>
    <cfRule type="containsText" dxfId="0" priority="2" operator="containsText" text="Maybe">
      <formula>NOT(ISERROR(SEARCH("Maybe",A2)))</formula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Published</vt:lpstr>
      <vt:lpstr>Not Published</vt:lpstr>
      <vt:lpstr>DMSO_Series</vt:lpstr>
      <vt:lpstr>Background</vt:lpstr>
      <vt:lpstr>Displacement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Efrain Diaz</dc:creator>
  <cp:lastModifiedBy>Roberto Efrain Diaz</cp:lastModifiedBy>
  <dcterms:created xsi:type="dcterms:W3CDTF">2020-08-20T18:27:12Z</dcterms:created>
  <dcterms:modified xsi:type="dcterms:W3CDTF">2021-02-04T04:56:20Z</dcterms:modified>
</cp:coreProperties>
</file>